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BF5AF788-1A7F-49E3-8079-862E0EF3D64C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7" l="1"/>
  <c r="E140" i="11" l="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G141" i="11"/>
  <c r="G195" i="11"/>
  <c r="G211" i="11"/>
  <c r="G229" i="11"/>
  <c r="AT9" i="9"/>
  <c r="W9" i="9"/>
  <c r="E62" i="12" l="1"/>
  <c r="D62" i="12"/>
  <c r="C62" i="12"/>
  <c r="B62" i="12"/>
  <c r="D7" i="8" l="1"/>
  <c r="I137" i="11" l="1"/>
  <c r="I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D139" i="11" s="1"/>
  <c r="B140" i="11"/>
  <c r="B141" i="11"/>
  <c r="B142" i="11"/>
  <c r="F142" i="11" s="1"/>
  <c r="B143" i="11"/>
  <c r="B144" i="11"/>
  <c r="B145" i="11"/>
  <c r="F145" i="11" s="1"/>
  <c r="B146" i="11"/>
  <c r="F146" i="11" s="1"/>
  <c r="B147" i="11"/>
  <c r="F147" i="11" s="1"/>
  <c r="B148" i="11"/>
  <c r="F148" i="11" s="1"/>
  <c r="B149" i="11"/>
  <c r="F149" i="11" s="1"/>
  <c r="B150" i="11"/>
  <c r="F150" i="11" s="1"/>
  <c r="B151" i="11"/>
  <c r="F151" i="11" s="1"/>
  <c r="B152" i="11"/>
  <c r="F152" i="11" s="1"/>
  <c r="B153" i="11"/>
  <c r="F153" i="11" s="1"/>
  <c r="B154" i="11"/>
  <c r="F154" i="11" s="1"/>
  <c r="B155" i="1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B164" i="11"/>
  <c r="F164" i="11" s="1"/>
  <c r="B165" i="11"/>
  <c r="F165" i="11" s="1"/>
  <c r="B166" i="11"/>
  <c r="F166" i="11" s="1"/>
  <c r="B167" i="11"/>
  <c r="F167" i="11" s="1"/>
  <c r="B168" i="11"/>
  <c r="F168" i="11" s="1"/>
  <c r="B169" i="11"/>
  <c r="F169" i="11" s="1"/>
  <c r="B170" i="11"/>
  <c r="F170" i="11" s="1"/>
  <c r="B171" i="11"/>
  <c r="F171" i="11" s="1"/>
  <c r="B172" i="11"/>
  <c r="F172" i="11" s="1"/>
  <c r="B173" i="11"/>
  <c r="F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F179" i="11" s="1"/>
  <c r="B180" i="11"/>
  <c r="F180" i="11" s="1"/>
  <c r="B181" i="11"/>
  <c r="F181" i="11" s="1"/>
  <c r="B182" i="11"/>
  <c r="B183" i="11"/>
  <c r="F183" i="11" s="1"/>
  <c r="B184" i="11"/>
  <c r="F184" i="11" s="1"/>
  <c r="B185" i="11"/>
  <c r="F185" i="11" s="1"/>
  <c r="B186" i="11"/>
  <c r="F186" i="11" s="1"/>
  <c r="B187" i="11"/>
  <c r="F187" i="11" s="1"/>
  <c r="B188" i="11"/>
  <c r="F188" i="11" s="1"/>
  <c r="B189" i="11"/>
  <c r="F189" i="11" s="1"/>
  <c r="B190" i="11"/>
  <c r="F190" i="11" s="1"/>
  <c r="B191" i="11"/>
  <c r="F191" i="11" s="1"/>
  <c r="B192" i="11"/>
  <c r="F192" i="11" s="1"/>
  <c r="B193" i="11"/>
  <c r="F193" i="11" s="1"/>
  <c r="B194" i="11"/>
  <c r="F194" i="11" s="1"/>
  <c r="B195" i="11"/>
  <c r="F195" i="11" s="1"/>
  <c r="B196" i="11"/>
  <c r="F196" i="11" s="1"/>
  <c r="B197" i="11"/>
  <c r="F197" i="11" s="1"/>
  <c r="B198" i="11"/>
  <c r="F198" i="11" s="1"/>
  <c r="B199" i="11"/>
  <c r="F199" i="11" s="1"/>
  <c r="B200" i="11"/>
  <c r="F200" i="11" s="1"/>
  <c r="B201" i="11"/>
  <c r="F201" i="11" s="1"/>
  <c r="B202" i="11"/>
  <c r="F202" i="11" s="1"/>
  <c r="B203" i="11"/>
  <c r="F203" i="11" s="1"/>
  <c r="B204" i="11"/>
  <c r="F204" i="11" s="1"/>
  <c r="B205" i="11"/>
  <c r="F205" i="11" s="1"/>
  <c r="B206" i="11"/>
  <c r="F206" i="11" s="1"/>
  <c r="B207" i="11"/>
  <c r="F207" i="11" s="1"/>
  <c r="B208" i="11"/>
  <c r="F208" i="11" s="1"/>
  <c r="B209" i="11"/>
  <c r="F209" i="11" s="1"/>
  <c r="B210" i="11"/>
  <c r="F210" i="11" s="1"/>
  <c r="B211" i="11"/>
  <c r="F211" i="11" s="1"/>
  <c r="B212" i="11"/>
  <c r="F212" i="11" s="1"/>
  <c r="B213" i="11"/>
  <c r="F213" i="11" s="1"/>
  <c r="B214" i="11"/>
  <c r="F214" i="11" s="1"/>
  <c r="B215" i="11"/>
  <c r="F215" i="11" s="1"/>
  <c r="B216" i="11"/>
  <c r="F216" i="11" s="1"/>
  <c r="B217" i="11"/>
  <c r="F217" i="11" s="1"/>
  <c r="B218" i="11"/>
  <c r="F218" i="11" s="1"/>
  <c r="B219" i="11"/>
  <c r="F219" i="11" s="1"/>
  <c r="B220" i="11"/>
  <c r="F220" i="11" s="1"/>
  <c r="B221" i="11"/>
  <c r="F221" i="11" s="1"/>
  <c r="B222" i="11"/>
  <c r="F222" i="11" s="1"/>
  <c r="B223" i="11"/>
  <c r="F223" i="11" s="1"/>
  <c r="B224" i="11"/>
  <c r="F224" i="11" s="1"/>
  <c r="B225" i="11"/>
  <c r="F225" i="11" s="1"/>
  <c r="B226" i="11"/>
  <c r="F226" i="11" s="1"/>
  <c r="B227" i="11"/>
  <c r="F227" i="11" s="1"/>
  <c r="B228" i="11"/>
  <c r="F228" i="11" s="1"/>
  <c r="B229" i="11"/>
  <c r="F229" i="11" s="1"/>
  <c r="B230" i="11"/>
  <c r="B231" i="1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F238" i="11" s="1"/>
  <c r="B139" i="11"/>
  <c r="E139" i="11" s="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D37" i="11" s="1"/>
  <c r="C38" i="11"/>
  <c r="D38" i="11" s="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D36" i="11" s="1"/>
  <c r="B37" i="11"/>
  <c r="E37" i="11" s="1"/>
  <c r="B38" i="11"/>
  <c r="E38" i="11" s="1"/>
  <c r="B39" i="11"/>
  <c r="F39" i="11" s="1"/>
  <c r="B40" i="11"/>
  <c r="F40" i="11" s="1"/>
  <c r="B41" i="11"/>
  <c r="B42" i="11"/>
  <c r="F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B50" i="11"/>
  <c r="F50" i="11" s="1"/>
  <c r="B51" i="11"/>
  <c r="F51" i="11" s="1"/>
  <c r="B52" i="11"/>
  <c r="F52" i="11" s="1"/>
  <c r="B53" i="11"/>
  <c r="F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F60" i="11" s="1"/>
  <c r="B61" i="11"/>
  <c r="F61" i="11" s="1"/>
  <c r="B62" i="11"/>
  <c r="F62" i="11" s="1"/>
  <c r="B63" i="11"/>
  <c r="F63" i="11" s="1"/>
  <c r="B64" i="11"/>
  <c r="F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F70" i="11" s="1"/>
  <c r="B71" i="11"/>
  <c r="B72" i="11"/>
  <c r="F72" i="11" s="1"/>
  <c r="B73" i="11"/>
  <c r="F73" i="11" s="1"/>
  <c r="B74" i="11"/>
  <c r="F74" i="11" s="1"/>
  <c r="B75" i="11"/>
  <c r="F75" i="11" s="1"/>
  <c r="B76" i="11"/>
  <c r="F76" i="11" s="1"/>
  <c r="B77" i="11"/>
  <c r="F77" i="11" s="1"/>
  <c r="B78" i="11"/>
  <c r="B79" i="11"/>
  <c r="F79" i="11" s="1"/>
  <c r="B80" i="11"/>
  <c r="F80" i="11" s="1"/>
  <c r="B81" i="11"/>
  <c r="F81" i="11" s="1"/>
  <c r="B82" i="11"/>
  <c r="B83" i="11"/>
  <c r="F83" i="11" s="1"/>
  <c r="B84" i="11"/>
  <c r="F84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F91" i="11" s="1"/>
  <c r="B92" i="11"/>
  <c r="B93" i="11"/>
  <c r="F93" i="11" s="1"/>
  <c r="B94" i="11"/>
  <c r="F94" i="11" s="1"/>
  <c r="B95" i="11"/>
  <c r="F95" i="11" s="1"/>
  <c r="B96" i="11"/>
  <c r="F96" i="11" s="1"/>
  <c r="B97" i="11"/>
  <c r="F97" i="11" s="1"/>
  <c r="B98" i="11"/>
  <c r="F98" i="11" s="1"/>
  <c r="B99" i="11"/>
  <c r="F99" i="11" s="1"/>
  <c r="B100" i="11"/>
  <c r="F100" i="11" s="1"/>
  <c r="B101" i="11"/>
  <c r="F101" i="11" s="1"/>
  <c r="B102" i="11"/>
  <c r="F102" i="11" s="1"/>
  <c r="B103" i="11"/>
  <c r="F103" i="11" s="1"/>
  <c r="B104" i="11"/>
  <c r="F104" i="11" s="1"/>
  <c r="B105" i="11"/>
  <c r="B106" i="11"/>
  <c r="F106" i="11" s="1"/>
  <c r="B107" i="11"/>
  <c r="F107" i="11" s="1"/>
  <c r="B108" i="11"/>
  <c r="F108" i="11" s="1"/>
  <c r="B109" i="11"/>
  <c r="F109" i="11" s="1"/>
  <c r="B110" i="11"/>
  <c r="B111" i="11"/>
  <c r="F111" i="11" s="1"/>
  <c r="B112" i="11"/>
  <c r="F112" i="11" s="1"/>
  <c r="B113" i="11"/>
  <c r="F113" i="11" s="1"/>
  <c r="B114" i="11"/>
  <c r="F114" i="11" s="1"/>
  <c r="B115" i="11"/>
  <c r="F115" i="11" s="1"/>
  <c r="B116" i="11"/>
  <c r="F116" i="11" s="1"/>
  <c r="B117" i="11"/>
  <c r="B118" i="11"/>
  <c r="F118" i="11" s="1"/>
  <c r="B119" i="11"/>
  <c r="F119" i="11" s="1"/>
  <c r="B120" i="11"/>
  <c r="F120" i="11" s="1"/>
  <c r="B121" i="11"/>
  <c r="F121" i="11" s="1"/>
  <c r="B122" i="11"/>
  <c r="F122" i="11" s="1"/>
  <c r="B123" i="11"/>
  <c r="F123" i="11" s="1"/>
  <c r="B124" i="11"/>
  <c r="F124" i="11" s="1"/>
  <c r="B125" i="11"/>
  <c r="F125" i="11" s="1"/>
  <c r="B126" i="11"/>
  <c r="F126" i="11" s="1"/>
  <c r="B127" i="11"/>
  <c r="F127" i="11" s="1"/>
  <c r="B128" i="11"/>
  <c r="B129" i="11"/>
  <c r="F129" i="11" s="1"/>
  <c r="B130" i="11"/>
  <c r="F130" i="11" s="1"/>
  <c r="B131" i="11"/>
  <c r="F131" i="11" s="1"/>
  <c r="B132" i="11"/>
  <c r="F132" i="11" s="1"/>
  <c r="B133" i="11"/>
  <c r="F133" i="11" s="1"/>
  <c r="B134" i="11"/>
  <c r="F134" i="11" s="1"/>
  <c r="B135" i="11"/>
  <c r="B36" i="11"/>
  <c r="E36" i="11" s="1"/>
  <c r="F36" i="11" s="1"/>
  <c r="F135" i="11" l="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I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I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G140" i="11" s="1"/>
  <c r="B132" i="10" a="1"/>
  <c r="B132" i="10" s="1"/>
  <c r="AR11" i="9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107" i="9"/>
  <c r="AS107" i="9" s="1"/>
  <c r="AT107" i="9" s="1"/>
  <c r="AR108" i="9"/>
  <c r="AS108" i="9" s="1"/>
  <c r="AT108" i="9" s="1"/>
  <c r="AR109" i="9"/>
  <c r="AS109" i="9" s="1"/>
  <c r="AT109" i="9" s="1"/>
  <c r="AR10" i="9"/>
  <c r="F139" i="11" s="1"/>
  <c r="U11" i="9"/>
  <c r="F37" i="11" s="1"/>
  <c r="U12" i="9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107" i="9"/>
  <c r="V107" i="9" s="1"/>
  <c r="W107" i="9" s="1"/>
  <c r="U108" i="9"/>
  <c r="V108" i="9" s="1"/>
  <c r="W108" i="9" s="1"/>
  <c r="U109" i="9"/>
  <c r="V109" i="9" s="1"/>
  <c r="W109" i="9" s="1"/>
  <c r="U10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G39" i="11" l="1"/>
  <c r="G43" i="11"/>
  <c r="G47" i="11"/>
  <c r="G51" i="11"/>
  <c r="G55" i="11"/>
  <c r="G59" i="11"/>
  <c r="G63" i="11"/>
  <c r="G67" i="11"/>
  <c r="G71" i="11"/>
  <c r="G75" i="11"/>
  <c r="G79" i="11"/>
  <c r="G83" i="11"/>
  <c r="G87" i="11"/>
  <c r="G91" i="11"/>
  <c r="G95" i="11"/>
  <c r="G99" i="11"/>
  <c r="G103" i="11"/>
  <c r="G107" i="11"/>
  <c r="G111" i="11"/>
  <c r="G115" i="11"/>
  <c r="G119" i="11"/>
  <c r="G123" i="11"/>
  <c r="G127" i="11"/>
  <c r="G131" i="11"/>
  <c r="G135" i="11"/>
  <c r="G45" i="11"/>
  <c r="G57" i="11"/>
  <c r="G65" i="11"/>
  <c r="G73" i="11"/>
  <c r="G81" i="11"/>
  <c r="G85" i="11"/>
  <c r="G93" i="11"/>
  <c r="G101" i="11"/>
  <c r="G109" i="11"/>
  <c r="G117" i="11"/>
  <c r="G125" i="11"/>
  <c r="G133" i="11"/>
  <c r="G46" i="11"/>
  <c r="G54" i="11"/>
  <c r="G62" i="11"/>
  <c r="G70" i="11"/>
  <c r="G78" i="11"/>
  <c r="G86" i="11"/>
  <c r="G94" i="11"/>
  <c r="G102" i="11"/>
  <c r="G110" i="11"/>
  <c r="G118" i="11"/>
  <c r="G126" i="11"/>
  <c r="G134" i="11"/>
  <c r="G40" i="11"/>
  <c r="G44" i="11"/>
  <c r="G48" i="11"/>
  <c r="G52" i="11"/>
  <c r="G56" i="11"/>
  <c r="G60" i="11"/>
  <c r="G64" i="11"/>
  <c r="G68" i="11"/>
  <c r="G72" i="11"/>
  <c r="G76" i="11"/>
  <c r="G80" i="11"/>
  <c r="G84" i="11"/>
  <c r="G88" i="11"/>
  <c r="G92" i="11"/>
  <c r="G96" i="11"/>
  <c r="G100" i="11"/>
  <c r="G104" i="11"/>
  <c r="G108" i="11"/>
  <c r="G112" i="11"/>
  <c r="G116" i="11"/>
  <c r="G120" i="11"/>
  <c r="G124" i="11"/>
  <c r="G128" i="11"/>
  <c r="G132" i="11"/>
  <c r="G41" i="11"/>
  <c r="G49" i="11"/>
  <c r="G53" i="11"/>
  <c r="G61" i="11"/>
  <c r="G69" i="11"/>
  <c r="G77" i="11"/>
  <c r="G89" i="11"/>
  <c r="G97" i="11"/>
  <c r="G105" i="11"/>
  <c r="G113" i="11"/>
  <c r="G121" i="11"/>
  <c r="G129" i="11"/>
  <c r="G42" i="11"/>
  <c r="G50" i="11"/>
  <c r="G58" i="11"/>
  <c r="G66" i="11"/>
  <c r="G74" i="11"/>
  <c r="G82" i="11"/>
  <c r="G90" i="11"/>
  <c r="G98" i="11"/>
  <c r="G106" i="11"/>
  <c r="G114" i="11"/>
  <c r="G122" i="11"/>
  <c r="G130" i="11"/>
  <c r="V12" i="9"/>
  <c r="F38" i="11"/>
  <c r="AS11" i="9"/>
  <c r="F140" i="11"/>
  <c r="V11" i="9"/>
  <c r="W11" i="9" s="1"/>
  <c r="AS10" i="9"/>
  <c r="V10" i="9"/>
  <c r="W10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W12" i="9" l="1"/>
  <c r="AT11" i="9"/>
  <c r="AT10" i="9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9" i="9" a="1"/>
  <c r="AF9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9" i="9" a="1"/>
  <c r="AB9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9" i="9" a="1"/>
  <c r="AJ9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9" i="9" a="1"/>
  <c r="AI9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9" i="9" a="1"/>
  <c r="AE9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9" i="9" a="1"/>
  <c r="AA9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9" i="9" a="1"/>
  <c r="AN9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9" i="9" a="1"/>
  <c r="AM9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9" i="9" a="1"/>
  <c r="AL9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9" i="9" a="1"/>
  <c r="AH9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9" i="9" a="1"/>
  <c r="AD9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9" i="9" a="1"/>
  <c r="Z9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9" i="9" a="1"/>
  <c r="AK9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9" i="9" a="1"/>
  <c r="AG9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9" i="9" a="1"/>
  <c r="AC9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9" i="9" a="1"/>
  <c r="C9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G202" i="11" l="1"/>
  <c r="G208" i="11"/>
  <c r="G204" i="11"/>
  <c r="G200" i="11"/>
  <c r="G196" i="11"/>
  <c r="G207" i="11"/>
  <c r="G203" i="11"/>
  <c r="G199" i="11"/>
  <c r="G206" i="11"/>
  <c r="G205" i="11"/>
  <c r="G201" i="11"/>
  <c r="G197" i="11"/>
  <c r="G209" i="11"/>
  <c r="G210" i="11"/>
  <c r="G198" i="11"/>
  <c r="E11" i="2"/>
  <c r="D6" i="5" s="1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D11" i="2" l="1"/>
  <c r="C6" i="5" s="1"/>
  <c r="V4" i="5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7" i="5" l="1"/>
  <c r="E23" i="13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D18" i="5" l="1"/>
  <c r="E18" i="5" s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B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N28" i="7" l="1"/>
  <c r="N47" i="7"/>
  <c r="N29" i="7"/>
  <c r="P29" i="7" s="1"/>
  <c r="T23" i="7"/>
  <c r="T9" i="7"/>
  <c r="T44" i="7"/>
  <c r="BL12" i="7"/>
  <c r="BL51" i="7"/>
  <c r="N9" i="7"/>
  <c r="P9" i="7" s="1"/>
  <c r="N42" i="7"/>
  <c r="P42" i="7" s="1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P23" i="7" s="1"/>
  <c r="BL44" i="7"/>
  <c r="N48" i="7"/>
  <c r="P48" i="7" s="1"/>
  <c r="N41" i="7"/>
  <c r="P41" i="7" s="1"/>
  <c r="N17" i="7"/>
  <c r="P17" i="7" s="1"/>
  <c r="N35" i="7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V48" i="7" s="1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I35" i="11" a="1"/>
  <c r="I35" i="11" s="1"/>
  <c r="BC5" i="10" s="1"/>
  <c r="I138" i="11" a="1"/>
  <c r="I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H25" i="13"/>
  <c r="AL25" i="13" s="1"/>
  <c r="AH24" i="13"/>
  <c r="AL24" i="13" s="1"/>
  <c r="AH23" i="13"/>
  <c r="AL23" i="13" s="1"/>
  <c r="AH22" i="13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5" i="10" l="1"/>
  <c r="J35" i="11" a="1"/>
  <c r="J35" i="11" s="1"/>
  <c r="B6" i="10" s="1"/>
  <c r="K35" i="11" a="1"/>
  <c r="K35" i="11" s="1"/>
  <c r="AL22" i="13"/>
  <c r="AL26" i="13"/>
  <c r="CB49" i="13"/>
  <c r="AL40" i="13"/>
  <c r="AR23" i="13"/>
  <c r="AL41" i="13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Q24" i="7" s="1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W55" i="7" s="1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W49" i="7" s="1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W9" i="7" s="1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K138" i="11" a="1"/>
  <c r="K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BF6" i="10"/>
  <c r="J138" i="11" a="1"/>
  <c r="J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AU3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BA22" i="7"/>
  <c r="AG59" i="7"/>
  <c r="BK59" i="7"/>
  <c r="BM42" i="7"/>
  <c r="BM19" i="7"/>
  <c r="BM30" i="7"/>
  <c r="BI59" i="7"/>
  <c r="BM29" i="7"/>
  <c r="AI7" i="7"/>
  <c r="BM8" i="7"/>
  <c r="AH74" i="5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E33" i="8" l="1"/>
  <c r="L33" i="8"/>
  <c r="C33" i="8"/>
  <c r="J33" i="8"/>
  <c r="F33" i="8"/>
  <c r="P33" i="8"/>
  <c r="D33" i="8"/>
  <c r="G33" i="8"/>
  <c r="H33" i="8"/>
  <c r="O33" i="8"/>
  <c r="I33" i="8"/>
  <c r="N33" i="8"/>
  <c r="K33" i="8"/>
  <c r="B7" i="10"/>
  <c r="L35" i="11" a="1"/>
  <c r="L35" i="11" s="1"/>
  <c r="B8" i="10" s="1"/>
  <c r="G142" i="11"/>
  <c r="B209" i="10"/>
  <c r="B245" i="10" s="1"/>
  <c r="B225" i="10"/>
  <c r="C7" i="10"/>
  <c r="C6" i="10"/>
  <c r="B226" i="10"/>
  <c r="B244" i="10" s="1"/>
  <c r="AI230" i="5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C210" i="10" s="1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D210" i="10" s="1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B224" i="10"/>
  <c r="B95" i="10"/>
  <c r="B113" i="10" s="1"/>
  <c r="B210" i="10"/>
  <c r="U59" i="7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30" i="10"/>
  <c r="C213" i="10"/>
  <c r="C208" i="10"/>
  <c r="C227" i="10"/>
  <c r="C207" i="10"/>
  <c r="C233" i="10"/>
  <c r="C238" i="10"/>
  <c r="C218" i="10"/>
  <c r="C217" i="10"/>
  <c r="C211" i="10"/>
  <c r="C229" i="10"/>
  <c r="C214" i="10"/>
  <c r="C215" i="10"/>
  <c r="C235" i="10"/>
  <c r="B256" i="10"/>
  <c r="BC8" i="10"/>
  <c r="L138" i="11" a="1"/>
  <c r="L138" i="11" s="1"/>
  <c r="B243" i="10"/>
  <c r="B249" i="10"/>
  <c r="B252" i="10"/>
  <c r="B251" i="10"/>
  <c r="B254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5" i="10"/>
  <c r="B118" i="10"/>
  <c r="CT37" i="7"/>
  <c r="CV37" i="7" s="1"/>
  <c r="J37" i="7"/>
  <c r="B121" i="10"/>
  <c r="B116" i="10"/>
  <c r="B124" i="10"/>
  <c r="B117" i="10"/>
  <c r="B119" i="10"/>
  <c r="B91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M33" i="8" l="1"/>
  <c r="M35" i="11" a="1"/>
  <c r="M35" i="11" s="1"/>
  <c r="B9" i="10" s="1"/>
  <c r="D225" i="10"/>
  <c r="D243" i="10" s="1"/>
  <c r="G144" i="11"/>
  <c r="B246" i="10"/>
  <c r="C225" i="10"/>
  <c r="C243" i="10" s="1"/>
  <c r="G143" i="11"/>
  <c r="B239" i="10"/>
  <c r="C8" i="10"/>
  <c r="C95" i="10"/>
  <c r="C113" i="10" s="1"/>
  <c r="C209" i="10"/>
  <c r="C221" i="10" s="1"/>
  <c r="C226" i="10"/>
  <c r="C244" i="10" s="1"/>
  <c r="C96" i="10"/>
  <c r="C114" i="10" s="1"/>
  <c r="D95" i="10"/>
  <c r="D113" i="10" s="1"/>
  <c r="D96" i="10"/>
  <c r="D114" i="10" s="1"/>
  <c r="AQ8" i="10"/>
  <c r="CI8" i="10"/>
  <c r="CU8" i="10"/>
  <c r="H8" i="10"/>
  <c r="BU8" i="10"/>
  <c r="BS8" i="10"/>
  <c r="AJ8" i="10"/>
  <c r="P8" i="10"/>
  <c r="E95" i="10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E96" i="10" s="1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E210" i="10" s="1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D249" i="10"/>
  <c r="D255" i="10"/>
  <c r="D252" i="10"/>
  <c r="D250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E208" i="10"/>
  <c r="E230" i="10"/>
  <c r="E235" i="10"/>
  <c r="E206" i="10"/>
  <c r="E212" i="10"/>
  <c r="E218" i="10"/>
  <c r="E214" i="10"/>
  <c r="E213" i="10"/>
  <c r="E234" i="10"/>
  <c r="E216" i="10"/>
  <c r="E227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C247" i="10"/>
  <c r="D247" i="10"/>
  <c r="D256" i="10"/>
  <c r="D251" i="10"/>
  <c r="C253" i="10"/>
  <c r="C256" i="10"/>
  <c r="C248" i="10"/>
  <c r="D246" i="10"/>
  <c r="D254" i="10"/>
  <c r="D245" i="10"/>
  <c r="BJ9" i="10"/>
  <c r="M138" i="11" a="1"/>
  <c r="M138" i="11" s="1"/>
  <c r="O139" i="10" s="1"/>
  <c r="C252" i="10"/>
  <c r="D253" i="10"/>
  <c r="D221" i="10"/>
  <c r="E80" i="10"/>
  <c r="E79" i="10"/>
  <c r="E97" i="10"/>
  <c r="E100" i="10"/>
  <c r="E99" i="10"/>
  <c r="E98" i="10"/>
  <c r="E102" i="10"/>
  <c r="E106" i="10"/>
  <c r="E101" i="10"/>
  <c r="E105" i="10"/>
  <c r="E104" i="10"/>
  <c r="E103" i="10"/>
  <c r="E108" i="10"/>
  <c r="E107" i="10"/>
  <c r="C124" i="10"/>
  <c r="C122" i="10"/>
  <c r="D116" i="10"/>
  <c r="D117" i="10"/>
  <c r="C125" i="10"/>
  <c r="C126" i="10"/>
  <c r="D120" i="10"/>
  <c r="D126" i="10"/>
  <c r="D125" i="10"/>
  <c r="C123" i="10"/>
  <c r="C119" i="10"/>
  <c r="C121" i="10"/>
  <c r="C118" i="10"/>
  <c r="D123" i="10"/>
  <c r="D121" i="10"/>
  <c r="D119" i="10"/>
  <c r="D124" i="10"/>
  <c r="C117" i="10"/>
  <c r="C115" i="10"/>
  <c r="D122" i="10"/>
  <c r="D118" i="10"/>
  <c r="D115" i="10"/>
  <c r="C116" i="10"/>
  <c r="C120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B257" i="10" l="1"/>
  <c r="N35" i="11" a="1"/>
  <c r="N35" i="11" s="1"/>
  <c r="B10" i="10" s="1"/>
  <c r="C245" i="10"/>
  <c r="C257" i="10" s="1"/>
  <c r="E226" i="10"/>
  <c r="E244" i="10" s="1"/>
  <c r="G145" i="11"/>
  <c r="C9" i="10"/>
  <c r="E224" i="10"/>
  <c r="E225" i="10"/>
  <c r="E94" i="10"/>
  <c r="E109" i="10" s="1"/>
  <c r="CE9" i="10"/>
  <c r="AQ9" i="10"/>
  <c r="BV9" i="10"/>
  <c r="BK9" i="10"/>
  <c r="P9" i="10"/>
  <c r="BO9" i="10"/>
  <c r="CU9" i="10"/>
  <c r="N9" i="10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F209" i="10" s="1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B32" i="8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5" i="10"/>
  <c r="E249" i="10"/>
  <c r="E221" i="10"/>
  <c r="E256" i="10"/>
  <c r="E251" i="10"/>
  <c r="E250" i="10"/>
  <c r="N138" i="11" a="1"/>
  <c r="N138" i="11" s="1"/>
  <c r="F227" i="10"/>
  <c r="F237" i="10"/>
  <c r="F236" i="10"/>
  <c r="F231" i="10"/>
  <c r="F208" i="10"/>
  <c r="F207" i="10"/>
  <c r="F230" i="10"/>
  <c r="F206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E113" i="10"/>
  <c r="E119" i="10"/>
  <c r="E123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I11" i="13"/>
  <c r="E12" i="7"/>
  <c r="K59" i="7"/>
  <c r="G63" i="7" s="1" a="1"/>
  <c r="G63" i="7" s="1"/>
  <c r="DA47" i="7" l="1"/>
  <c r="O35" i="11" a="1"/>
  <c r="O35" i="11" s="1"/>
  <c r="B11" i="10"/>
  <c r="F224" i="10"/>
  <c r="F242" i="10" s="1"/>
  <c r="G146" i="11"/>
  <c r="E243" i="10"/>
  <c r="F96" i="10"/>
  <c r="F114" i="10" s="1"/>
  <c r="E239" i="10"/>
  <c r="E242" i="10"/>
  <c r="F210" i="10"/>
  <c r="F226" i="10"/>
  <c r="F244" i="10" s="1"/>
  <c r="E112" i="10"/>
  <c r="E127" i="10" s="1"/>
  <c r="F118" i="10"/>
  <c r="F95" i="10"/>
  <c r="F113" i="10" s="1"/>
  <c r="F94" i="10"/>
  <c r="F112" i="10" s="1"/>
  <c r="DA6" i="7"/>
  <c r="DA46" i="7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9" i="10"/>
  <c r="F250" i="10"/>
  <c r="F247" i="10"/>
  <c r="F255" i="10"/>
  <c r="F252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A142" i="10"/>
  <c r="E13" i="7"/>
  <c r="I12" i="13"/>
  <c r="P35" i="11" l="1" a="1"/>
  <c r="P35" i="11" s="1"/>
  <c r="B12" i="10" s="1"/>
  <c r="O138" i="11" a="1"/>
  <c r="O138" i="11" s="1"/>
  <c r="E257" i="10"/>
  <c r="F221" i="10"/>
  <c r="F246" i="10"/>
  <c r="F257" i="10" s="1"/>
  <c r="F109" i="10"/>
  <c r="F239" i="10"/>
  <c r="G225" i="10"/>
  <c r="G256" i="10"/>
  <c r="G210" i="10"/>
  <c r="G246" i="10" s="1"/>
  <c r="G244" i="10"/>
  <c r="G249" i="10"/>
  <c r="G255" i="10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7" i="10"/>
  <c r="H234" i="10"/>
  <c r="H233" i="10"/>
  <c r="H208" i="10"/>
  <c r="H227" i="10"/>
  <c r="H237" i="10"/>
  <c r="H218" i="10"/>
  <c r="H232" i="10"/>
  <c r="H214" i="10"/>
  <c r="H231" i="10"/>
  <c r="H228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G252" i="10"/>
  <c r="G250" i="10"/>
  <c r="G247" i="10"/>
  <c r="G254" i="10"/>
  <c r="H99" i="10"/>
  <c r="H98" i="10"/>
  <c r="H97" i="10"/>
  <c r="H101" i="10"/>
  <c r="H105" i="10"/>
  <c r="H104" i="10"/>
  <c r="H103" i="10"/>
  <c r="H102" i="10"/>
  <c r="H106" i="10"/>
  <c r="H108" i="10"/>
  <c r="H100" i="10"/>
  <c r="H107" i="10"/>
  <c r="H79" i="10"/>
  <c r="H80" i="10"/>
  <c r="F127" i="10"/>
  <c r="G116" i="10"/>
  <c r="G125" i="10"/>
  <c r="G118" i="10"/>
  <c r="G117" i="10"/>
  <c r="G126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P138" i="11" s="1" a="1"/>
  <c r="P138" i="11" s="1"/>
  <c r="A143" i="10"/>
  <c r="K12" i="10" l="1"/>
  <c r="Q35" i="11" a="1"/>
  <c r="Q35" i="11" s="1"/>
  <c r="B13" i="10"/>
  <c r="C12" i="10"/>
  <c r="H126" i="10"/>
  <c r="G243" i="10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I95" i="10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H119" i="10"/>
  <c r="H120" i="10"/>
  <c r="H248" i="10"/>
  <c r="H118" i="10"/>
  <c r="H122" i="10"/>
  <c r="H252" i="10"/>
  <c r="H253" i="10"/>
  <c r="K13" i="10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34" i="10"/>
  <c r="I233" i="10"/>
  <c r="I235" i="10"/>
  <c r="I228" i="10"/>
  <c r="H256" i="10"/>
  <c r="H250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23" i="10"/>
  <c r="H121" i="10"/>
  <c r="H125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91" i="10"/>
  <c r="A144" i="10"/>
  <c r="E15" i="7"/>
  <c r="A14" i="10"/>
  <c r="I14" i="13"/>
  <c r="R35" i="11" l="1" a="1"/>
  <c r="R35" i="11" s="1"/>
  <c r="B14" i="10" s="1"/>
  <c r="Q138" i="11" a="1"/>
  <c r="Q138" i="11" s="1"/>
  <c r="C13" i="10"/>
  <c r="I96" i="10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J94" i="10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27" i="10"/>
  <c r="J237" i="10"/>
  <c r="J219" i="10"/>
  <c r="J236" i="10"/>
  <c r="J231" i="10"/>
  <c r="J208" i="10"/>
  <c r="J230" i="10"/>
  <c r="J213" i="10"/>
  <c r="J234" i="10"/>
  <c r="J216" i="10"/>
  <c r="J207" i="10"/>
  <c r="J233" i="10"/>
  <c r="J217" i="10"/>
  <c r="J212" i="10"/>
  <c r="J235" i="10"/>
  <c r="J229" i="10"/>
  <c r="J238" i="10"/>
  <c r="J211" i="10"/>
  <c r="I249" i="10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BC14" i="10" l="1"/>
  <c r="S35" i="11" a="1"/>
  <c r="S35" i="11" s="1"/>
  <c r="B15" i="10"/>
  <c r="R138" i="11" a="1"/>
  <c r="R138" i="11" s="1"/>
  <c r="C14" i="10"/>
  <c r="I109" i="10"/>
  <c r="J96" i="10"/>
  <c r="J114" i="10" s="1"/>
  <c r="J95" i="10"/>
  <c r="J113" i="10" s="1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50" i="10"/>
  <c r="K15" i="10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56" i="10"/>
  <c r="J254" i="10"/>
  <c r="J249" i="10"/>
  <c r="J251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T35" i="11" l="1" a="1"/>
  <c r="T35" i="11" s="1"/>
  <c r="B16" i="10"/>
  <c r="S138" i="11" a="1"/>
  <c r="S138" i="11" s="1"/>
  <c r="K95" i="10"/>
  <c r="K113" i="10" s="1"/>
  <c r="C15" i="10"/>
  <c r="L95" i="10" s="1"/>
  <c r="J109" i="10"/>
  <c r="K94" i="10"/>
  <c r="K112" i="10" s="1"/>
  <c r="K96" i="10"/>
  <c r="K114" i="10" s="1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121" i="10"/>
  <c r="K253" i="10"/>
  <c r="K250" i="10"/>
  <c r="K251" i="10"/>
  <c r="K254" i="10"/>
  <c r="K252" i="10"/>
  <c r="K256" i="10"/>
  <c r="AM16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91" i="10"/>
  <c r="U35" i="11" l="1" a="1"/>
  <c r="U35" i="11" s="1"/>
  <c r="B17" i="10" s="1"/>
  <c r="T138" i="11" a="1"/>
  <c r="T138" i="11" s="1"/>
  <c r="C16" i="10"/>
  <c r="L96" i="10"/>
  <c r="K109" i="10"/>
  <c r="L94" i="10"/>
  <c r="L112" i="10" s="1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M95" i="10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7" i="10"/>
  <c r="M212" i="10"/>
  <c r="M237" i="10"/>
  <c r="M232" i="10"/>
  <c r="M231" i="10"/>
  <c r="M216" i="10"/>
  <c r="M233" i="10"/>
  <c r="M228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52" i="10"/>
  <c r="L249" i="10"/>
  <c r="L250" i="10"/>
  <c r="L248" i="10"/>
  <c r="M80" i="10"/>
  <c r="M79" i="10"/>
  <c r="M97" i="10"/>
  <c r="M100" i="10"/>
  <c r="M99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23" i="10"/>
  <c r="L116" i="10"/>
  <c r="L91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U138" i="11" s="1" a="1"/>
  <c r="U138" i="11" s="1"/>
  <c r="A148" i="10"/>
  <c r="E19" i="7"/>
  <c r="I18" i="13"/>
  <c r="BF17" i="10" l="1"/>
  <c r="V35" i="11" a="1"/>
  <c r="V35" i="11" s="1"/>
  <c r="B18" i="10"/>
  <c r="C17" i="10"/>
  <c r="L109" i="10"/>
  <c r="L114" i="10"/>
  <c r="L127" i="10" s="1"/>
  <c r="M96" i="10"/>
  <c r="M114" i="10" s="1"/>
  <c r="M94" i="10"/>
  <c r="M112" i="10" s="1"/>
  <c r="M249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N94" i="10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53" i="10"/>
  <c r="M251" i="10"/>
  <c r="M256" i="10"/>
  <c r="M254" i="10"/>
  <c r="M247" i="10"/>
  <c r="AM18" i="10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91" i="10"/>
  <c r="A149" i="10"/>
  <c r="E20" i="7"/>
  <c r="I19" i="13"/>
  <c r="A19" i="10"/>
  <c r="W35" i="11" l="1" a="1"/>
  <c r="W35" i="11" s="1"/>
  <c r="B19" i="10"/>
  <c r="V138" i="11" a="1"/>
  <c r="V138" i="11" s="1"/>
  <c r="M109" i="10"/>
  <c r="C18" i="10"/>
  <c r="N96" i="10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O94" i="10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O230" i="10"/>
  <c r="O218" i="10"/>
  <c r="O214" i="10"/>
  <c r="O215" i="10"/>
  <c r="O227" i="10"/>
  <c r="O213" i="10"/>
  <c r="O233" i="10"/>
  <c r="O235" i="10"/>
  <c r="O217" i="10"/>
  <c r="O229" i="10"/>
  <c r="O228" i="10"/>
  <c r="O208" i="10"/>
  <c r="O206" i="10"/>
  <c r="O207" i="10"/>
  <c r="O212" i="10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AX19" i="10"/>
  <c r="N248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X35" i="11" l="1" a="1"/>
  <c r="X35" i="11" s="1"/>
  <c r="B20" i="10"/>
  <c r="W138" i="11" a="1"/>
  <c r="W138" i="11" s="1"/>
  <c r="C19" i="10"/>
  <c r="O95" i="10"/>
  <c r="O113" i="10" s="1"/>
  <c r="O248" i="10"/>
  <c r="N109" i="10"/>
  <c r="O96" i="10"/>
  <c r="O114" i="10" s="1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P94" i="10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22" i="10"/>
  <c r="O247" i="10"/>
  <c r="O253" i="10"/>
  <c r="O256" i="10"/>
  <c r="O252" i="10"/>
  <c r="O249" i="10"/>
  <c r="O251" i="10"/>
  <c r="O117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35" i="10"/>
  <c r="P219" i="10"/>
  <c r="P218" i="10"/>
  <c r="P229" i="10"/>
  <c r="P238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BC20" i="10"/>
  <c r="O255" i="10"/>
  <c r="O254" i="10"/>
  <c r="O115" i="10"/>
  <c r="O116" i="10"/>
  <c r="P80" i="10"/>
  <c r="P79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Y35" i="11" l="1" a="1"/>
  <c r="Y35" i="11" s="1"/>
  <c r="B21" i="10" s="1"/>
  <c r="X138" i="11" a="1"/>
  <c r="X138" i="11" s="1"/>
  <c r="C20" i="10"/>
  <c r="O109" i="10"/>
  <c r="P95" i="10"/>
  <c r="P96" i="10"/>
  <c r="P251" i="10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14" i="10"/>
  <c r="Q23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K21" i="10"/>
  <c r="P253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16" i="10"/>
  <c r="P117" i="10"/>
  <c r="P113" i="10"/>
  <c r="P123" i="10"/>
  <c r="P119" i="10"/>
  <c r="P124" i="10"/>
  <c r="P120" i="10"/>
  <c r="A152" i="10"/>
  <c r="I22" i="13"/>
  <c r="E23" i="7"/>
  <c r="A22" i="10"/>
  <c r="Y138" i="11" s="1" a="1"/>
  <c r="Y138" i="11" s="1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247" i="10" l="1"/>
  <c r="Z35" i="11" a="1"/>
  <c r="Z35" i="11" s="1"/>
  <c r="B22" i="10" s="1"/>
  <c r="C21" i="10"/>
  <c r="Q96" i="10"/>
  <c r="P109" i="10"/>
  <c r="P114" i="10"/>
  <c r="P127" i="10" s="1"/>
  <c r="Q95" i="10"/>
  <c r="Q113" i="10" s="1"/>
  <c r="Q94" i="10"/>
  <c r="Q112" i="10" s="1"/>
  <c r="CQ21" i="10"/>
  <c r="O21" i="10"/>
  <c r="BK21" i="10"/>
  <c r="CP21" i="10"/>
  <c r="D21" i="10"/>
  <c r="CU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54" i="10"/>
  <c r="Q256" i="10"/>
  <c r="BJ22" i="10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7" i="10"/>
  <c r="R212" i="10"/>
  <c r="R216" i="10"/>
  <c r="R233" i="10"/>
  <c r="R218" i="10"/>
  <c r="R232" i="10"/>
  <c r="R214" i="10"/>
  <c r="R215" i="10"/>
  <c r="R220" i="10"/>
  <c r="R228" i="10"/>
  <c r="R227" i="10"/>
  <c r="R237" i="10"/>
  <c r="R219" i="10"/>
  <c r="R236" i="10"/>
  <c r="R231" i="10"/>
  <c r="R238" i="10"/>
  <c r="R229" i="10"/>
  <c r="R217" i="10"/>
  <c r="R211" i="10"/>
  <c r="R235" i="10"/>
  <c r="Q255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AA35" i="11" l="1" a="1"/>
  <c r="AA35" i="11" s="1"/>
  <c r="B23" i="10" s="1"/>
  <c r="Z138" i="11" a="1"/>
  <c r="Z138" i="11" s="1"/>
  <c r="C22" i="10"/>
  <c r="S95" i="10" s="1"/>
  <c r="Q109" i="10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50" i="10"/>
  <c r="R249" i="10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27" i="10"/>
  <c r="S213" i="10"/>
  <c r="S233" i="10"/>
  <c r="S238" i="10"/>
  <c r="S220" i="10"/>
  <c r="S215" i="10"/>
  <c r="S235" i="10"/>
  <c r="S217" i="10"/>
  <c r="S229" i="10"/>
  <c r="S211" i="10"/>
  <c r="R252" i="10"/>
  <c r="R256" i="10"/>
  <c r="R254" i="10"/>
  <c r="S98" i="10"/>
  <c r="S97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BC23" i="10" l="1"/>
  <c r="AB35" i="11" a="1"/>
  <c r="AB35" i="11" s="1"/>
  <c r="B24" i="10" s="1"/>
  <c r="AA138" i="11" a="1"/>
  <c r="AA138" i="11" s="1"/>
  <c r="C23" i="10"/>
  <c r="S94" i="10"/>
  <c r="S112" i="10" s="1"/>
  <c r="S96" i="10"/>
  <c r="S114" i="10" s="1"/>
  <c r="S249" i="10"/>
  <c r="CM23" i="10"/>
  <c r="O23" i="10"/>
  <c r="CU23" i="10"/>
  <c r="BO23" i="10"/>
  <c r="X23" i="10"/>
  <c r="BW23" i="10"/>
  <c r="AJ23" i="10"/>
  <c r="E23" i="10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50" i="10"/>
  <c r="S253" i="10"/>
  <c r="S256" i="10"/>
  <c r="S254" i="10"/>
  <c r="S247" i="10"/>
  <c r="S255" i="10"/>
  <c r="K24" i="10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5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AC35" i="11" l="1" a="1"/>
  <c r="AC35" i="11" s="1"/>
  <c r="B25" i="10" s="1"/>
  <c r="AB138" i="11" a="1"/>
  <c r="AB138" i="11" s="1"/>
  <c r="S109" i="10"/>
  <c r="C24" i="10"/>
  <c r="T96" i="10"/>
  <c r="T95" i="10"/>
  <c r="T94" i="10"/>
  <c r="T112" i="10" s="1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U96" i="10" s="1"/>
  <c r="AY24" i="10"/>
  <c r="U24" i="10"/>
  <c r="Z24" i="10"/>
  <c r="S24" i="10"/>
  <c r="AI24" i="10"/>
  <c r="T24" i="10"/>
  <c r="AJ24" i="10"/>
  <c r="AZ24" i="10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117" i="10"/>
  <c r="T120" i="10"/>
  <c r="T125" i="10"/>
  <c r="T122" i="10"/>
  <c r="T256" i="10"/>
  <c r="T119" i="10"/>
  <c r="T248" i="10"/>
  <c r="T251" i="10"/>
  <c r="T124" i="10"/>
  <c r="T116" i="10"/>
  <c r="T249" i="10"/>
  <c r="T253" i="10"/>
  <c r="T255" i="10"/>
  <c r="W25" i="10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27" i="10"/>
  <c r="U212" i="10"/>
  <c r="U237" i="10"/>
  <c r="U232" i="10"/>
  <c r="U231" i="10"/>
  <c r="U216" i="10"/>
  <c r="U233" i="10"/>
  <c r="U228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S127" i="10"/>
  <c r="T118" i="10"/>
  <c r="T114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AD35" i="11" l="1" a="1"/>
  <c r="AD35" i="11" s="1"/>
  <c r="B26" i="10"/>
  <c r="AC138" i="11" a="1"/>
  <c r="AC138" i="11" s="1"/>
  <c r="U95" i="10"/>
  <c r="U113" i="10" s="1"/>
  <c r="C25" i="10"/>
  <c r="T109" i="10"/>
  <c r="T113" i="10"/>
  <c r="T127" i="10" s="1"/>
  <c r="U94" i="10"/>
  <c r="U109" i="10" s="1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V96" i="10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U247" i="10"/>
  <c r="U251" i="10"/>
  <c r="U248" i="10"/>
  <c r="U255" i="10"/>
  <c r="U253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50" i="10"/>
  <c r="K26" i="10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U117" i="10"/>
  <c r="U123" i="10"/>
  <c r="U122" i="10"/>
  <c r="U121" i="10"/>
  <c r="U126" i="10"/>
  <c r="U125" i="10"/>
  <c r="U115" i="10"/>
  <c r="U116" i="10"/>
  <c r="U120" i="10"/>
  <c r="U124" i="10"/>
  <c r="U114" i="10"/>
  <c r="U119" i="10"/>
  <c r="U118" i="10"/>
  <c r="U91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D138" i="11" s="1" a="1"/>
  <c r="AD138" i="11" s="1"/>
  <c r="A157" i="10"/>
  <c r="E28" i="7"/>
  <c r="AE35" i="11" l="1" a="1"/>
  <c r="AE35" i="11" s="1"/>
  <c r="B27" i="10"/>
  <c r="C26" i="10"/>
  <c r="U112" i="10"/>
  <c r="U127" i="10" s="1"/>
  <c r="V95" i="10"/>
  <c r="V113" i="10" s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W95" i="10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49" i="10"/>
  <c r="V250" i="10"/>
  <c r="V126" i="10"/>
  <c r="V120" i="10"/>
  <c r="V121" i="10"/>
  <c r="V254" i="10"/>
  <c r="V248" i="10"/>
  <c r="V122" i="10"/>
  <c r="V117" i="10"/>
  <c r="V125" i="10"/>
  <c r="V114" i="10"/>
  <c r="V118" i="10"/>
  <c r="V247" i="10"/>
  <c r="V256" i="10"/>
  <c r="BF27" i="10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28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AF35" i="11" l="1" a="1"/>
  <c r="AF35" i="11" s="1"/>
  <c r="B28" i="10"/>
  <c r="AE138" i="11" a="1"/>
  <c r="AE138" i="11" s="1"/>
  <c r="C27" i="10"/>
  <c r="W94" i="10"/>
  <c r="W112" i="10" s="1"/>
  <c r="W96" i="10"/>
  <c r="V109" i="10"/>
  <c r="V112" i="10"/>
  <c r="V127" i="10" s="1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X94" i="10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W250" i="10"/>
  <c r="W126" i="10"/>
  <c r="W252" i="10"/>
  <c r="W115" i="10"/>
  <c r="W253" i="10"/>
  <c r="W255" i="10"/>
  <c r="W256" i="10"/>
  <c r="W251" i="10"/>
  <c r="X208" i="10"/>
  <c r="X219" i="10"/>
  <c r="X220" i="10"/>
  <c r="X206" i="10"/>
  <c r="X207" i="10"/>
  <c r="X218" i="10"/>
  <c r="X214" i="10"/>
  <c r="X234" i="10"/>
  <c r="X233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35" i="10"/>
  <c r="W248" i="10"/>
  <c r="AM28" i="10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W116" i="10"/>
  <c r="W122" i="10"/>
  <c r="W119" i="10"/>
  <c r="W123" i="10"/>
  <c r="W124" i="10"/>
  <c r="W121" i="10"/>
  <c r="W113" i="10"/>
  <c r="W114" i="10"/>
  <c r="W118" i="10"/>
  <c r="W91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F138" i="11" s="1" a="1"/>
  <c r="AF138" i="11" s="1"/>
  <c r="A159" i="10"/>
  <c r="E30" i="7"/>
  <c r="AG35" i="11" l="1" a="1"/>
  <c r="AG35" i="11" s="1"/>
  <c r="B29" i="10" s="1"/>
  <c r="C28" i="10"/>
  <c r="W109" i="10"/>
  <c r="X95" i="10"/>
  <c r="X113" i="10" s="1"/>
  <c r="X96" i="10"/>
  <c r="X114" i="10" s="1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54" i="10"/>
  <c r="X256" i="10"/>
  <c r="X255" i="10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35" i="10"/>
  <c r="Y211" i="10"/>
  <c r="Y206" i="10"/>
  <c r="Y237" i="10"/>
  <c r="Y232" i="10"/>
  <c r="Y228" i="10"/>
  <c r="Y217" i="10"/>
  <c r="Y229" i="10"/>
  <c r="Y227" i="10"/>
  <c r="Y231" i="10"/>
  <c r="Y216" i="10"/>
  <c r="Y233" i="10"/>
  <c r="X253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6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AM29" i="10" l="1"/>
  <c r="AH35" i="11" a="1"/>
  <c r="AH35" i="11" s="1"/>
  <c r="B30" i="10" s="1"/>
  <c r="AG138" i="11" a="1"/>
  <c r="AG138" i="11" s="1"/>
  <c r="X109" i="10"/>
  <c r="C29" i="10"/>
  <c r="Y96" i="10"/>
  <c r="Y114" i="10" s="1"/>
  <c r="Y248" i="10"/>
  <c r="Y95" i="10"/>
  <c r="Y113" i="10" s="1"/>
  <c r="Y94" i="10"/>
  <c r="Y112" i="10" s="1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56" i="10"/>
  <c r="Y254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BC30" i="10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9" i="10"/>
  <c r="Y118" i="10"/>
  <c r="Y126" i="10"/>
  <c r="Y124" i="10"/>
  <c r="Y117" i="10"/>
  <c r="Y123" i="10"/>
  <c r="Y120" i="10"/>
  <c r="Y122" i="10"/>
  <c r="Y116" i="10"/>
  <c r="Y125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AI35" i="11" l="1" a="1"/>
  <c r="AI35" i="11" s="1"/>
  <c r="B31" i="10" s="1"/>
  <c r="AH138" i="11" a="1"/>
  <c r="AH138" i="11" s="1"/>
  <c r="C30" i="10"/>
  <c r="Z96" i="10"/>
  <c r="Z114" i="10" s="1"/>
  <c r="Z95" i="10"/>
  <c r="Z94" i="10"/>
  <c r="Z112" i="10" s="1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AA95" i="10"/>
  <c r="E30" i="10"/>
  <c r="AO30" i="10"/>
  <c r="AD30" i="10"/>
  <c r="CD30" i="10"/>
  <c r="AH30" i="10"/>
  <c r="CC30" i="10"/>
  <c r="AX30" i="10"/>
  <c r="Z248" i="10"/>
  <c r="Z255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5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91" i="10"/>
  <c r="I32" i="13"/>
  <c r="E33" i="7"/>
  <c r="A32" i="10"/>
  <c r="A162" i="10"/>
  <c r="BC31" i="10" l="1"/>
  <c r="AJ35" i="11" a="1"/>
  <c r="AJ35" i="11" s="1"/>
  <c r="B32" i="10" s="1"/>
  <c r="AI138" i="11" a="1"/>
  <c r="AI138" i="11" s="1"/>
  <c r="C31" i="10"/>
  <c r="Z109" i="10"/>
  <c r="Z113" i="10"/>
  <c r="AA119" i="10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M32" i="10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5" i="10"/>
  <c r="AA126" i="10"/>
  <c r="AA125" i="10"/>
  <c r="A163" i="10"/>
  <c r="E34" i="7"/>
  <c r="A33" i="10"/>
  <c r="AJ138" i="11" s="1" a="1"/>
  <c r="AJ138" i="11" s="1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K35" i="11" l="1" a="1"/>
  <c r="AK35" i="11" s="1"/>
  <c r="B33" i="10" s="1"/>
  <c r="C32" i="10"/>
  <c r="AA109" i="10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CJ32" i="10"/>
  <c r="BT32" i="10"/>
  <c r="CL32" i="10"/>
  <c r="CC32" i="10"/>
  <c r="BM32" i="10"/>
  <c r="AX32" i="10"/>
  <c r="AP32" i="10"/>
  <c r="CD32" i="10"/>
  <c r="AB118" i="10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C227" i="10"/>
  <c r="AC212" i="10"/>
  <c r="AC237" i="10"/>
  <c r="AC219" i="10"/>
  <c r="AC232" i="10"/>
  <c r="AC231" i="10"/>
  <c r="AC234" i="10"/>
  <c r="AC216" i="10"/>
  <c r="AC233" i="10"/>
  <c r="AC228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BF33" i="10" l="1"/>
  <c r="AL35" i="11" a="1"/>
  <c r="AL35" i="11" s="1"/>
  <c r="B34" i="10" s="1"/>
  <c r="AK138" i="11" a="1"/>
  <c r="AK138" i="11" s="1"/>
  <c r="C33" i="10"/>
  <c r="AC96" i="10"/>
  <c r="AC95" i="10"/>
  <c r="AC94" i="10"/>
  <c r="AC112" i="10" s="1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AD94" i="10"/>
  <c r="AG33" i="10"/>
  <c r="AB33" i="10"/>
  <c r="AV33" i="10"/>
  <c r="CJ33" i="10"/>
  <c r="BT33" i="10"/>
  <c r="AW33" i="10"/>
  <c r="AU33" i="10"/>
  <c r="BA33" i="10"/>
  <c r="AP33" i="10"/>
  <c r="CC33" i="10"/>
  <c r="CS33" i="10"/>
  <c r="AC250" i="10"/>
  <c r="AC249" i="10"/>
  <c r="AX34" i="10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52" i="10"/>
  <c r="AC255" i="10"/>
  <c r="AD206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22" i="10"/>
  <c r="AC12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165" i="10"/>
  <c r="E36" i="7"/>
  <c r="I35" i="13"/>
  <c r="A35" i="10"/>
  <c r="AL138" i="11" s="1" a="1"/>
  <c r="AL138" i="11" s="1"/>
  <c r="AM35" i="11" l="1" a="1"/>
  <c r="AM35" i="11" s="1"/>
  <c r="B35" i="10" s="1"/>
  <c r="C34" i="10"/>
  <c r="AC109" i="10"/>
  <c r="AC113" i="10"/>
  <c r="AD96" i="10"/>
  <c r="AD114" i="10" s="1"/>
  <c r="AD95" i="10"/>
  <c r="AD113" i="10" s="1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AE94" i="10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8" i="10"/>
  <c r="BF35" i="10"/>
  <c r="AE80" i="10"/>
  <c r="AE79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AN35" i="11" l="1" a="1"/>
  <c r="AN35" i="11" s="1"/>
  <c r="B36" i="10"/>
  <c r="AM138" i="11" a="1"/>
  <c r="AM138" i="11" s="1"/>
  <c r="C35" i="10"/>
  <c r="AE95" i="10"/>
  <c r="AE113" i="10" s="1"/>
  <c r="AD109" i="10"/>
  <c r="AE96" i="10"/>
  <c r="AE114" i="10" s="1"/>
  <c r="AA35" i="10"/>
  <c r="CI35" i="10"/>
  <c r="CU35" i="10"/>
  <c r="AN35" i="10"/>
  <c r="P35" i="10"/>
  <c r="D35" i="10"/>
  <c r="AF96" i="10" s="1"/>
  <c r="U35" i="10"/>
  <c r="CW35" i="10"/>
  <c r="AC35" i="10"/>
  <c r="BZ35" i="10"/>
  <c r="AK35" i="10"/>
  <c r="AV35" i="10"/>
  <c r="AF9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56" i="10"/>
  <c r="AE254" i="10"/>
  <c r="AE255" i="10"/>
  <c r="AE252" i="10"/>
  <c r="AE249" i="10"/>
  <c r="AE251" i="10"/>
  <c r="AX36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7" i="10"/>
  <c r="AF211" i="10"/>
  <c r="AE250" i="10"/>
  <c r="AF80" i="10"/>
  <c r="AF79" i="10"/>
  <c r="AF99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O35" i="11" l="1" a="1"/>
  <c r="AO35" i="11" s="1"/>
  <c r="B37" i="10"/>
  <c r="AN138" i="11" a="1"/>
  <c r="AN138" i="11" s="1"/>
  <c r="C36" i="10"/>
  <c r="AF94" i="10"/>
  <c r="AE109" i="10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AG95" i="10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17" i="10"/>
  <c r="AG230" i="10"/>
  <c r="AG235" i="10"/>
  <c r="AG208" i="10"/>
  <c r="AG218" i="10"/>
  <c r="AG228" i="10"/>
  <c r="AG211" i="10"/>
  <c r="AG229" i="10"/>
  <c r="BJ37" i="10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P35" i="11" l="1" a="1"/>
  <c r="AP35" i="11" s="1"/>
  <c r="B38" i="10"/>
  <c r="AO138" i="11" a="1"/>
  <c r="AO138" i="11" s="1"/>
  <c r="AG250" i="10"/>
  <c r="C37" i="10"/>
  <c r="AG94" i="10"/>
  <c r="AG112" i="10" s="1"/>
  <c r="AG96" i="10"/>
  <c r="AG114" i="10" s="1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AH96" i="10"/>
  <c r="BP37" i="10"/>
  <c r="AO37" i="10"/>
  <c r="AY37" i="10"/>
  <c r="CL37" i="10"/>
  <c r="F37" i="10"/>
  <c r="AU37" i="10"/>
  <c r="AD37" i="10"/>
  <c r="W37" i="10"/>
  <c r="AG125" i="10"/>
  <c r="AG117" i="10"/>
  <c r="AG121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9" i="10"/>
  <c r="W38" i="10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91" i="10"/>
  <c r="I39" i="13"/>
  <c r="A169" i="10"/>
  <c r="E40" i="7"/>
  <c r="A39" i="10"/>
  <c r="AQ35" i="11" l="1" a="1"/>
  <c r="AQ35" i="11" s="1"/>
  <c r="B39" i="10"/>
  <c r="AP138" i="11" a="1"/>
  <c r="AP138" i="11" s="1"/>
  <c r="C38" i="10"/>
  <c r="AG109" i="10"/>
  <c r="AH94" i="10"/>
  <c r="AH112" i="10" s="1"/>
  <c r="AH95" i="10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AI95" i="10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55" i="10"/>
  <c r="AH249" i="10"/>
  <c r="AM39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25" i="10"/>
  <c r="AH91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R35" i="11" l="1" a="1"/>
  <c r="AR35" i="11" s="1"/>
  <c r="B40" i="10"/>
  <c r="AQ138" i="11" a="1"/>
  <c r="AQ138" i="11" s="1"/>
  <c r="C39" i="10"/>
  <c r="AH109" i="10"/>
  <c r="AI94" i="10"/>
  <c r="AI96" i="10"/>
  <c r="AI114" i="10" s="1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I249" i="10"/>
  <c r="AI255" i="10"/>
  <c r="AI250" i="10"/>
  <c r="AI251" i="10"/>
  <c r="AI253" i="10"/>
  <c r="AI254" i="10"/>
  <c r="BJ40" i="10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19" i="10"/>
  <c r="AI122" i="10"/>
  <c r="AI117" i="10"/>
  <c r="AI118" i="10"/>
  <c r="AI113" i="10"/>
  <c r="AI121" i="10"/>
  <c r="AI116" i="10"/>
  <c r="AI115" i="10"/>
  <c r="AI126" i="10"/>
  <c r="AI120" i="10"/>
  <c r="AI124" i="10"/>
  <c r="AI125" i="10"/>
  <c r="AI123" i="10"/>
  <c r="A171" i="10"/>
  <c r="E42" i="7"/>
  <c r="I41" i="13"/>
  <c r="A41" i="10"/>
  <c r="AR138" i="11" s="1" a="1"/>
  <c r="AR138" i="11" s="1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91" i="10"/>
  <c r="AS35" i="11" l="1" a="1"/>
  <c r="AS35" i="11" s="1"/>
  <c r="B41" i="10"/>
  <c r="C40" i="10"/>
  <c r="AI109" i="10"/>
  <c r="AI112" i="10"/>
  <c r="AJ96" i="10"/>
  <c r="AJ114" i="10" s="1"/>
  <c r="AJ95" i="10"/>
  <c r="AJ113" i="10" s="1"/>
  <c r="AJ94" i="10"/>
  <c r="AJ112" i="10" s="1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AK95" i="10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27" i="10"/>
  <c r="AK212" i="10"/>
  <c r="AK237" i="10"/>
  <c r="AK219" i="10"/>
  <c r="AK232" i="10"/>
  <c r="AK231" i="10"/>
  <c r="AK234" i="10"/>
  <c r="AK216" i="10"/>
  <c r="AK233" i="10"/>
  <c r="AK228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W41" i="10"/>
  <c r="AJ253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I127" i="10"/>
  <c r="AJ126" i="10"/>
  <c r="AJ125" i="10"/>
  <c r="AJ120" i="10"/>
  <c r="AJ123" i="10"/>
  <c r="AJ124" i="10"/>
  <c r="AJ119" i="10"/>
  <c r="AJ121" i="10"/>
  <c r="AJ122" i="10"/>
  <c r="AJ118" i="10"/>
  <c r="AJ115" i="10"/>
  <c r="AJ116" i="10"/>
  <c r="AJ117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T35" i="11" l="1" a="1"/>
  <c r="AT35" i="11" s="1"/>
  <c r="B42" i="10" s="1"/>
  <c r="AS138" i="11" a="1"/>
  <c r="AS138" i="11" s="1"/>
  <c r="AJ109" i="10"/>
  <c r="C41" i="10"/>
  <c r="AK96" i="10"/>
  <c r="AK114" i="10" s="1"/>
  <c r="AK118" i="10"/>
  <c r="AK115" i="10"/>
  <c r="AK94" i="10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AL96" i="10" s="1"/>
  <c r="BS41" i="10"/>
  <c r="T41" i="10"/>
  <c r="CJ41" i="10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247" i="10"/>
  <c r="AK251" i="10"/>
  <c r="AK256" i="10"/>
  <c r="AK248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M42" i="10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173" i="10"/>
  <c r="E44" i="7"/>
  <c r="AU35" i="11" l="1" a="1"/>
  <c r="AU35" i="11" s="1"/>
  <c r="B43" i="10" s="1"/>
  <c r="AT138" i="11" a="1"/>
  <c r="AT138" i="11" s="1"/>
  <c r="C42" i="10"/>
  <c r="AK109" i="10"/>
  <c r="AK112" i="10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AM94" i="10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251" i="10"/>
  <c r="AL248" i="10"/>
  <c r="AL253" i="10"/>
  <c r="AL249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CD43" i="10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V35" i="11" l="1" a="1"/>
  <c r="AV35" i="11" s="1"/>
  <c r="B44" i="10" s="1"/>
  <c r="AU138" i="11" a="1"/>
  <c r="AU138" i="11" s="1"/>
  <c r="C43" i="10"/>
  <c r="AM96" i="10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AN95" i="10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BF44" i="10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52" i="10"/>
  <c r="AN208" i="10"/>
  <c r="AN220" i="10"/>
  <c r="AN207" i="10"/>
  <c r="AN218" i="10"/>
  <c r="AN214" i="10"/>
  <c r="AN233" i="10"/>
  <c r="AN206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W35" i="11" l="1" a="1"/>
  <c r="AW35" i="11" s="1"/>
  <c r="B45" i="10"/>
  <c r="AV138" i="11" a="1"/>
  <c r="AV138" i="11" s="1"/>
  <c r="C44" i="10"/>
  <c r="AM109" i="10"/>
  <c r="AN96" i="10"/>
  <c r="AN114" i="10" s="1"/>
  <c r="AN117" i="10"/>
  <c r="AN126" i="10"/>
  <c r="AN94" i="10"/>
  <c r="AN112" i="10" s="1"/>
  <c r="CI44" i="10"/>
  <c r="BG44" i="10"/>
  <c r="AO95" i="10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7" i="10"/>
  <c r="AN248" i="10"/>
  <c r="AN122" i="10"/>
  <c r="AN123" i="10"/>
  <c r="AN125" i="10"/>
  <c r="AN124" i="10"/>
  <c r="AN121" i="10"/>
  <c r="AN119" i="10"/>
  <c r="AN249" i="10"/>
  <c r="AN120" i="10"/>
  <c r="AN118" i="10"/>
  <c r="AN113" i="10"/>
  <c r="AN116" i="10"/>
  <c r="AN251" i="10"/>
  <c r="AN252" i="10"/>
  <c r="AN253" i="10"/>
  <c r="K45" i="10"/>
  <c r="AN255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19" i="10"/>
  <c r="AO233" i="10"/>
  <c r="AO211" i="10"/>
  <c r="AO227" i="10"/>
  <c r="AO231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AX35" i="11" l="1" a="1"/>
  <c r="AX35" i="11" s="1"/>
  <c r="B46" i="10"/>
  <c r="AW138" i="11" a="1"/>
  <c r="AW138" i="11" s="1"/>
  <c r="C45" i="10"/>
  <c r="AO96" i="10"/>
  <c r="AN109" i="10"/>
  <c r="AO94" i="10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AP96" i="10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16" i="10"/>
  <c r="AP229" i="10"/>
  <c r="AP211" i="10"/>
  <c r="AO253" i="10"/>
  <c r="AO255" i="10"/>
  <c r="AO249" i="10"/>
  <c r="BJ46" i="10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Y35" i="11" l="1" a="1"/>
  <c r="AY35" i="11" s="1"/>
  <c r="B47" i="10"/>
  <c r="AX138" i="11" a="1"/>
  <c r="AX138" i="11" s="1"/>
  <c r="C46" i="10"/>
  <c r="AO109" i="10"/>
  <c r="AO112" i="10"/>
  <c r="AO127" i="10" s="1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AQ95" i="10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9" i="10"/>
  <c r="AP253" i="10"/>
  <c r="AP252" i="10"/>
  <c r="AP248" i="10"/>
  <c r="AP247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CD47" i="10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Y138" i="11" s="1" a="1"/>
  <c r="AY138" i="11" s="1"/>
  <c r="A178" i="10"/>
  <c r="E49" i="7"/>
  <c r="AP109" i="10" l="1"/>
  <c r="AZ35" i="11" a="1"/>
  <c r="AZ35" i="11" s="1"/>
  <c r="B48" i="10" s="1"/>
  <c r="C47" i="10"/>
  <c r="AQ94" i="10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115" i="10"/>
  <c r="AQ252" i="10"/>
  <c r="AQ119" i="10"/>
  <c r="AQ251" i="10"/>
  <c r="AQ254" i="10"/>
  <c r="AQ250" i="10"/>
  <c r="AQ256" i="10"/>
  <c r="W48" i="10"/>
  <c r="AR206" i="10"/>
  <c r="AR230" i="10"/>
  <c r="AR212" i="10"/>
  <c r="AR236" i="10"/>
  <c r="AR216" i="10"/>
  <c r="AR208" i="10"/>
  <c r="AR207" i="10"/>
  <c r="AR218" i="10"/>
  <c r="AR214" i="10"/>
  <c r="AR215" i="10"/>
  <c r="AR238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Q109" i="10" l="1"/>
  <c r="BA35" i="11" a="1"/>
  <c r="BA35" i="11" s="1"/>
  <c r="B49" i="10"/>
  <c r="AZ138" i="11" a="1"/>
  <c r="AZ138" i="11" s="1"/>
  <c r="C48" i="10"/>
  <c r="AR96" i="10"/>
  <c r="AR95" i="10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8" i="10"/>
  <c r="BC49" i="10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7" i="10"/>
  <c r="AS212" i="10"/>
  <c r="AS237" i="10"/>
  <c r="AS219" i="10"/>
  <c r="AS232" i="10"/>
  <c r="AS231" i="10"/>
  <c r="AS234" i="10"/>
  <c r="AS216" i="10"/>
  <c r="AS233" i="10"/>
  <c r="AS228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52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180" i="10"/>
  <c r="E51" i="7"/>
  <c r="A50" i="10"/>
  <c r="BA138" i="11" s="1" a="1"/>
  <c r="BA138" i="11" s="1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B35" i="11" l="1" a="1"/>
  <c r="BB35" i="11" s="1"/>
  <c r="B50" i="10"/>
  <c r="C49" i="10"/>
  <c r="AR109" i="10"/>
  <c r="AR113" i="10"/>
  <c r="AR127" i="10" s="1"/>
  <c r="AS96" i="10"/>
  <c r="AS114" i="10" s="1"/>
  <c r="AS94" i="10"/>
  <c r="AS112" i="10" s="1"/>
  <c r="AS95" i="10"/>
  <c r="AS113" i="10" s="1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C50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S247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7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BC35" i="11" l="1" a="1"/>
  <c r="BC35" i="11" s="1"/>
  <c r="B51" i="10"/>
  <c r="BB138" i="11" a="1"/>
  <c r="BB138" i="11" s="1"/>
  <c r="C50" i="10"/>
  <c r="AT96" i="10"/>
  <c r="AT114" i="10" s="1"/>
  <c r="AS109" i="10"/>
  <c r="AT95" i="10"/>
  <c r="AT113" i="10" s="1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AU94" i="10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22" i="10"/>
  <c r="AT123" i="10"/>
  <c r="AT251" i="10"/>
  <c r="AT249" i="10"/>
  <c r="AT247" i="10"/>
  <c r="AT256" i="10"/>
  <c r="AT253" i="10"/>
  <c r="AT250" i="10"/>
  <c r="AT120" i="10"/>
  <c r="AT254" i="10"/>
  <c r="W51" i="10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U206" i="10"/>
  <c r="AU230" i="10"/>
  <c r="AU218" i="10"/>
  <c r="AU214" i="10"/>
  <c r="AU215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24" i="10"/>
  <c r="AT125" i="10"/>
  <c r="AT118" i="10"/>
  <c r="AS127" i="10"/>
  <c r="A182" i="10"/>
  <c r="E53" i="7"/>
  <c r="A52" i="10"/>
  <c r="BC138" i="11" s="1" a="1"/>
  <c r="BC138" i="11" s="1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BD35" i="11" l="1" a="1"/>
  <c r="BD35" i="11" s="1"/>
  <c r="B52" i="10"/>
  <c r="AT109" i="10"/>
  <c r="C51" i="10"/>
  <c r="AU115" i="10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AV96" i="10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F52" i="10"/>
  <c r="AU250" i="10"/>
  <c r="AU25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BD138" i="11" s="1" a="1"/>
  <c r="BD138" i="11" s="1"/>
  <c r="I53" i="13"/>
  <c r="E54" i="7"/>
  <c r="A183" i="10"/>
  <c r="BE35" i="11" l="1" a="1"/>
  <c r="BE35" i="11" s="1"/>
  <c r="B53" i="10" s="1"/>
  <c r="C52" i="10"/>
  <c r="AU109" i="10"/>
  <c r="AV94" i="10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W207" i="10"/>
  <c r="AW213" i="10"/>
  <c r="AW238" i="10"/>
  <c r="AW220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8" i="10"/>
  <c r="AW235" i="10"/>
  <c r="AW229" i="10"/>
  <c r="AW214" i="10"/>
  <c r="AW208" i="10"/>
  <c r="AW230" i="10"/>
  <c r="AW211" i="10"/>
  <c r="AW217" i="10"/>
  <c r="K53" i="10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BF35" i="11" l="1" a="1"/>
  <c r="BF35" i="11" s="1"/>
  <c r="B54" i="10" s="1"/>
  <c r="BE138" i="11" a="1"/>
  <c r="BE138" i="11" s="1"/>
  <c r="AW95" i="10"/>
  <c r="AW113" i="10" s="1"/>
  <c r="C53" i="10"/>
  <c r="AX95" i="10" s="1"/>
  <c r="AW94" i="10"/>
  <c r="AW112" i="10" s="1"/>
  <c r="AV109" i="10"/>
  <c r="AW96" i="10"/>
  <c r="AW114" i="10" s="1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W254" i="10"/>
  <c r="AW247" i="10"/>
  <c r="AW250" i="10"/>
  <c r="AW253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38" i="10"/>
  <c r="AX229" i="10"/>
  <c r="AX211" i="10"/>
  <c r="AX206" i="10"/>
  <c r="AX235" i="10"/>
  <c r="AX217" i="10"/>
  <c r="AX227" i="10"/>
  <c r="AX237" i="10"/>
  <c r="AX236" i="10"/>
  <c r="AX231" i="10"/>
  <c r="AW249" i="10"/>
  <c r="AM54" i="10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9" i="10"/>
  <c r="AW117" i="10"/>
  <c r="AW121" i="10"/>
  <c r="AW126" i="10"/>
  <c r="AW125" i="10"/>
  <c r="AW120" i="10"/>
  <c r="AW118" i="10"/>
  <c r="AW122" i="10"/>
  <c r="AW123" i="10"/>
  <c r="AW115" i="10"/>
  <c r="AW116" i="10"/>
  <c r="AW91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BG35" i="11" l="1" a="1"/>
  <c r="BG35" i="11" s="1"/>
  <c r="B55" i="10"/>
  <c r="BF138" i="11" a="1"/>
  <c r="BF138" i="11" s="1"/>
  <c r="C54" i="10"/>
  <c r="AW109" i="10"/>
  <c r="AX96" i="10"/>
  <c r="AX114" i="10" s="1"/>
  <c r="AX94" i="10"/>
  <c r="AX112" i="10" s="1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AY94" i="10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51" i="10"/>
  <c r="AX247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19" i="10"/>
  <c r="AY215" i="10"/>
  <c r="AY235" i="10"/>
  <c r="AY217" i="10"/>
  <c r="AY229" i="10"/>
  <c r="AY211" i="10"/>
  <c r="AM55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3" i="10"/>
  <c r="AX115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91" i="10"/>
  <c r="I56" i="13"/>
  <c r="A56" i="10"/>
  <c r="A186" i="10"/>
  <c r="BH35" i="11" l="1" a="1"/>
  <c r="BH35" i="11" s="1"/>
  <c r="B56" i="10"/>
  <c r="BG138" i="11" a="1"/>
  <c r="BG138" i="11" s="1"/>
  <c r="C55" i="10"/>
  <c r="AX109" i="10"/>
  <c r="AY96" i="10"/>
  <c r="AY114" i="10" s="1"/>
  <c r="AY95" i="10"/>
  <c r="AY113" i="10" s="1"/>
  <c r="AY118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AZ95" i="10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H138" i="11" a="1"/>
  <c r="BH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48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BA93" i="10" a="1"/>
  <c r="BA93" i="10" s="1"/>
  <c r="BA75" i="10" a="1"/>
  <c r="BA75" i="10" s="1"/>
  <c r="BA223" i="10" a="1"/>
  <c r="BA223" i="10" s="1"/>
  <c r="G230" i="11" s="1"/>
  <c r="BA111" i="10" a="1"/>
  <c r="BA111" i="10" s="1"/>
  <c r="BA205" i="10" a="1"/>
  <c r="BA205" i="10" s="1"/>
  <c r="G212" i="11" s="1"/>
  <c r="BA241" i="10" a="1"/>
  <c r="BA241" i="10" s="1"/>
  <c r="AY112" i="10"/>
  <c r="AY91" i="10"/>
  <c r="K11" i="10" l="1"/>
  <c r="AC11" i="10"/>
  <c r="CT11" i="10"/>
  <c r="BL11" i="10"/>
  <c r="BO11" i="10"/>
  <c r="CK11" i="10"/>
  <c r="BK11" i="10"/>
  <c r="BA11" i="10"/>
  <c r="N11" i="10"/>
  <c r="CD11" i="10"/>
  <c r="BJ11" i="10"/>
  <c r="AY11" i="10"/>
  <c r="J11" i="10"/>
  <c r="AT11" i="10"/>
  <c r="O11" i="10"/>
  <c r="BI11" i="10"/>
  <c r="X11" i="10"/>
  <c r="BE11" i="10"/>
  <c r="CR11" i="10"/>
  <c r="BP11" i="10"/>
  <c r="U11" i="10"/>
  <c r="R11" i="10"/>
  <c r="AS11" i="10"/>
  <c r="CP11" i="10"/>
  <c r="H94" i="10"/>
  <c r="BR11" i="10"/>
  <c r="CJ11" i="10"/>
  <c r="I11" i="10"/>
  <c r="BM11" i="10"/>
  <c r="AV11" i="10"/>
  <c r="CQ11" i="10"/>
  <c r="CN11" i="10"/>
  <c r="L11" i="10"/>
  <c r="CU11" i="10"/>
  <c r="V11" i="10"/>
  <c r="BX11" i="10"/>
  <c r="Q11" i="10"/>
  <c r="W11" i="10"/>
  <c r="AO11" i="10"/>
  <c r="BW11" i="10"/>
  <c r="AA11" i="10"/>
  <c r="CI11" i="10"/>
  <c r="S11" i="10"/>
  <c r="CA11" i="10"/>
  <c r="AX11" i="10"/>
  <c r="AB11" i="10"/>
  <c r="BS11" i="10"/>
  <c r="BQ11" i="10"/>
  <c r="AZ11" i="10"/>
  <c r="AE11" i="10"/>
  <c r="CM11" i="10"/>
  <c r="AI11" i="10"/>
  <c r="CB11" i="10"/>
  <c r="M11" i="10"/>
  <c r="AM11" i="10"/>
  <c r="BG11" i="10"/>
  <c r="CS11" i="10"/>
  <c r="AP11" i="10"/>
  <c r="D11" i="10"/>
  <c r="H96" i="10" s="1"/>
  <c r="H114" i="10" s="1"/>
  <c r="AD11" i="10"/>
  <c r="P11" i="10"/>
  <c r="T11" i="10"/>
  <c r="CL11" i="10"/>
  <c r="F11" i="10"/>
  <c r="AG11" i="10"/>
  <c r="AR11" i="10"/>
  <c r="BC11" i="10"/>
  <c r="Y11" i="10"/>
  <c r="CG11" i="10"/>
  <c r="AQ11" i="10"/>
  <c r="CF11" i="10"/>
  <c r="CW11" i="10"/>
  <c r="C11" i="10"/>
  <c r="H95" i="10" s="1"/>
  <c r="H113" i="10" s="1"/>
  <c r="CV11" i="10"/>
  <c r="AL11" i="10"/>
  <c r="BU11" i="10"/>
  <c r="BV11" i="10"/>
  <c r="BY11" i="10"/>
  <c r="AN11" i="10"/>
  <c r="AK11" i="10"/>
  <c r="E11" i="10"/>
  <c r="AJ11" i="10"/>
  <c r="CE11" i="10"/>
  <c r="BN11" i="10"/>
  <c r="BH11" i="10"/>
  <c r="AF11" i="10"/>
  <c r="AW11" i="10"/>
  <c r="H11" i="10"/>
  <c r="BF11" i="10"/>
  <c r="Z11" i="10"/>
  <c r="BD11" i="10"/>
  <c r="AU11" i="10"/>
  <c r="BZ11" i="10"/>
  <c r="AH11" i="10"/>
  <c r="CO11" i="10"/>
  <c r="BT11" i="10"/>
  <c r="CC11" i="10"/>
  <c r="BB11" i="10"/>
  <c r="CH11" i="10"/>
  <c r="G11" i="10"/>
  <c r="CB141" i="10"/>
  <c r="BN141" i="10"/>
  <c r="AG141" i="10"/>
  <c r="N141" i="10"/>
  <c r="AA141" i="10"/>
  <c r="U141" i="10"/>
  <c r="BS141" i="10"/>
  <c r="BY141" i="10"/>
  <c r="AN141" i="10"/>
  <c r="AM56" i="10"/>
  <c r="BJ10" i="10"/>
  <c r="AX10" i="10"/>
  <c r="Q10" i="10"/>
  <c r="AG10" i="10"/>
  <c r="BK10" i="10"/>
  <c r="N10" i="10"/>
  <c r="O10" i="10"/>
  <c r="AW10" i="10"/>
  <c r="CE10" i="10"/>
  <c r="L10" i="10"/>
  <c r="CW10" i="10"/>
  <c r="CH10" i="10"/>
  <c r="CK10" i="10"/>
  <c r="CQ10" i="10"/>
  <c r="AM10" i="10"/>
  <c r="CJ10" i="10"/>
  <c r="BE10" i="10"/>
  <c r="CR10" i="10"/>
  <c r="AB10" i="10"/>
  <c r="AP10" i="10"/>
  <c r="R10" i="10"/>
  <c r="BN10" i="10"/>
  <c r="BT10" i="10"/>
  <c r="AJ10" i="10"/>
  <c r="BH10" i="10"/>
  <c r="AA10" i="10"/>
  <c r="CN10" i="10"/>
  <c r="AH10" i="10"/>
  <c r="X10" i="10"/>
  <c r="AC10" i="10"/>
  <c r="AV10" i="10"/>
  <c r="CU10" i="10"/>
  <c r="CS10" i="10"/>
  <c r="BB10" i="10"/>
  <c r="S10" i="10"/>
  <c r="BV10" i="10"/>
  <c r="K10" i="10"/>
  <c r="AD10" i="10"/>
  <c r="BF10" i="10"/>
  <c r="BC10" i="10"/>
  <c r="BL10" i="10"/>
  <c r="U10" i="10"/>
  <c r="BW10" i="10"/>
  <c r="F10" i="10"/>
  <c r="AE10" i="10"/>
  <c r="CL10" i="10"/>
  <c r="CC10" i="10"/>
  <c r="AT10" i="10"/>
  <c r="I10" i="10"/>
  <c r="BI10" i="10"/>
  <c r="P10" i="10"/>
  <c r="M10" i="10"/>
  <c r="AO10" i="10"/>
  <c r="C10" i="10"/>
  <c r="E10" i="10"/>
  <c r="H10" i="10"/>
  <c r="CA10" i="10"/>
  <c r="AF10" i="10"/>
  <c r="BA10" i="10"/>
  <c r="Z10" i="10"/>
  <c r="AR10" i="10"/>
  <c r="J10" i="10"/>
  <c r="CI10" i="10"/>
  <c r="T10" i="10"/>
  <c r="BZ10" i="10"/>
  <c r="CD10" i="10"/>
  <c r="W10" i="10"/>
  <c r="BO10" i="10"/>
  <c r="V10" i="10"/>
  <c r="BD10" i="10"/>
  <c r="CG10" i="10"/>
  <c r="BP10" i="10"/>
  <c r="AZ10" i="10"/>
  <c r="AK10" i="10"/>
  <c r="Y10" i="10"/>
  <c r="BU10" i="10"/>
  <c r="BS10" i="10"/>
  <c r="AL10" i="10"/>
  <c r="D10" i="10"/>
  <c r="G96" i="10" s="1"/>
  <c r="G114" i="10" s="1"/>
  <c r="AY10" i="10"/>
  <c r="CM10" i="10"/>
  <c r="CT10" i="10"/>
  <c r="AU10" i="10"/>
  <c r="CO10" i="10"/>
  <c r="G10" i="10"/>
  <c r="CB10" i="10"/>
  <c r="CP10" i="10"/>
  <c r="BG10" i="10"/>
  <c r="BY10" i="10"/>
  <c r="BM10" i="10"/>
  <c r="BQ10" i="10"/>
  <c r="CV10" i="10"/>
  <c r="BR10" i="10"/>
  <c r="AI10" i="10"/>
  <c r="BX10" i="10"/>
  <c r="CF10" i="10"/>
  <c r="AN10" i="10"/>
  <c r="AQ10" i="10"/>
  <c r="AS10" i="10"/>
  <c r="BB140" i="10"/>
  <c r="AP140" i="10"/>
  <c r="BD140" i="10"/>
  <c r="AI140" i="10"/>
  <c r="B140" i="10"/>
  <c r="G224" i="10" s="1"/>
  <c r="AE140" i="10"/>
  <c r="CA140" i="10"/>
  <c r="CT140" i="10"/>
  <c r="K140" i="10"/>
  <c r="CM140" i="10"/>
  <c r="BQ140" i="10"/>
  <c r="BE140" i="10"/>
  <c r="BV140" i="10"/>
  <c r="J140" i="10"/>
  <c r="AO140" i="10"/>
  <c r="AY140" i="10"/>
  <c r="AX140" i="10"/>
  <c r="BS140" i="10"/>
  <c r="G140" i="10"/>
  <c r="AB140" i="10"/>
  <c r="BY140" i="10"/>
  <c r="BJ140" i="10"/>
  <c r="AL140" i="10"/>
  <c r="C140" i="10"/>
  <c r="BR140" i="10"/>
  <c r="CH140" i="10"/>
  <c r="F140" i="10"/>
  <c r="AJ140" i="10"/>
  <c r="BK140" i="10"/>
  <c r="W140" i="10"/>
  <c r="BX140" i="10"/>
  <c r="AK140" i="10"/>
  <c r="BF140" i="10"/>
  <c r="P140" i="10"/>
  <c r="AR140" i="10"/>
  <c r="BG140" i="10"/>
  <c r="BL140" i="10"/>
  <c r="AQ140" i="10"/>
  <c r="Z140" i="10"/>
  <c r="N140" i="10"/>
  <c r="BT140" i="10"/>
  <c r="BU140" i="10"/>
  <c r="BA140" i="10"/>
  <c r="AU140" i="10"/>
  <c r="CQ140" i="10"/>
  <c r="AN140" i="10"/>
  <c r="Y140" i="10"/>
  <c r="AW140" i="10"/>
  <c r="M140" i="10"/>
  <c r="CO140" i="10"/>
  <c r="CD140" i="10"/>
  <c r="CW140" i="10"/>
  <c r="CK140" i="10"/>
  <c r="AM140" i="10"/>
  <c r="AT140" i="10"/>
  <c r="CL140" i="10"/>
  <c r="BW140" i="10"/>
  <c r="BZ140" i="10"/>
  <c r="U140" i="10"/>
  <c r="CG140" i="10"/>
  <c r="AZ140" i="10"/>
  <c r="BP140" i="10"/>
  <c r="O140" i="10"/>
  <c r="CJ140" i="10"/>
  <c r="AA140" i="10"/>
  <c r="V140" i="10"/>
  <c r="AH140" i="10"/>
  <c r="CE140" i="10"/>
  <c r="L140" i="10"/>
  <c r="H140" i="10"/>
  <c r="CB140" i="10"/>
  <c r="AC140" i="10"/>
  <c r="AD140" i="10"/>
  <c r="BC140" i="10"/>
  <c r="AG140" i="10"/>
  <c r="CF140" i="10"/>
  <c r="CR140" i="10"/>
  <c r="AS140" i="10"/>
  <c r="BM140" i="10"/>
  <c r="I140" i="10"/>
  <c r="Q140" i="10"/>
  <c r="D140" i="10"/>
  <c r="CP140" i="10"/>
  <c r="R140" i="10"/>
  <c r="E140" i="10"/>
  <c r="X140" i="10"/>
  <c r="S140" i="10"/>
  <c r="CI140" i="10"/>
  <c r="CN140" i="10"/>
  <c r="AF140" i="10"/>
  <c r="CV140" i="10"/>
  <c r="BO140" i="10"/>
  <c r="CU140" i="10"/>
  <c r="BN140" i="10"/>
  <c r="CS140" i="10"/>
  <c r="CC140" i="10"/>
  <c r="AV140" i="10"/>
  <c r="T140" i="10"/>
  <c r="BH140" i="10"/>
  <c r="BI140" i="10"/>
  <c r="C56" i="10"/>
  <c r="AY109" i="10"/>
  <c r="AZ96" i="10"/>
  <c r="AZ94" i="10"/>
  <c r="AZ112" i="10" s="1"/>
  <c r="CA56" i="10"/>
  <c r="CE56" i="10"/>
  <c r="CE57" i="10" s="1"/>
  <c r="CU56" i="10"/>
  <c r="Z56" i="10"/>
  <c r="P56" i="10"/>
  <c r="CP56" i="10"/>
  <c r="AJ56" i="10"/>
  <c r="AY56" i="10"/>
  <c r="AB56" i="10"/>
  <c r="BI56" i="10"/>
  <c r="G56" i="10"/>
  <c r="G57" i="10" s="1"/>
  <c r="CG56" i="10"/>
  <c r="CG57" i="10" s="1"/>
  <c r="CB56" i="10"/>
  <c r="CV56" i="10"/>
  <c r="BX56" i="10"/>
  <c r="AP56" i="10"/>
  <c r="Y56" i="10"/>
  <c r="BE56" i="10"/>
  <c r="BB56" i="10"/>
  <c r="BQ56" i="10"/>
  <c r="AX56" i="10"/>
  <c r="AE56" i="10"/>
  <c r="K56" i="10"/>
  <c r="K57" i="10" s="1"/>
  <c r="CH56" i="10"/>
  <c r="CI56" i="10"/>
  <c r="CQ56" i="10"/>
  <c r="BS56" i="10"/>
  <c r="BS57" i="10" s="1"/>
  <c r="BZ56" i="10"/>
  <c r="BZ57" i="10" s="1"/>
  <c r="X56" i="10"/>
  <c r="AI56" i="10"/>
  <c r="CK56" i="10"/>
  <c r="Q56" i="10"/>
  <c r="Q57" i="10" s="1"/>
  <c r="AF56" i="10"/>
  <c r="N56" i="10"/>
  <c r="S56" i="10"/>
  <c r="AD56" i="10"/>
  <c r="CJ56" i="10"/>
  <c r="CJ57" i="10" s="1"/>
  <c r="BL56" i="10"/>
  <c r="I56" i="10"/>
  <c r="I57" i="10" s="1"/>
  <c r="T56" i="10"/>
  <c r="CF56" i="10"/>
  <c r="CF57" i="10" s="1"/>
  <c r="AC56" i="10"/>
  <c r="CO56" i="10"/>
  <c r="CL56" i="10"/>
  <c r="F56" i="10"/>
  <c r="CD56" i="10"/>
  <c r="CC56" i="10"/>
  <c r="W56" i="10"/>
  <c r="CT56" i="10"/>
  <c r="AA56" i="10"/>
  <c r="O56" i="10"/>
  <c r="H56" i="10"/>
  <c r="BG56" i="10"/>
  <c r="AN56" i="10"/>
  <c r="AN57" i="10" s="1"/>
  <c r="M56" i="10"/>
  <c r="AT56" i="10"/>
  <c r="BK56" i="10"/>
  <c r="BK57" i="10" s="1"/>
  <c r="AR56" i="10"/>
  <c r="AS56" i="10"/>
  <c r="BH56" i="10"/>
  <c r="BH57" i="10" s="1"/>
  <c r="BD56" i="10"/>
  <c r="CN56" i="10"/>
  <c r="BP56" i="10"/>
  <c r="AO56" i="10"/>
  <c r="AO57" i="10" s="1"/>
  <c r="AZ56" i="10"/>
  <c r="E56" i="10"/>
  <c r="AG56" i="10"/>
  <c r="BY56" i="10"/>
  <c r="BN56" i="10"/>
  <c r="R56" i="10"/>
  <c r="BM56" i="10"/>
  <c r="BM57" i="10" s="1"/>
  <c r="BJ56" i="10"/>
  <c r="BJ57" i="10" s="1"/>
  <c r="BC56" i="10"/>
  <c r="BC57" i="10" s="1"/>
  <c r="BV56" i="10"/>
  <c r="AQ56" i="10"/>
  <c r="CM56" i="10"/>
  <c r="CM57" i="10" s="1"/>
  <c r="L56" i="10"/>
  <c r="D56" i="10"/>
  <c r="AL56" i="10"/>
  <c r="AL57" i="10" s="1"/>
  <c r="BO56" i="10"/>
  <c r="BR56" i="10"/>
  <c r="BR57" i="10" s="1"/>
  <c r="BW56" i="10"/>
  <c r="AV56" i="10"/>
  <c r="V56" i="10"/>
  <c r="V57" i="10" s="1"/>
  <c r="BA56" i="10"/>
  <c r="BU56" i="10"/>
  <c r="CR56" i="10"/>
  <c r="CR57" i="10" s="1"/>
  <c r="BT56" i="10"/>
  <c r="AW56" i="10"/>
  <c r="AW57" i="10" s="1"/>
  <c r="CW56" i="10"/>
  <c r="U56" i="10"/>
  <c r="U57" i="10" s="1"/>
  <c r="AK56" i="10"/>
  <c r="J56" i="10"/>
  <c r="CS56" i="10"/>
  <c r="CS57" i="10" s="1"/>
  <c r="AH56" i="10"/>
  <c r="AU56" i="10"/>
  <c r="BF56" i="10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Z210" i="10" s="1"/>
  <c r="AZ246" i="10" s="1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54" i="10"/>
  <c r="BA208" i="10"/>
  <c r="BA230" i="10"/>
  <c r="BC230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BA234" i="10"/>
  <c r="BC234" i="10" s="1"/>
  <c r="F271" i="10" s="1"/>
  <c r="BA216" i="10"/>
  <c r="BA228" i="10"/>
  <c r="BC228" i="10" s="1"/>
  <c r="BA210" i="10"/>
  <c r="BA236" i="10"/>
  <c r="BC236" i="10" s="1"/>
  <c r="F273" i="10" s="1"/>
  <c r="BA220" i="10"/>
  <c r="BA217" i="10"/>
  <c r="BA229" i="10"/>
  <c r="BC229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24" i="10"/>
  <c r="AZ115" i="10"/>
  <c r="AZ116" i="10"/>
  <c r="AZ113" i="10"/>
  <c r="AZ118" i="10"/>
  <c r="AZ126" i="10"/>
  <c r="AZ91" i="10"/>
  <c r="AS57" i="10" l="1"/>
  <c r="O57" i="10"/>
  <c r="CC57" i="10"/>
  <c r="S57" i="10"/>
  <c r="BX57" i="10"/>
  <c r="D57" i="10"/>
  <c r="G38" i="11" s="1"/>
  <c r="E57" i="10"/>
  <c r="BF57" i="10"/>
  <c r="AZ57" i="10"/>
  <c r="X57" i="10"/>
  <c r="CI57" i="10"/>
  <c r="AB57" i="10"/>
  <c r="P57" i="10"/>
  <c r="AZ109" i="10"/>
  <c r="CW57" i="10"/>
  <c r="BW57" i="10"/>
  <c r="CN57" i="10"/>
  <c r="AA57" i="10"/>
  <c r="BL57" i="10"/>
  <c r="N57" i="10"/>
  <c r="AI57" i="10"/>
  <c r="CQ57" i="10"/>
  <c r="BI57" i="10"/>
  <c r="AZ114" i="10"/>
  <c r="AZ127" i="10" s="1"/>
  <c r="J57" i="10"/>
  <c r="BA57" i="10"/>
  <c r="L57" i="10"/>
  <c r="BN57" i="10"/>
  <c r="BD57" i="10"/>
  <c r="BG57" i="10"/>
  <c r="CT57" i="10"/>
  <c r="F57" i="10"/>
  <c r="AF57" i="10"/>
  <c r="AX57" i="10"/>
  <c r="Y57" i="10"/>
  <c r="CA57" i="10"/>
  <c r="AU57" i="10"/>
  <c r="AK57" i="10"/>
  <c r="BT57" i="10"/>
  <c r="CL57" i="10"/>
  <c r="AD57" i="10"/>
  <c r="BQ57" i="10"/>
  <c r="CP57" i="10"/>
  <c r="CB57" i="10"/>
  <c r="C57" i="10"/>
  <c r="G37" i="11" s="1"/>
  <c r="AH57" i="10"/>
  <c r="AV57" i="10"/>
  <c r="AQ57" i="10"/>
  <c r="AG57" i="10"/>
  <c r="BP57" i="10"/>
  <c r="M57" i="10"/>
  <c r="CO57" i="10"/>
  <c r="CK57" i="10"/>
  <c r="BB57" i="10"/>
  <c r="AJ57" i="10"/>
  <c r="CU57" i="10"/>
  <c r="BU57" i="10"/>
  <c r="BV57" i="10"/>
  <c r="R57" i="10"/>
  <c r="AR57" i="10"/>
  <c r="CD57" i="10"/>
  <c r="AC57" i="10"/>
  <c r="AE57" i="10"/>
  <c r="BE57" i="10"/>
  <c r="CV57" i="10"/>
  <c r="BO57" i="10"/>
  <c r="BY57" i="10"/>
  <c r="AT57" i="10"/>
  <c r="H57" i="10"/>
  <c r="W57" i="10"/>
  <c r="T57" i="10"/>
  <c r="CH57" i="10"/>
  <c r="AP57" i="10"/>
  <c r="AY57" i="10"/>
  <c r="Z57" i="10"/>
  <c r="G192" i="11"/>
  <c r="G242" i="10"/>
  <c r="G239" i="10"/>
  <c r="F266" i="10"/>
  <c r="I266" i="10" s="1"/>
  <c r="G236" i="11"/>
  <c r="F268" i="10"/>
  <c r="G238" i="11"/>
  <c r="G182" i="11"/>
  <c r="G176" i="11"/>
  <c r="G165" i="11"/>
  <c r="G185" i="11"/>
  <c r="G162" i="11"/>
  <c r="G188" i="11"/>
  <c r="G183" i="11"/>
  <c r="G148" i="11"/>
  <c r="G187" i="11"/>
  <c r="G164" i="11"/>
  <c r="G159" i="11"/>
  <c r="G179" i="11"/>
  <c r="G172" i="11"/>
  <c r="G168" i="11"/>
  <c r="BA224" i="10"/>
  <c r="G193" i="11"/>
  <c r="F265" i="10"/>
  <c r="G235" i="11"/>
  <c r="F264" i="10"/>
  <c r="I264" i="10" s="1"/>
  <c r="G234" i="11"/>
  <c r="F267" i="10"/>
  <c r="I267" i="10" s="1"/>
  <c r="G237" i="11"/>
  <c r="G154" i="11"/>
  <c r="G169" i="11"/>
  <c r="G150" i="11"/>
  <c r="G184" i="11"/>
  <c r="G167" i="11"/>
  <c r="G186" i="11"/>
  <c r="G158" i="11"/>
  <c r="G161" i="11"/>
  <c r="G153" i="11"/>
  <c r="G189" i="11"/>
  <c r="G177" i="11"/>
  <c r="G180" i="11"/>
  <c r="G190" i="11"/>
  <c r="G156" i="11"/>
  <c r="G173" i="11"/>
  <c r="G181" i="11"/>
  <c r="G155" i="11"/>
  <c r="G149" i="11"/>
  <c r="G178" i="11"/>
  <c r="G152" i="11"/>
  <c r="G166" i="11"/>
  <c r="G147" i="11"/>
  <c r="G151" i="11"/>
  <c r="G170" i="11"/>
  <c r="G163" i="11"/>
  <c r="G191" i="11"/>
  <c r="G171" i="11"/>
  <c r="G160" i="11"/>
  <c r="G175" i="11"/>
  <c r="G174" i="11"/>
  <c r="G157" i="11"/>
  <c r="AG187" i="10"/>
  <c r="AE187" i="10"/>
  <c r="CL187" i="10"/>
  <c r="AY187" i="10"/>
  <c r="AN187" i="10"/>
  <c r="K187" i="10"/>
  <c r="AA187" i="10"/>
  <c r="BZ187" i="10"/>
  <c r="AU187" i="10"/>
  <c r="I187" i="10"/>
  <c r="BT187" i="10"/>
  <c r="S187" i="10"/>
  <c r="BH187" i="10"/>
  <c r="CF187" i="10"/>
  <c r="BM187" i="10"/>
  <c r="AQ187" i="10"/>
  <c r="BS187" i="10"/>
  <c r="CG187" i="10"/>
  <c r="G187" i="10"/>
  <c r="P187" i="10"/>
  <c r="AJ187" i="10"/>
  <c r="R187" i="10"/>
  <c r="BP187" i="10"/>
  <c r="CR187" i="10"/>
  <c r="AZ187" i="10"/>
  <c r="CN187" i="10"/>
  <c r="AF187" i="10"/>
  <c r="CM187" i="10"/>
  <c r="AL187" i="10"/>
  <c r="CH187" i="10"/>
  <c r="CU187" i="10"/>
  <c r="BF187" i="10"/>
  <c r="O187" i="10"/>
  <c r="AI187" i="10"/>
  <c r="CA187" i="10"/>
  <c r="CK187" i="10"/>
  <c r="CJ187" i="10"/>
  <c r="U187" i="10"/>
  <c r="E187" i="10"/>
  <c r="BN187" i="10"/>
  <c r="BI187" i="10"/>
  <c r="AV187" i="10"/>
  <c r="CC187" i="10"/>
  <c r="H187" i="10"/>
  <c r="BW187" i="10"/>
  <c r="N187" i="10"/>
  <c r="CB187" i="10"/>
  <c r="AK187" i="10"/>
  <c r="CD187" i="10"/>
  <c r="BE187" i="10"/>
  <c r="BK187" i="10"/>
  <c r="CT187" i="10"/>
  <c r="CO187" i="10"/>
  <c r="BY187" i="10"/>
  <c r="BD187" i="10"/>
  <c r="AR187" i="10"/>
  <c r="AH187" i="10"/>
  <c r="BQ187" i="10"/>
  <c r="V187" i="10"/>
  <c r="AO187" i="10"/>
  <c r="CE187" i="10"/>
  <c r="CV187" i="10"/>
  <c r="Z187" i="10"/>
  <c r="Y187" i="10"/>
  <c r="AW187" i="10"/>
  <c r="M187" i="10"/>
  <c r="T187" i="10"/>
  <c r="CI187" i="10"/>
  <c r="BA187" i="10"/>
  <c r="J187" i="10"/>
  <c r="AP187" i="10"/>
  <c r="BL187" i="10"/>
  <c r="W187" i="10"/>
  <c r="CW187" i="10"/>
  <c r="CQ187" i="10"/>
  <c r="BJ187" i="10"/>
  <c r="AS187" i="10"/>
  <c r="BV187" i="10"/>
  <c r="F187" i="10"/>
  <c r="AC187" i="10"/>
  <c r="AB187" i="10"/>
  <c r="D187" i="10"/>
  <c r="B187" i="10"/>
  <c r="BR187" i="10"/>
  <c r="BB187" i="10"/>
  <c r="X187" i="10"/>
  <c r="CS187" i="10"/>
  <c r="L187" i="10"/>
  <c r="BU187" i="10"/>
  <c r="BG187" i="10"/>
  <c r="Q187" i="10"/>
  <c r="BX187" i="10"/>
  <c r="BC187" i="10"/>
  <c r="AT187" i="10"/>
  <c r="AD187" i="10"/>
  <c r="BO187" i="10"/>
  <c r="AX187" i="10"/>
  <c r="AM187" i="10"/>
  <c r="CP187" i="10"/>
  <c r="G209" i="10"/>
  <c r="G245" i="10" s="1"/>
  <c r="C187" i="10"/>
  <c r="H109" i="10"/>
  <c r="H112" i="10"/>
  <c r="H127" i="10" s="1"/>
  <c r="G95" i="10"/>
  <c r="G113" i="10" s="1"/>
  <c r="G94" i="10"/>
  <c r="AM57" i="10"/>
  <c r="BA96" i="10"/>
  <c r="BA114" i="10" s="1"/>
  <c r="BA94" i="10"/>
  <c r="BA95" i="10"/>
  <c r="P210" i="10"/>
  <c r="P246" i="10" s="1"/>
  <c r="P209" i="10"/>
  <c r="AK210" i="10"/>
  <c r="AK246" i="10" s="1"/>
  <c r="AK209" i="10"/>
  <c r="AI209" i="10"/>
  <c r="AI210" i="10"/>
  <c r="AI246" i="10" s="1"/>
  <c r="AE209" i="10"/>
  <c r="AE210" i="10"/>
  <c r="AE246" i="10" s="1"/>
  <c r="AM210" i="10"/>
  <c r="AM246" i="10" s="1"/>
  <c r="AM209" i="10"/>
  <c r="J210" i="10"/>
  <c r="J246" i="10" s="1"/>
  <c r="J209" i="10"/>
  <c r="Z210" i="10"/>
  <c r="Z246" i="10" s="1"/>
  <c r="Z209" i="10"/>
  <c r="AC210" i="10"/>
  <c r="AC246" i="10" s="1"/>
  <c r="AC209" i="10"/>
  <c r="S210" i="10"/>
  <c r="S246" i="10" s="1"/>
  <c r="S209" i="10"/>
  <c r="X209" i="10"/>
  <c r="X210" i="10"/>
  <c r="X246" i="10" s="1"/>
  <c r="AR210" i="10"/>
  <c r="AR246" i="10" s="1"/>
  <c r="AR209" i="10"/>
  <c r="N210" i="10"/>
  <c r="N246" i="10" s="1"/>
  <c r="N209" i="10"/>
  <c r="AH210" i="10"/>
  <c r="AH246" i="10" s="1"/>
  <c r="AH209" i="10"/>
  <c r="M209" i="10"/>
  <c r="M210" i="10"/>
  <c r="M246" i="10" s="1"/>
  <c r="Q210" i="10"/>
  <c r="Q246" i="10" s="1"/>
  <c r="Q209" i="10"/>
  <c r="L210" i="10"/>
  <c r="L246" i="10" s="1"/>
  <c r="L209" i="10"/>
  <c r="I209" i="10"/>
  <c r="I210" i="10"/>
  <c r="I246" i="10" s="1"/>
  <c r="T210" i="10"/>
  <c r="T246" i="10" s="1"/>
  <c r="T209" i="10"/>
  <c r="AB210" i="10"/>
  <c r="AB246" i="10" s="1"/>
  <c r="AB209" i="10"/>
  <c r="U209" i="10"/>
  <c r="U210" i="10"/>
  <c r="U246" i="10" s="1"/>
  <c r="AD209" i="10"/>
  <c r="AD210" i="10"/>
  <c r="AD246" i="10" s="1"/>
  <c r="AP210" i="10"/>
  <c r="AP246" i="10" s="1"/>
  <c r="AP209" i="10"/>
  <c r="W209" i="10"/>
  <c r="W210" i="10"/>
  <c r="W246" i="10" s="1"/>
  <c r="AT209" i="10"/>
  <c r="AT210" i="10"/>
  <c r="AT246" i="10" s="1"/>
  <c r="AG209" i="10"/>
  <c r="AG245" i="10" s="1"/>
  <c r="AG210" i="10"/>
  <c r="AQ209" i="10"/>
  <c r="AQ210" i="10"/>
  <c r="AQ246" i="10" s="1"/>
  <c r="AS210" i="10"/>
  <c r="AS246" i="10" s="1"/>
  <c r="AS209" i="10"/>
  <c r="AN209" i="10"/>
  <c r="AN210" i="10"/>
  <c r="AN246" i="10" s="1"/>
  <c r="AF209" i="10"/>
  <c r="AF210" i="10"/>
  <c r="AF246" i="10" s="1"/>
  <c r="AW209" i="10"/>
  <c r="AW210" i="10"/>
  <c r="AW246" i="10" s="1"/>
  <c r="H209" i="10"/>
  <c r="H210" i="10"/>
  <c r="H246" i="10" s="1"/>
  <c r="AO209" i="10"/>
  <c r="AO210" i="10"/>
  <c r="AO246" i="10" s="1"/>
  <c r="R210" i="10"/>
  <c r="R246" i="10" s="1"/>
  <c r="R209" i="10"/>
  <c r="AY210" i="10"/>
  <c r="AY246" i="10" s="1"/>
  <c r="AY209" i="10"/>
  <c r="AA209" i="10"/>
  <c r="AA210" i="10"/>
  <c r="AA246" i="10" s="1"/>
  <c r="AL210" i="10"/>
  <c r="AL246" i="10" s="1"/>
  <c r="AL209" i="10"/>
  <c r="AU210" i="10"/>
  <c r="AU246" i="10" s="1"/>
  <c r="AU209" i="10"/>
  <c r="AV209" i="10"/>
  <c r="AV210" i="10"/>
  <c r="AV246" i="10" s="1"/>
  <c r="AJ210" i="10"/>
  <c r="AJ246" i="10" s="1"/>
  <c r="AJ209" i="10"/>
  <c r="K209" i="10"/>
  <c r="K210" i="10"/>
  <c r="K246" i="10" s="1"/>
  <c r="Y209" i="10"/>
  <c r="Y210" i="10"/>
  <c r="Y246" i="10" s="1"/>
  <c r="V209" i="10"/>
  <c r="V245" i="10" s="1"/>
  <c r="V210" i="10"/>
  <c r="O210" i="10"/>
  <c r="O246" i="10" s="1"/>
  <c r="O209" i="10"/>
  <c r="AX209" i="10"/>
  <c r="AX210" i="10"/>
  <c r="AX246" i="10" s="1"/>
  <c r="P226" i="10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BA225" i="10"/>
  <c r="I272" i="10"/>
  <c r="I268" i="10"/>
  <c r="I269" i="10"/>
  <c r="I265" i="10"/>
  <c r="I270" i="10"/>
  <c r="I275" i="10"/>
  <c r="I271" i="10"/>
  <c r="I274" i="10"/>
  <c r="I273" i="10"/>
  <c r="BA247" i="10"/>
  <c r="BC247" i="10" s="1"/>
  <c r="G266" i="10" s="1"/>
  <c r="G38" i="8" s="1" a="1"/>
  <c r="G38" i="8" s="1"/>
  <c r="BC211" i="10"/>
  <c r="BA246" i="10"/>
  <c r="BA248" i="10"/>
  <c r="BC248" i="10" s="1"/>
  <c r="G267" i="10" s="1"/>
  <c r="H38" i="8" s="1" a="1"/>
  <c r="H38" i="8" s="1"/>
  <c r="BC212" i="10"/>
  <c r="BC208" i="10"/>
  <c r="BA253" i="10"/>
  <c r="BC253" i="10" s="1"/>
  <c r="G272" i="10" s="1"/>
  <c r="M38" i="8" s="1" a="1"/>
  <c r="M38" i="8" s="1"/>
  <c r="BC217" i="10"/>
  <c r="BA249" i="10"/>
  <c r="BC249" i="10" s="1"/>
  <c r="G268" i="10" s="1"/>
  <c r="I38" i="8" s="1" a="1"/>
  <c r="I38" i="8" s="1"/>
  <c r="BC213" i="10"/>
  <c r="BA250" i="10"/>
  <c r="BC250" i="10" s="1"/>
  <c r="G269" i="10" s="1"/>
  <c r="J38" i="8" s="1" a="1"/>
  <c r="J38" i="8" s="1"/>
  <c r="BC214" i="10"/>
  <c r="BA256" i="10"/>
  <c r="BC256" i="10" s="1"/>
  <c r="G275" i="10" s="1"/>
  <c r="P38" i="8" s="1" a="1"/>
  <c r="P38" i="8" s="1"/>
  <c r="BC220" i="10"/>
  <c r="BA252" i="10"/>
  <c r="BC252" i="10" s="1"/>
  <c r="G271" i="10" s="1"/>
  <c r="L38" i="8" s="1" a="1"/>
  <c r="L38" i="8" s="1"/>
  <c r="BC216" i="10"/>
  <c r="BA255" i="10"/>
  <c r="BC255" i="10" s="1"/>
  <c r="G274" i="10" s="1"/>
  <c r="O38" i="8" s="1" a="1"/>
  <c r="O38" i="8" s="1"/>
  <c r="BC219" i="10"/>
  <c r="BC207" i="10"/>
  <c r="BA254" i="10"/>
  <c r="BC254" i="10" s="1"/>
  <c r="G273" i="10" s="1"/>
  <c r="N38" i="8" s="1" a="1"/>
  <c r="N38" i="8" s="1"/>
  <c r="BC218" i="10"/>
  <c r="BA251" i="10"/>
  <c r="BC251" i="10" s="1"/>
  <c r="G270" i="10" s="1"/>
  <c r="K38" i="8" s="1" a="1"/>
  <c r="K38" i="8" s="1"/>
  <c r="BC215" i="10"/>
  <c r="BA221" i="10"/>
  <c r="BA242" i="10"/>
  <c r="BC206" i="10"/>
  <c r="BA245" i="10"/>
  <c r="BA125" i="10"/>
  <c r="BC125" i="10" s="1"/>
  <c r="D274" i="10" s="1"/>
  <c r="O37" i="8" s="1" a="1"/>
  <c r="O37" i="8" s="1"/>
  <c r="BA120" i="10"/>
  <c r="BC120" i="10" s="1"/>
  <c r="D269" i="10" s="1"/>
  <c r="J37" i="8" s="1" a="1"/>
  <c r="J37" i="8" s="1"/>
  <c r="BA118" i="10"/>
  <c r="BC118" i="10" s="1"/>
  <c r="D267" i="10" s="1"/>
  <c r="H37" i="8" s="1" a="1"/>
  <c r="H37" i="8" s="1"/>
  <c r="BA122" i="10"/>
  <c r="BC122" i="10" s="1"/>
  <c r="D271" i="10" s="1"/>
  <c r="L37" i="8" s="1" a="1"/>
  <c r="L37" i="8" s="1"/>
  <c r="BA121" i="10"/>
  <c r="BC121" i="10" s="1"/>
  <c r="D270" i="10" s="1"/>
  <c r="K37" i="8" s="1" a="1"/>
  <c r="K37" i="8" s="1"/>
  <c r="BA126" i="10"/>
  <c r="BC126" i="10" s="1"/>
  <c r="D275" i="10" s="1"/>
  <c r="P37" i="8" s="1" a="1"/>
  <c r="P37" i="8" s="1"/>
  <c r="BA123" i="10"/>
  <c r="BC123" i="10" s="1"/>
  <c r="D272" i="10" s="1"/>
  <c r="M37" i="8" s="1" a="1"/>
  <c r="M37" i="8" s="1"/>
  <c r="BA119" i="10"/>
  <c r="BC119" i="10" s="1"/>
  <c r="D268" i="10" s="1"/>
  <c r="I37" i="8" s="1" a="1"/>
  <c r="I37" i="8" s="1"/>
  <c r="BC90" i="10"/>
  <c r="B275" i="10" s="1"/>
  <c r="BC85" i="10"/>
  <c r="B270" i="10" s="1"/>
  <c r="BA117" i="10"/>
  <c r="BC117" i="10" s="1"/>
  <c r="D266" i="10" s="1"/>
  <c r="G37" i="8" s="1" a="1"/>
  <c r="G37" i="8" s="1"/>
  <c r="BA115" i="10"/>
  <c r="BC115" i="10" s="1"/>
  <c r="D264" i="10" s="1"/>
  <c r="E37" i="8" s="1" a="1"/>
  <c r="E37" i="8" s="1"/>
  <c r="BA113" i="10"/>
  <c r="BA116" i="10"/>
  <c r="BC116" i="10" s="1"/>
  <c r="D265" i="10" s="1"/>
  <c r="F37" i="8" s="1" a="1"/>
  <c r="F37" i="8" s="1"/>
  <c r="BA124" i="10"/>
  <c r="BC124" i="10" s="1"/>
  <c r="D273" i="10" s="1"/>
  <c r="N37" i="8" s="1" a="1"/>
  <c r="N37" i="8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91" i="10"/>
  <c r="BC91" i="10" s="1"/>
  <c r="BC113" i="10" l="1"/>
  <c r="D262" i="10" s="1"/>
  <c r="C37" i="8" s="1" a="1"/>
  <c r="C37" i="8" s="1"/>
  <c r="G257" i="10"/>
  <c r="E271" i="10"/>
  <c r="G223" i="11"/>
  <c r="E269" i="10"/>
  <c r="H269" i="10" s="1"/>
  <c r="B90" i="13" s="1"/>
  <c r="B71" i="12" s="1"/>
  <c r="G221" i="11"/>
  <c r="E272" i="10"/>
  <c r="H272" i="10" s="1"/>
  <c r="B93" i="13" s="1"/>
  <c r="B74" i="12" s="1"/>
  <c r="G224" i="11"/>
  <c r="G194" i="11"/>
  <c r="G139" i="11"/>
  <c r="E270" i="10"/>
  <c r="H270" i="10" s="1"/>
  <c r="B91" i="13" s="1"/>
  <c r="B72" i="12" s="1"/>
  <c r="G222" i="11"/>
  <c r="E262" i="10"/>
  <c r="H262" i="10" s="1"/>
  <c r="B83" i="13" s="1"/>
  <c r="B64" i="12" s="1"/>
  <c r="G214" i="11"/>
  <c r="E273" i="10"/>
  <c r="H273" i="10" s="1"/>
  <c r="B94" i="13" s="1"/>
  <c r="B75" i="12" s="1"/>
  <c r="G225" i="11"/>
  <c r="E267" i="10"/>
  <c r="H267" i="10" s="1"/>
  <c r="B88" i="13" s="1"/>
  <c r="B69" i="12" s="1"/>
  <c r="G219" i="11"/>
  <c r="E261" i="10"/>
  <c r="H261" i="10" s="1"/>
  <c r="B82" i="13" s="1"/>
  <c r="B63" i="12" s="1"/>
  <c r="G213" i="11"/>
  <c r="E274" i="10"/>
  <c r="H274" i="10" s="1"/>
  <c r="B95" i="13" s="1"/>
  <c r="B76" i="12" s="1"/>
  <c r="G226" i="11"/>
  <c r="E275" i="10"/>
  <c r="H275" i="10" s="1"/>
  <c r="B96" i="13" s="1"/>
  <c r="B77" i="12" s="1"/>
  <c r="G227" i="11"/>
  <c r="E268" i="10"/>
  <c r="H268" i="10" s="1"/>
  <c r="B89" i="13" s="1"/>
  <c r="B70" i="12" s="1"/>
  <c r="G220" i="11"/>
  <c r="E263" i="10"/>
  <c r="G215" i="11"/>
  <c r="E266" i="10"/>
  <c r="H266" i="10" s="1"/>
  <c r="B87" i="13" s="1"/>
  <c r="B68" i="12" s="1"/>
  <c r="G218" i="11"/>
  <c r="G221" i="10"/>
  <c r="BC95" i="10"/>
  <c r="C262" i="10" s="1"/>
  <c r="G112" i="10"/>
  <c r="G127" i="10" s="1"/>
  <c r="G109" i="10"/>
  <c r="BA109" i="10"/>
  <c r="BA112" i="10"/>
  <c r="BA127" i="10" s="1"/>
  <c r="V221" i="10"/>
  <c r="V246" i="10"/>
  <c r="AL245" i="10"/>
  <c r="AL221" i="10"/>
  <c r="T245" i="10"/>
  <c r="T221" i="10"/>
  <c r="N221" i="10"/>
  <c r="N245" i="10"/>
  <c r="J245" i="10"/>
  <c r="J221" i="10"/>
  <c r="AY221" i="10"/>
  <c r="AY245" i="10"/>
  <c r="L245" i="10"/>
  <c r="L221" i="10"/>
  <c r="AK221" i="10"/>
  <c r="AK245" i="10"/>
  <c r="AX221" i="10"/>
  <c r="AX245" i="10"/>
  <c r="K221" i="10"/>
  <c r="K245" i="10"/>
  <c r="AV245" i="10"/>
  <c r="AV221" i="10"/>
  <c r="AO245" i="10"/>
  <c r="AO221" i="10"/>
  <c r="AW245" i="10"/>
  <c r="AW221" i="10"/>
  <c r="AN245" i="10"/>
  <c r="AN221" i="10"/>
  <c r="AQ245" i="10"/>
  <c r="AQ221" i="10"/>
  <c r="AT245" i="10"/>
  <c r="AT221" i="10"/>
  <c r="U221" i="10"/>
  <c r="U245" i="10"/>
  <c r="M245" i="10"/>
  <c r="M221" i="10"/>
  <c r="X221" i="10"/>
  <c r="X245" i="10"/>
  <c r="AE245" i="10"/>
  <c r="AE221" i="10"/>
  <c r="AP245" i="10"/>
  <c r="AP221" i="10"/>
  <c r="AC245" i="10"/>
  <c r="AC221" i="10"/>
  <c r="BC209" i="10"/>
  <c r="BC210" i="10"/>
  <c r="O245" i="10"/>
  <c r="O221" i="10"/>
  <c r="AJ245" i="10"/>
  <c r="AJ221" i="10"/>
  <c r="AU245" i="10"/>
  <c r="AU221" i="10"/>
  <c r="R221" i="10"/>
  <c r="R245" i="10"/>
  <c r="AS245" i="10"/>
  <c r="AS221" i="10"/>
  <c r="AG221" i="10"/>
  <c r="AG246" i="10"/>
  <c r="BC246" i="10" s="1"/>
  <c r="G265" i="10" s="1"/>
  <c r="F38" i="8" s="1" a="1"/>
  <c r="F38" i="8" s="1"/>
  <c r="AB245" i="10"/>
  <c r="AB221" i="10"/>
  <c r="Q245" i="10"/>
  <c r="Q221" i="10"/>
  <c r="AH245" i="10"/>
  <c r="AH221" i="10"/>
  <c r="AR245" i="10"/>
  <c r="AR221" i="10"/>
  <c r="S221" i="10"/>
  <c r="S245" i="10"/>
  <c r="Z221" i="10"/>
  <c r="Z245" i="10"/>
  <c r="AM245" i="10"/>
  <c r="AM221" i="10"/>
  <c r="P245" i="10"/>
  <c r="P221" i="10"/>
  <c r="Y245" i="10"/>
  <c r="Y221" i="10"/>
  <c r="AA245" i="10"/>
  <c r="AA221" i="10"/>
  <c r="H245" i="10"/>
  <c r="H221" i="10"/>
  <c r="AF221" i="10"/>
  <c r="AF245" i="10"/>
  <c r="W221" i="10"/>
  <c r="W245" i="10"/>
  <c r="AD221" i="10"/>
  <c r="AD245" i="10"/>
  <c r="I245" i="10"/>
  <c r="I221" i="10"/>
  <c r="AI245" i="10"/>
  <c r="AI221" i="10"/>
  <c r="C88" i="13"/>
  <c r="C69" i="12" s="1"/>
  <c r="C91" i="13"/>
  <c r="C93" i="13"/>
  <c r="C74" i="12" s="1"/>
  <c r="C95" i="13"/>
  <c r="C76" i="12" s="1"/>
  <c r="C86" i="13"/>
  <c r="C67" i="12" s="1"/>
  <c r="C87" i="13"/>
  <c r="C68" i="12" s="1"/>
  <c r="C92" i="13"/>
  <c r="C73" i="12" s="1"/>
  <c r="C90" i="13"/>
  <c r="C71" i="12" s="1"/>
  <c r="C85" i="13"/>
  <c r="C94" i="13"/>
  <c r="C75" i="12" s="1"/>
  <c r="C96" i="13"/>
  <c r="C77" i="12" s="1"/>
  <c r="C89" i="13"/>
  <c r="BC244" i="10"/>
  <c r="G263" i="10" s="1"/>
  <c r="D38" i="8" s="1" a="1"/>
  <c r="D38" i="8" s="1"/>
  <c r="BC225" i="10"/>
  <c r="BC224" i="10"/>
  <c r="AW242" i="10"/>
  <c r="AW239" i="10"/>
  <c r="Y239" i="10"/>
  <c r="Y242" i="10"/>
  <c r="AH239" i="10"/>
  <c r="AH242" i="10"/>
  <c r="AH257" i="10" s="1"/>
  <c r="AI242" i="10"/>
  <c r="AI239" i="10"/>
  <c r="BC226" i="10"/>
  <c r="O242" i="10"/>
  <c r="O257" i="10" s="1"/>
  <c r="O239" i="10"/>
  <c r="M242" i="10"/>
  <c r="M239" i="10"/>
  <c r="U242" i="10"/>
  <c r="U239" i="10"/>
  <c r="AR239" i="10"/>
  <c r="AR242" i="10"/>
  <c r="J242" i="10"/>
  <c r="J239" i="10"/>
  <c r="AZ242" i="10"/>
  <c r="AZ257" i="10" s="1"/>
  <c r="AZ239" i="10"/>
  <c r="AB242" i="10"/>
  <c r="AB257" i="10" s="1"/>
  <c r="AB239" i="10"/>
  <c r="S242" i="10"/>
  <c r="S239" i="10"/>
  <c r="H242" i="10"/>
  <c r="H257" i="10" s="1"/>
  <c r="H239" i="10"/>
  <c r="AS242" i="10"/>
  <c r="AS239" i="10"/>
  <c r="AE239" i="10"/>
  <c r="AE242" i="10"/>
  <c r="AY239" i="10"/>
  <c r="AY242" i="10"/>
  <c r="W242" i="10"/>
  <c r="W239" i="10"/>
  <c r="AX242" i="10"/>
  <c r="AX239" i="10"/>
  <c r="P239" i="10"/>
  <c r="P242" i="10"/>
  <c r="AN239" i="10"/>
  <c r="AN242" i="10"/>
  <c r="AT242" i="10"/>
  <c r="AT257" i="10" s="1"/>
  <c r="AT239" i="10"/>
  <c r="N239" i="10"/>
  <c r="N242" i="10"/>
  <c r="AU239" i="10"/>
  <c r="AU242" i="10"/>
  <c r="AQ239" i="10"/>
  <c r="AQ242" i="10"/>
  <c r="V239" i="10"/>
  <c r="V242" i="10"/>
  <c r="AP239" i="10"/>
  <c r="AP242" i="10"/>
  <c r="T239" i="10"/>
  <c r="T242" i="10"/>
  <c r="AD242" i="10"/>
  <c r="AD239" i="10"/>
  <c r="Z239" i="10"/>
  <c r="Z242" i="10"/>
  <c r="AL242" i="10"/>
  <c r="AL239" i="10"/>
  <c r="I242" i="10"/>
  <c r="I257" i="10" s="1"/>
  <c r="I239" i="10"/>
  <c r="AG242" i="10"/>
  <c r="AG239" i="10"/>
  <c r="AK239" i="10"/>
  <c r="AK242" i="10"/>
  <c r="AK257" i="10" s="1"/>
  <c r="R239" i="10"/>
  <c r="R242" i="10"/>
  <c r="R257" i="10" s="1"/>
  <c r="AA242" i="10"/>
  <c r="AA239" i="10"/>
  <c r="AC242" i="10"/>
  <c r="AC239" i="10"/>
  <c r="AF242" i="10"/>
  <c r="AF239" i="10"/>
  <c r="AM239" i="10"/>
  <c r="AM242" i="10"/>
  <c r="X242" i="10"/>
  <c r="X239" i="10"/>
  <c r="AV242" i="10"/>
  <c r="AV257" i="10" s="1"/>
  <c r="AV239" i="10"/>
  <c r="AJ239" i="10"/>
  <c r="AJ242" i="10"/>
  <c r="Q239" i="10"/>
  <c r="Q242" i="10"/>
  <c r="K239" i="10"/>
  <c r="K242" i="10"/>
  <c r="K257" i="10" s="1"/>
  <c r="L239" i="10"/>
  <c r="L242" i="10"/>
  <c r="AO239" i="10"/>
  <c r="AO242" i="10"/>
  <c r="BA243" i="10"/>
  <c r="BC243" i="10" s="1"/>
  <c r="G262" i="10" s="1"/>
  <c r="C38" i="8" s="1" a="1"/>
  <c r="C38" i="8" s="1"/>
  <c r="BA239" i="10"/>
  <c r="H271" i="10"/>
  <c r="B92" i="13" s="1"/>
  <c r="B73" i="12" s="1"/>
  <c r="H263" i="10"/>
  <c r="B84" i="13" s="1"/>
  <c r="B65" i="12" s="1"/>
  <c r="D94" i="13"/>
  <c r="C290" i="10" a="1"/>
  <c r="C290" i="10" s="1"/>
  <c r="C291" i="10" a="1"/>
  <c r="C291" i="10" s="1"/>
  <c r="C292" i="10" a="1"/>
  <c r="C292" i="10" s="1"/>
  <c r="C286" i="10" a="1"/>
  <c r="C286" i="10" s="1"/>
  <c r="C289" i="10" a="1"/>
  <c r="C289" i="10" s="1"/>
  <c r="C287" i="10" a="1"/>
  <c r="C287" i="10" s="1"/>
  <c r="C288" i="10" a="1"/>
  <c r="C288" i="10" s="1"/>
  <c r="C285" i="10" a="1"/>
  <c r="C285" i="10" s="1"/>
  <c r="C284" i="10" a="1"/>
  <c r="C284" i="10" s="1"/>
  <c r="C283" i="10" a="1"/>
  <c r="C283" i="10" s="1"/>
  <c r="B281" i="10" a="1"/>
  <c r="B281" i="10" s="1"/>
  <c r="J274" i="10"/>
  <c r="B291" i="10" a="1"/>
  <c r="B291" i="10" s="1"/>
  <c r="J273" i="10"/>
  <c r="B290" i="10" a="1"/>
  <c r="B290" i="10" s="1"/>
  <c r="J271" i="10"/>
  <c r="B288" i="10" a="1"/>
  <c r="B288" i="10" s="1"/>
  <c r="B292" i="10" a="1"/>
  <c r="B292" i="10" s="1"/>
  <c r="J275" i="10"/>
  <c r="J267" i="10"/>
  <c r="B284" i="10" a="1"/>
  <c r="B284" i="10" s="1"/>
  <c r="B282" i="10" a="1"/>
  <c r="B282" i="10" s="1"/>
  <c r="B283" i="10" a="1"/>
  <c r="B283" i="10" s="1"/>
  <c r="J266" i="10"/>
  <c r="J270" i="10"/>
  <c r="B287" i="10" a="1"/>
  <c r="B287" i="10" s="1"/>
  <c r="B285" i="10" a="1"/>
  <c r="B285" i="10" s="1"/>
  <c r="J268" i="10"/>
  <c r="B289" i="10" a="1"/>
  <c r="B289" i="10" s="1"/>
  <c r="J272" i="10"/>
  <c r="B286" i="10" a="1"/>
  <c r="B286" i="10" s="1"/>
  <c r="J269" i="10"/>
  <c r="B276" i="10"/>
  <c r="B279" i="10" l="1" a="1"/>
  <c r="B279" i="10" s="1"/>
  <c r="D93" i="13"/>
  <c r="D82" i="13"/>
  <c r="D87" i="13"/>
  <c r="D83" i="13"/>
  <c r="F263" i="10"/>
  <c r="G233" i="11"/>
  <c r="E265" i="10"/>
  <c r="H265" i="10" s="1"/>
  <c r="B86" i="13" s="1"/>
  <c r="B67" i="12" s="1"/>
  <c r="G217" i="11"/>
  <c r="F261" i="10"/>
  <c r="G231" i="11"/>
  <c r="E264" i="10"/>
  <c r="H264" i="10" s="1"/>
  <c r="B85" i="13" s="1"/>
  <c r="B66" i="12" s="1"/>
  <c r="G216" i="11"/>
  <c r="F262" i="10"/>
  <c r="I262" i="10" s="1"/>
  <c r="G232" i="11"/>
  <c r="L257" i="10"/>
  <c r="Q257" i="10"/>
  <c r="AP257" i="10"/>
  <c r="AQ257" i="10"/>
  <c r="AR257" i="10"/>
  <c r="AW257" i="10"/>
  <c r="AJ257" i="10"/>
  <c r="Z257" i="10"/>
  <c r="T257" i="10"/>
  <c r="P257" i="10"/>
  <c r="AI257" i="10"/>
  <c r="X257" i="10"/>
  <c r="AF257" i="10"/>
  <c r="AA257" i="10"/>
  <c r="J257" i="10"/>
  <c r="U257" i="10"/>
  <c r="E88" i="13"/>
  <c r="AD257" i="10"/>
  <c r="AX257" i="10"/>
  <c r="E90" i="13"/>
  <c r="E96" i="13"/>
  <c r="E93" i="13"/>
  <c r="F93" i="13" s="1"/>
  <c r="V257" i="10"/>
  <c r="E95" i="13"/>
  <c r="AG257" i="10"/>
  <c r="E92" i="13"/>
  <c r="AO257" i="10"/>
  <c r="AU257" i="10"/>
  <c r="AE257" i="10"/>
  <c r="AM257" i="10"/>
  <c r="AN257" i="10"/>
  <c r="AC257" i="10"/>
  <c r="AL257" i="10"/>
  <c r="AS257" i="10"/>
  <c r="M257" i="10"/>
  <c r="Y257" i="10"/>
  <c r="E86" i="13"/>
  <c r="W257" i="10"/>
  <c r="E87" i="13"/>
  <c r="N257" i="10"/>
  <c r="AY257" i="10"/>
  <c r="E94" i="13"/>
  <c r="F94" i="13" s="1"/>
  <c r="S257" i="10"/>
  <c r="BC221" i="10"/>
  <c r="G228" i="11" s="1"/>
  <c r="BC245" i="10"/>
  <c r="G264" i="10" s="1"/>
  <c r="E38" i="8" s="1" a="1"/>
  <c r="E38" i="8" s="1"/>
  <c r="C282" i="10" a="1"/>
  <c r="C282" i="10" s="1"/>
  <c r="J265" i="10"/>
  <c r="E89" i="13"/>
  <c r="C70" i="12"/>
  <c r="E91" i="13"/>
  <c r="C72" i="12"/>
  <c r="E85" i="13"/>
  <c r="C66" i="12"/>
  <c r="C83" i="13"/>
  <c r="D90" i="13"/>
  <c r="D84" i="13"/>
  <c r="C279" i="10" a="1"/>
  <c r="C279" i="10" s="1"/>
  <c r="J262" i="10"/>
  <c r="C280" i="10" a="1"/>
  <c r="C280" i="10" s="1"/>
  <c r="BA257" i="10"/>
  <c r="BC242" i="10"/>
  <c r="G261" i="10" s="1"/>
  <c r="BC239" i="10"/>
  <c r="D89" i="13"/>
  <c r="D92" i="13"/>
  <c r="D88" i="13"/>
  <c r="D95" i="13"/>
  <c r="D91" i="13"/>
  <c r="D96" i="13"/>
  <c r="H276" i="10" l="1"/>
  <c r="F87" i="13"/>
  <c r="F276" i="10"/>
  <c r="D86" i="13"/>
  <c r="F86" i="13" s="1"/>
  <c r="D85" i="13"/>
  <c r="F85" i="13" s="1"/>
  <c r="E276" i="10"/>
  <c r="F95" i="13"/>
  <c r="F96" i="13"/>
  <c r="F92" i="13"/>
  <c r="F90" i="13"/>
  <c r="F88" i="13"/>
  <c r="F89" i="13"/>
  <c r="J264" i="10"/>
  <c r="BC257" i="10"/>
  <c r="C281" i="10" a="1"/>
  <c r="C281" i="10" s="1"/>
  <c r="F91" i="13"/>
  <c r="E83" i="13"/>
  <c r="F83" i="13" s="1"/>
  <c r="C64" i="12"/>
  <c r="G276" i="10"/>
  <c r="B38" i="8" s="1" a="1"/>
  <c r="B38" i="8" s="1"/>
  <c r="C278" i="10" a="1"/>
  <c r="C278" i="10" s="1"/>
  <c r="B96" i="10" l="1"/>
  <c r="BC96" i="10" s="1"/>
  <c r="C263" i="10" s="1"/>
  <c r="I263" i="10" s="1"/>
  <c r="C84" i="13" s="1"/>
  <c r="D94" i="10"/>
  <c r="C94" i="10"/>
  <c r="B5" i="10"/>
  <c r="B57" i="10" s="1"/>
  <c r="G36" i="11" l="1"/>
  <c r="B114" i="10"/>
  <c r="BC114" i="10" s="1"/>
  <c r="D263" i="10" s="1"/>
  <c r="D37" i="8" s="1" a="1"/>
  <c r="D37" i="8" s="1"/>
  <c r="D109" i="10"/>
  <c r="D112" i="10"/>
  <c r="D127" i="10" s="1"/>
  <c r="E84" i="13"/>
  <c r="F84" i="13" s="1"/>
  <c r="C65" i="12"/>
  <c r="C112" i="10"/>
  <c r="C127" i="10" s="1"/>
  <c r="C109" i="10"/>
  <c r="B94" i="10"/>
  <c r="B280" i="10" l="1" a="1"/>
  <c r="B280" i="10" s="1"/>
  <c r="J263" i="10"/>
  <c r="B112" i="10"/>
  <c r="B109" i="10"/>
  <c r="BC109" i="10" s="1"/>
  <c r="BC94" i="10"/>
  <c r="C261" i="10" s="1"/>
  <c r="C276" i="10" l="1"/>
  <c r="I261" i="10"/>
  <c r="BC112" i="10"/>
  <c r="D261" i="10" s="1"/>
  <c r="B127" i="10"/>
  <c r="BC127" i="10" s="1"/>
  <c r="D276" i="10" l="1"/>
  <c r="B37" i="8" s="1" a="1"/>
  <c r="B37" i="8" s="1"/>
  <c r="B278" i="10" a="1"/>
  <c r="B278" i="10" s="1"/>
  <c r="J261" i="10"/>
  <c r="J276" i="10" s="1"/>
  <c r="I276" i="10"/>
  <c r="C82" i="13"/>
  <c r="C63" i="12" l="1"/>
  <c r="E82" i="13"/>
  <c r="F82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<sst xmlns="http://schemas.openxmlformats.org/spreadsheetml/2006/main" count="822" uniqueCount="222">
  <si>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</si>
  <si>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</si>
  <si>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</si>
  <si>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</si>
  <si>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</si>
  <si>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</si>
  <si>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</si>
  <si>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</si>
  <si>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</si>
  <si>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</si>
  <si>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</si>
  <si>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</si>
  <si>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</si>
  <si>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</si>
  <si>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</si>
  <si>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</si>
  <si>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</si>
  <si>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</si>
  <si>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</si>
  <si>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</si>
  <si>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</si>
  <si>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</si>
  <si>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</si>
  <si>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</si>
  <si>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</si>
  <si>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</si>
  <si>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</si>
  <si>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</si>
  <si>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</si>
  <si>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</si>
  <si>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</si>
  <si>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</si>
  <si>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</si>
  <si>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</si>
  <si>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</si>
  <si>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</si>
  <si>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</si>
  <si>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</si>
  <si>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</si>
  <si>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</si>
  <si>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</si>
  <si>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</si>
  <si>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</si>
  <si>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</si>
  <si>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</si>
  <si>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</si>
  <si>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</si>
  <si>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</si>
  <si>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</si>
  <si>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</si>
  <si>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</si>
  <si>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</si>
  <si>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</si>
  <si>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</si>
  <si>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</si>
  <si>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</si>
  <si>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</si>
  <si>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</si>
  <si>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</si>
  <si>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</si>
  <si>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</si>
  <si>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</si>
  <si>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</si>
  <si>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</si>
  <si>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</si>
  <si>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</si>
  <si>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</si>
  <si>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</si>
  <si>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</si>
  <si>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</si>
  <si>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</si>
  <si>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</si>
  <si>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</si>
  <si>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</si>
  <si>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</si>
  <si>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</si>
  <si>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</si>
  <si>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</si>
  <si>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</si>
  <si>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</si>
  <si>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</si>
  <si>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</si>
  <si>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</si>
  <si>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</si>
  <si>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</si>
  <si>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</si>
  <si>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</si>
  <si>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</si>
  <si>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</si>
  <si>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</si>
  <si>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</si>
  <si>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</si>
  <si>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</si>
  <si>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</si>
  <si>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</si>
  <si>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</si>
  <si>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</si>
  <si>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</si>
  <si>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</si>
  <si>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</si>
  <si>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</si>
  <si>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</si>
  <si>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</si>
  <si>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</si>
  <si>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</si>
  <si>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</si>
  <si>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</si>
  <si>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</si>
  <si>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</si>
  <si>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</si>
  <si>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</si>
  <si>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</si>
  <si>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</si>
  <si>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</si>
  <si>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</si>
  <si>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</si>
  <si>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</si>
  <si>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</si>
  <si>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</si>
  <si>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</si>
  <si>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</si>
  <si>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</si>
  <si>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</si>
  <si>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</si>
  <si>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</si>
  <si>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</si>
  <si>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</si>
  <si>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</si>
  <si>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</si>
  <si>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</si>
  <si>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</si>
  <si>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</si>
  <si>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</si>
  <si>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</si>
  <si>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</si>
  <si>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</si>
  <si>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</si>
  <si>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</si>
  <si>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</si>
  <si>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</si>
  <si>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</si>
  <si>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</si>
  <si>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</si>
  <si>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</si>
  <si>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</si>
  <si>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</si>
  <si>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</si>
  <si>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</si>
  <si>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</si>
  <si>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</si>
  <si>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</si>
  <si>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</si>
  <si>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</si>
  <si>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</si>
  <si>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</si>
  <si>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</si>
  <si>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</si>
  <si>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</si>
  <si>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</si>
  <si>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</si>
  <si>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</si>
  <si>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</si>
  <si>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</si>
  <si>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</si>
  <si>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</si>
  <si>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</si>
  <si>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</si>
  <si>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</si>
  <si>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</si>
  <si>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</si>
  <si>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</si>
  <si>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</si>
  <si>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</si>
  <si>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</si>
  <si>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</si>
  <si>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</si>
  <si>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</si>
  <si>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</si>
  <si>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</si>
  <si>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</si>
  <si>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</si>
  <si>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</si>
  <si>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</si>
  <si>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</si>
  <si>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</si>
  <si>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</si>
  <si>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</si>
  <si>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</si>
  <si>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</si>
  <si>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</si>
  <si>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</si>
  <si>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</si>
  <si>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</si>
  <si>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</si>
  <si>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</si>
  <si>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</si>
  <si>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</si>
  <si>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</si>
  <si>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</si>
  <si>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</si>
  <si>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</si>
  <si>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</si>
  <si>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</si>
  <si>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</si>
  <si>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</si>
  <si>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</si>
  <si>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</si>
  <si>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</si>
  <si>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</si>
  <si>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</si>
  <si>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</si>
  <si>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</si>
  <si>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</si>
  <si>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From Capacity tab:</t>
  </si>
  <si>
    <t>All Teams</t>
  </si>
  <si>
    <t>Avg. per week (52 Weeks)</t>
  </si>
  <si>
    <t>By Week</t>
  </si>
  <si>
    <t>Capacity Start Date:</t>
  </si>
  <si>
    <t>Average/Week</t>
  </si>
  <si>
    <t>Capacity/Wk (avg)</t>
  </si>
  <si>
    <t>All Caseloads</t>
  </si>
  <si>
    <t>v0.9.8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</si>
</sst>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1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12" xfId="0" applyFont="1" applyFill="1" applyBorder="1" applyAlignment="1">
      <alignment vertical="center" wrapText="1"/>
    </xf>
    <xf numFmtId="14" fontId="0" fillId="0" borderId="1" xfId="0" applyNumberFormat="1" applyBorder="1" applyAlignment="1" applyProtection="1">
      <alignment horizontal="right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Summary'!$I$3</c:f>
          <c:strCache>
            <c:ptCount val="1"/>
            <c:pt idx="0">
              <c:v>Capacity summary (minutes)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44204</c:v>
                </c:pt>
                <c:pt idx="1">
                  <c:v>44211</c:v>
                </c:pt>
                <c:pt idx="2">
                  <c:v>44218</c:v>
                </c:pt>
                <c:pt idx="3">
                  <c:v>44225</c:v>
                </c:pt>
                <c:pt idx="4">
                  <c:v>44232</c:v>
                </c:pt>
                <c:pt idx="5">
                  <c:v>44239</c:v>
                </c:pt>
                <c:pt idx="6">
                  <c:v>44246</c:v>
                </c:pt>
                <c:pt idx="7">
                  <c:v>44253</c:v>
                </c:pt>
                <c:pt idx="8">
                  <c:v>44260</c:v>
                </c:pt>
                <c:pt idx="9">
                  <c:v>44267</c:v>
                </c:pt>
                <c:pt idx="10">
                  <c:v>44274</c:v>
                </c:pt>
                <c:pt idx="11">
                  <c:v>44281</c:v>
                </c:pt>
                <c:pt idx="12">
                  <c:v>44288</c:v>
                </c:pt>
                <c:pt idx="13">
                  <c:v>44295</c:v>
                </c:pt>
                <c:pt idx="14">
                  <c:v>44302</c:v>
                </c:pt>
                <c:pt idx="15">
                  <c:v>44309</c:v>
                </c:pt>
                <c:pt idx="16">
                  <c:v>44316</c:v>
                </c:pt>
                <c:pt idx="17">
                  <c:v>44323</c:v>
                </c:pt>
                <c:pt idx="18">
                  <c:v>44330</c:v>
                </c:pt>
                <c:pt idx="19">
                  <c:v>44337</c:v>
                </c:pt>
                <c:pt idx="20">
                  <c:v>44344</c:v>
                </c:pt>
                <c:pt idx="21">
                  <c:v>44351</c:v>
                </c:pt>
                <c:pt idx="22">
                  <c:v>44358</c:v>
                </c:pt>
                <c:pt idx="23">
                  <c:v>44365</c:v>
                </c:pt>
                <c:pt idx="24">
                  <c:v>44372</c:v>
                </c:pt>
                <c:pt idx="25">
                  <c:v>44379</c:v>
                </c:pt>
                <c:pt idx="26">
                  <c:v>44386</c:v>
                </c:pt>
                <c:pt idx="27">
                  <c:v>44393</c:v>
                </c:pt>
                <c:pt idx="28">
                  <c:v>44400</c:v>
                </c:pt>
                <c:pt idx="29">
                  <c:v>44407</c:v>
                </c:pt>
                <c:pt idx="30">
                  <c:v>44414</c:v>
                </c:pt>
                <c:pt idx="31">
                  <c:v>44421</c:v>
                </c:pt>
                <c:pt idx="32">
                  <c:v>44428</c:v>
                </c:pt>
                <c:pt idx="33">
                  <c:v>44435</c:v>
                </c:pt>
                <c:pt idx="34">
                  <c:v>44442</c:v>
                </c:pt>
                <c:pt idx="35">
                  <c:v>44449</c:v>
                </c:pt>
                <c:pt idx="36">
                  <c:v>44456</c:v>
                </c:pt>
                <c:pt idx="37">
                  <c:v>44463</c:v>
                </c:pt>
                <c:pt idx="38">
                  <c:v>44470</c:v>
                </c:pt>
                <c:pt idx="39">
                  <c:v>44477</c:v>
                </c:pt>
                <c:pt idx="40">
                  <c:v>44484</c:v>
                </c:pt>
                <c:pt idx="41">
                  <c:v>44491</c:v>
                </c:pt>
                <c:pt idx="42">
                  <c:v>44498</c:v>
                </c:pt>
                <c:pt idx="43">
                  <c:v>44505</c:v>
                </c:pt>
                <c:pt idx="44">
                  <c:v>44512</c:v>
                </c:pt>
                <c:pt idx="45">
                  <c:v>44519</c:v>
                </c:pt>
                <c:pt idx="46">
                  <c:v>44526</c:v>
                </c:pt>
                <c:pt idx="47">
                  <c:v>44533</c:v>
                </c:pt>
                <c:pt idx="48">
                  <c:v>44540</c:v>
                </c:pt>
                <c:pt idx="49">
                  <c:v>44547</c:v>
                </c:pt>
                <c:pt idx="50">
                  <c:v>44554</c:v>
                </c:pt>
                <c:pt idx="51">
                  <c:v>44561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Summary'!$I$4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44204</c:v>
                </c:pt>
                <c:pt idx="1">
                  <c:v>44211</c:v>
                </c:pt>
                <c:pt idx="2">
                  <c:v>44218</c:v>
                </c:pt>
                <c:pt idx="3">
                  <c:v>44225</c:v>
                </c:pt>
                <c:pt idx="4">
                  <c:v>44232</c:v>
                </c:pt>
                <c:pt idx="5">
                  <c:v>44239</c:v>
                </c:pt>
                <c:pt idx="6">
                  <c:v>44246</c:v>
                </c:pt>
                <c:pt idx="7">
                  <c:v>44253</c:v>
                </c:pt>
                <c:pt idx="8">
                  <c:v>44260</c:v>
                </c:pt>
                <c:pt idx="9">
                  <c:v>44267</c:v>
                </c:pt>
                <c:pt idx="10">
                  <c:v>44274</c:v>
                </c:pt>
                <c:pt idx="11">
                  <c:v>44281</c:v>
                </c:pt>
                <c:pt idx="12">
                  <c:v>44288</c:v>
                </c:pt>
                <c:pt idx="13">
                  <c:v>44295</c:v>
                </c:pt>
                <c:pt idx="14">
                  <c:v>44302</c:v>
                </c:pt>
                <c:pt idx="15">
                  <c:v>44309</c:v>
                </c:pt>
                <c:pt idx="16">
                  <c:v>44316</c:v>
                </c:pt>
                <c:pt idx="17">
                  <c:v>44323</c:v>
                </c:pt>
                <c:pt idx="18">
                  <c:v>44330</c:v>
                </c:pt>
                <c:pt idx="19">
                  <c:v>44337</c:v>
                </c:pt>
                <c:pt idx="20">
                  <c:v>44344</c:v>
                </c:pt>
                <c:pt idx="21">
                  <c:v>44351</c:v>
                </c:pt>
                <c:pt idx="22">
                  <c:v>44358</c:v>
                </c:pt>
                <c:pt idx="23">
                  <c:v>44365</c:v>
                </c:pt>
                <c:pt idx="24">
                  <c:v>44372</c:v>
                </c:pt>
                <c:pt idx="25">
                  <c:v>44379</c:v>
                </c:pt>
                <c:pt idx="26">
                  <c:v>44386</c:v>
                </c:pt>
                <c:pt idx="27">
                  <c:v>44393</c:v>
                </c:pt>
                <c:pt idx="28">
                  <c:v>44400</c:v>
                </c:pt>
                <c:pt idx="29">
                  <c:v>44407</c:v>
                </c:pt>
                <c:pt idx="30">
                  <c:v>44414</c:v>
                </c:pt>
                <c:pt idx="31">
                  <c:v>44421</c:v>
                </c:pt>
                <c:pt idx="32">
                  <c:v>44428</c:v>
                </c:pt>
                <c:pt idx="33">
                  <c:v>44435</c:v>
                </c:pt>
                <c:pt idx="34">
                  <c:v>44442</c:v>
                </c:pt>
                <c:pt idx="35">
                  <c:v>44449</c:v>
                </c:pt>
                <c:pt idx="36">
                  <c:v>44456</c:v>
                </c:pt>
                <c:pt idx="37">
                  <c:v>44463</c:v>
                </c:pt>
                <c:pt idx="38">
                  <c:v>44470</c:v>
                </c:pt>
                <c:pt idx="39">
                  <c:v>44477</c:v>
                </c:pt>
                <c:pt idx="40">
                  <c:v>44484</c:v>
                </c:pt>
                <c:pt idx="41">
                  <c:v>44491</c:v>
                </c:pt>
                <c:pt idx="42">
                  <c:v>44498</c:v>
                </c:pt>
                <c:pt idx="43">
                  <c:v>44505</c:v>
                </c:pt>
                <c:pt idx="44">
                  <c:v>44512</c:v>
                </c:pt>
                <c:pt idx="45">
                  <c:v>44519</c:v>
                </c:pt>
                <c:pt idx="46">
                  <c:v>44526</c:v>
                </c:pt>
                <c:pt idx="47">
                  <c:v>44533</c:v>
                </c:pt>
                <c:pt idx="48">
                  <c:v>44540</c:v>
                </c:pt>
                <c:pt idx="49">
                  <c:v>44547</c:v>
                </c:pt>
                <c:pt idx="50">
                  <c:v>44554</c:v>
                </c:pt>
                <c:pt idx="51">
                  <c:v>44561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44204</c:v>
                </c:pt>
                <c:pt idx="1">
                  <c:v>44211</c:v>
                </c:pt>
                <c:pt idx="2">
                  <c:v>44218</c:v>
                </c:pt>
                <c:pt idx="3">
                  <c:v>44225</c:v>
                </c:pt>
                <c:pt idx="4">
                  <c:v>44232</c:v>
                </c:pt>
                <c:pt idx="5">
                  <c:v>44239</c:v>
                </c:pt>
                <c:pt idx="6">
                  <c:v>44246</c:v>
                </c:pt>
                <c:pt idx="7">
                  <c:v>44253</c:v>
                </c:pt>
                <c:pt idx="8">
                  <c:v>44260</c:v>
                </c:pt>
                <c:pt idx="9">
                  <c:v>44267</c:v>
                </c:pt>
                <c:pt idx="10">
                  <c:v>44274</c:v>
                </c:pt>
                <c:pt idx="11">
                  <c:v>44281</c:v>
                </c:pt>
                <c:pt idx="12">
                  <c:v>44288</c:v>
                </c:pt>
                <c:pt idx="13">
                  <c:v>44295</c:v>
                </c:pt>
                <c:pt idx="14">
                  <c:v>44302</c:v>
                </c:pt>
                <c:pt idx="15">
                  <c:v>44309</c:v>
                </c:pt>
                <c:pt idx="16">
                  <c:v>44316</c:v>
                </c:pt>
                <c:pt idx="17">
                  <c:v>44323</c:v>
                </c:pt>
                <c:pt idx="18">
                  <c:v>44330</c:v>
                </c:pt>
                <c:pt idx="19">
                  <c:v>44337</c:v>
                </c:pt>
                <c:pt idx="20">
                  <c:v>44344</c:v>
                </c:pt>
                <c:pt idx="21">
                  <c:v>44351</c:v>
                </c:pt>
                <c:pt idx="22">
                  <c:v>44358</c:v>
                </c:pt>
                <c:pt idx="23">
                  <c:v>44365</c:v>
                </c:pt>
                <c:pt idx="24">
                  <c:v>44372</c:v>
                </c:pt>
                <c:pt idx="25">
                  <c:v>44379</c:v>
                </c:pt>
                <c:pt idx="26">
                  <c:v>44386</c:v>
                </c:pt>
                <c:pt idx="27">
                  <c:v>44393</c:v>
                </c:pt>
                <c:pt idx="28">
                  <c:v>44400</c:v>
                </c:pt>
                <c:pt idx="29">
                  <c:v>44407</c:v>
                </c:pt>
                <c:pt idx="30">
                  <c:v>44414</c:v>
                </c:pt>
                <c:pt idx="31">
                  <c:v>44421</c:v>
                </c:pt>
                <c:pt idx="32">
                  <c:v>44428</c:v>
                </c:pt>
                <c:pt idx="33">
                  <c:v>44435</c:v>
                </c:pt>
                <c:pt idx="34">
                  <c:v>44442</c:v>
                </c:pt>
                <c:pt idx="35">
                  <c:v>44449</c:v>
                </c:pt>
                <c:pt idx="36">
                  <c:v>44456</c:v>
                </c:pt>
                <c:pt idx="37">
                  <c:v>44463</c:v>
                </c:pt>
                <c:pt idx="38">
                  <c:v>44470</c:v>
                </c:pt>
                <c:pt idx="39">
                  <c:v>44477</c:v>
                </c:pt>
                <c:pt idx="40">
                  <c:v>44484</c:v>
                </c:pt>
                <c:pt idx="41">
                  <c:v>44491</c:v>
                </c:pt>
                <c:pt idx="42">
                  <c:v>44498</c:v>
                </c:pt>
                <c:pt idx="43">
                  <c:v>44505</c:v>
                </c:pt>
                <c:pt idx="44">
                  <c:v>44512</c:v>
                </c:pt>
                <c:pt idx="45">
                  <c:v>44519</c:v>
                </c:pt>
                <c:pt idx="46">
                  <c:v>44526</c:v>
                </c:pt>
                <c:pt idx="47">
                  <c:v>44533</c:v>
                </c:pt>
                <c:pt idx="48">
                  <c:v>44540</c:v>
                </c:pt>
                <c:pt idx="49">
                  <c:v>44547</c:v>
                </c:pt>
                <c:pt idx="50">
                  <c:v>44554</c:v>
                </c:pt>
                <c:pt idx="51">
                  <c:v>44561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teams,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strRef>
              <c:f>Planning!$A$43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317499</xdr:colOff>
      <xdr:row>1</xdr:row>
      <xdr:rowOff>125412</xdr:rowOff>
    </xdr:from>
    <xdr:to>
      <xdr:col>66</xdr:col>
      <xdr:colOff>127000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13</xdr:col>
      <xdr:colOff>44450</xdr:colOff>
      <xdr:row>24</xdr:row>
      <xdr:rowOff>123824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13</xdr:col>
      <xdr:colOff>44450</xdr:colOff>
      <xdr:row>24</xdr:row>
      <xdr:rowOff>127000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806450</xdr:colOff>
      <xdr:row>41</xdr:row>
      <xdr:rowOff>257174</xdr:rowOff>
    </xdr:from>
    <xdr:to>
      <xdr:col>13</xdr:col>
      <xdr:colOff>727076</xdr:colOff>
      <xdr:row>64</xdr:row>
      <xdr:rowOff>171449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800100</xdr:colOff>
      <xdr:row>41</xdr:row>
      <xdr:rowOff>193674</xdr:rowOff>
    </xdr:from>
    <xdr:to>
      <xdr:col>11</xdr:col>
      <xdr:colOff>501650</xdr:colOff>
      <xdr:row>65</xdr:row>
      <xdr:rowOff>101599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457200</xdr:colOff>
      <xdr:row>1</xdr:row>
      <xdr:rowOff>158750</xdr:rowOff>
    </xdr:from>
    <xdr:to>
      <xdr:col>13</xdr:col>
      <xdr:colOff>82550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262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71</v>
      </c>
      <c r="F1" t="s">
        <v>72</v>
      </c>
      <c r="H1" t="s">
        <v>74</v>
      </c>
      <c r="K1" t="s">
        <v>79</v>
      </c>
      <c r="N1" t="s">
        <v>87</v>
      </c>
      <c r="P1" t="s">
        <v>107</v>
      </c>
      <c r="R1" t="s">
        <v>113</v>
      </c>
      <c r="T1" t="s">
        <v>118</v>
      </c>
      <c r="V1" t="s">
        <v>160</v>
      </c>
      <c r="X1" t="s">
        <v>166</v>
      </c>
      <c r="Z1" t="s">
        <v>185</v>
      </c>
      <c r="AB1" t="s">
        <v>192</v>
      </c>
      <c r="AD1" t="s">
        <v>199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75</v>
      </c>
      <c r="I2">
        <v>0.65</v>
      </c>
      <c r="K2" t="s">
        <v>115</v>
      </c>
      <c r="L2">
        <v>7</v>
      </c>
      <c r="N2" t="s">
        <v>88</v>
      </c>
      <c r="P2" t="s">
        <v>108</v>
      </c>
      <c r="R2" t="e" cm="1">
        <f t="array" ref="R2">IF(Setup!B11="Weekly",INDEX('SPC Backing (Hide)'!$B$4:$B$263,IF(Demand!$A$8&lt;51, 1, Demand!$A$8-51),1),INDEX('SPC Backing (Hide)'!E4:E263,Demand!A8-11,1))</f>
        <v>#VALUE!</v>
      </c>
      <c r="T2" t="str">
        <f>"All "&amp;Setup!$B$15</f>
        <v>All Caseloads</v>
      </c>
      <c r="V2" t="s">
        <v>161</v>
      </c>
      <c r="X2" s="76" t="s">
        <v>11</v>
      </c>
      <c r="Z2" t="s">
        <v>186</v>
      </c>
      <c r="AB2" t="s">
        <v>93</v>
      </c>
      <c r="AD2" t="s">
        <v>200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76</v>
      </c>
      <c r="I3">
        <v>0.7</v>
      </c>
      <c r="K3" t="s">
        <v>114</v>
      </c>
      <c r="L3">
        <v>5</v>
      </c>
      <c r="N3" t="s">
        <v>89</v>
      </c>
      <c r="P3" t="s">
        <v>109</v>
      </c>
      <c r="R3" t="e" cm="1">
        <f t="array" ref="R3:R262">IF(Setup!B11="Weekly",INDEX('SPC Backing (Hide)'!$B$4:$B$263,Demand!A8,1),INDEX('SPC Backing (Hide)'!E4:E263,Demand!A8,1))</f>
        <v>#VALUE!</v>
      </c>
      <c r="T3" t="str">
        <f>Setup!A20</f>
        <v>20 Group Sessions</v>
      </c>
      <c r="V3" t="s">
        <v>162</v>
      </c>
      <c r="X3" s="76" t="s">
        <v>181</v>
      </c>
      <c r="Z3" t="s">
        <v>102</v>
      </c>
      <c r="AB3" t="s">
        <v>136</v>
      </c>
      <c r="AD3" t="s">
        <v>201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77</v>
      </c>
      <c r="I4">
        <v>0.75</v>
      </c>
      <c r="K4" t="s">
        <v>80</v>
      </c>
      <c r="L4">
        <v>2</v>
      </c>
      <c r="R4" t="e">
        <v>#VALUE!</v>
      </c>
      <c r="T4" t="str">
        <f>Setup!A21</f>
        <v>40 Group Session</v>
      </c>
      <c r="X4" s="76" t="s">
        <v>167</v>
      </c>
    </row>
    <row r="5" spans="1:30" x14ac:dyDescent="0.35">
      <c r="B5" t="str">
        <f>Setup!A23</f>
        <v>20 Individual</v>
      </c>
      <c r="D5">
        <v>4</v>
      </c>
      <c r="H5" t="s">
        <v>78</v>
      </c>
      <c r="I5">
        <v>0.8</v>
      </c>
      <c r="K5" t="s">
        <v>81</v>
      </c>
      <c r="L5">
        <v>1</v>
      </c>
      <c r="R5" t="e">
        <v>#VALUE!</v>
      </c>
      <c r="T5" t="str">
        <f>Setup!A22</f>
        <v>8 Group Session</v>
      </c>
      <c r="X5" s="76" t="s">
        <v>168</v>
      </c>
    </row>
    <row r="6" spans="1:30" x14ac:dyDescent="0.35">
      <c r="B6" t="str">
        <f>Setup!A24</f>
        <v>40 Individual</v>
      </c>
      <c r="D6">
        <v>5</v>
      </c>
      <c r="K6" t="s">
        <v>82</v>
      </c>
      <c r="L6">
        <v>0.5</v>
      </c>
      <c r="R6" t="e">
        <v>#VALUE!</v>
      </c>
      <c r="T6" t="str">
        <f>Setup!A23</f>
        <v>20 Individual</v>
      </c>
      <c r="X6" s="76" t="s">
        <v>169</v>
      </c>
    </row>
    <row r="7" spans="1:30" x14ac:dyDescent="0.35">
      <c r="B7" t="str">
        <f>Setup!A25</f>
        <v>Caseload 6</v>
      </c>
      <c r="D7">
        <v>6</v>
      </c>
      <c r="K7" t="s">
        <v>83</v>
      </c>
      <c r="L7">
        <v>0.25</v>
      </c>
      <c r="R7" t="e">
        <v>#VALUE!</v>
      </c>
      <c r="T7" t="str">
        <f>Setup!A24</f>
        <v>40 Individual</v>
      </c>
      <c r="X7" s="76" t="s">
        <v>170</v>
      </c>
    </row>
    <row r="8" spans="1:30" x14ac:dyDescent="0.35">
      <c r="B8" t="str">
        <f>Setup!A26</f>
        <v>Caseload 7</v>
      </c>
      <c r="D8">
        <v>7</v>
      </c>
      <c r="K8" t="s">
        <v>84</v>
      </c>
      <c r="L8">
        <v>3.7999999999999999E-2</v>
      </c>
      <c r="R8" t="e">
        <v>#VALUE!</v>
      </c>
      <c r="T8" t="str">
        <f>Setup!A25</f>
        <v>Caseload 6</v>
      </c>
      <c r="X8" s="76" t="s">
        <v>171</v>
      </c>
    </row>
    <row r="9" spans="1:30" x14ac:dyDescent="0.35">
      <c r="B9" t="str">
        <f>Setup!A27</f>
        <v>Caseload 8</v>
      </c>
      <c r="D9">
        <v>8</v>
      </c>
      <c r="K9" t="s">
        <v>85</v>
      </c>
      <c r="L9">
        <v>1.9E-2</v>
      </c>
      <c r="R9" t="e">
        <v>#VALUE!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R10" t="e">
        <v>#VALUE!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R11" t="e">
        <v>#VALUE!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R12" t="e">
        <v>#VALUE!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R13" t="e">
        <v>#VALUE!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R14" t="e">
        <v>#VALUE!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R15" t="e">
        <v>#VALUE!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R16" t="e">
        <v>#VALUE!</v>
      </c>
      <c r="T16" t="str">
        <f>Setup!A33</f>
        <v>Caseload 14</v>
      </c>
    </row>
    <row r="17" spans="18:20" x14ac:dyDescent="0.35">
      <c r="R17" t="e">
        <v>#VALUE!</v>
      </c>
      <c r="T17" t="str">
        <f>Setup!A34</f>
        <v>Caseload 15</v>
      </c>
    </row>
    <row r="18" spans="18:20" x14ac:dyDescent="0.35">
      <c r="R18" t="e">
        <v>#VALUE!</v>
      </c>
    </row>
    <row r="19" spans="18:20" x14ac:dyDescent="0.35">
      <c r="R19" t="e">
        <v>#VALUE!</v>
      </c>
    </row>
    <row r="20" spans="18:20" x14ac:dyDescent="0.35">
      <c r="R20" t="e">
        <v>#VALUE!</v>
      </c>
    </row>
    <row r="21" spans="18:20" x14ac:dyDescent="0.35">
      <c r="R21" t="e">
        <v>#VALUE!</v>
      </c>
    </row>
    <row r="22" spans="18:20" x14ac:dyDescent="0.35">
      <c r="R22" t="e">
        <v>#VALUE!</v>
      </c>
    </row>
    <row r="23" spans="18:20" x14ac:dyDescent="0.35">
      <c r="R23" t="e">
        <v>#VALUE!</v>
      </c>
    </row>
    <row r="24" spans="18:20" x14ac:dyDescent="0.35">
      <c r="R24" t="e">
        <v>#VALUE!</v>
      </c>
    </row>
    <row r="25" spans="18:20" x14ac:dyDescent="0.35">
      <c r="R25" t="e">
        <v>#VALUE!</v>
      </c>
    </row>
    <row r="26" spans="18:20" x14ac:dyDescent="0.35">
      <c r="R26" t="e">
        <v>#VALUE!</v>
      </c>
    </row>
    <row r="27" spans="18:20" x14ac:dyDescent="0.35">
      <c r="R27" t="e">
        <v>#VALUE!</v>
      </c>
    </row>
    <row r="28" spans="18:20" x14ac:dyDescent="0.35">
      <c r="R28" t="e">
        <v>#VALUE!</v>
      </c>
    </row>
    <row r="29" spans="18:20" x14ac:dyDescent="0.35">
      <c r="R29" t="e">
        <v>#VALUE!</v>
      </c>
    </row>
    <row r="30" spans="18:20" x14ac:dyDescent="0.35">
      <c r="R30" t="e">
        <v>#VALUE!</v>
      </c>
    </row>
    <row r="31" spans="18:20" x14ac:dyDescent="0.35">
      <c r="R31" t="e">
        <v>#VALUE!</v>
      </c>
    </row>
    <row r="32" spans="18:20" x14ac:dyDescent="0.35">
      <c r="R32" t="e">
        <v>#VALUE!</v>
      </c>
    </row>
    <row r="33" spans="18:18" x14ac:dyDescent="0.35">
      <c r="R33" t="e">
        <v>#VALUE!</v>
      </c>
    </row>
    <row r="34" spans="18:18" x14ac:dyDescent="0.35">
      <c r="R34" t="e">
        <v>#VALUE!</v>
      </c>
    </row>
    <row r="35" spans="18:18" x14ac:dyDescent="0.35">
      <c r="R35" t="e">
        <v>#VALUE!</v>
      </c>
    </row>
    <row r="36" spans="18:18" x14ac:dyDescent="0.35">
      <c r="R36" t="e">
        <v>#VALUE!</v>
      </c>
    </row>
    <row r="37" spans="18:18" x14ac:dyDescent="0.35">
      <c r="R37" t="e">
        <v>#VALUE!</v>
      </c>
    </row>
    <row r="38" spans="18:18" x14ac:dyDescent="0.35">
      <c r="R38" t="e">
        <v>#VALUE!</v>
      </c>
    </row>
    <row r="39" spans="18:18" x14ac:dyDescent="0.35">
      <c r="R39" t="e">
        <v>#VALUE!</v>
      </c>
    </row>
    <row r="40" spans="18:18" x14ac:dyDescent="0.35">
      <c r="R40" t="e">
        <v>#VALUE!</v>
      </c>
    </row>
    <row r="41" spans="18:18" x14ac:dyDescent="0.35">
      <c r="R41" t="e">
        <v>#VALUE!</v>
      </c>
    </row>
    <row r="42" spans="18:18" x14ac:dyDescent="0.35">
      <c r="R42" t="e">
        <v>#VALUE!</v>
      </c>
    </row>
    <row r="43" spans="18:18" x14ac:dyDescent="0.35">
      <c r="R43" t="e">
        <v>#VALUE!</v>
      </c>
    </row>
    <row r="44" spans="18:18" x14ac:dyDescent="0.35">
      <c r="R44" t="e">
        <v>#VALUE!</v>
      </c>
    </row>
    <row r="45" spans="18:18" x14ac:dyDescent="0.35">
      <c r="R45" t="e">
        <v>#VALUE!</v>
      </c>
    </row>
    <row r="46" spans="18:18" x14ac:dyDescent="0.35">
      <c r="R46" t="e">
        <v>#VALUE!</v>
      </c>
    </row>
    <row r="47" spans="18:18" x14ac:dyDescent="0.35">
      <c r="R47" t="e">
        <v>#VALUE!</v>
      </c>
    </row>
    <row r="48" spans="18:18" x14ac:dyDescent="0.35">
      <c r="R48" t="e">
        <v>#VALUE!</v>
      </c>
    </row>
    <row r="49" spans="18:18" x14ac:dyDescent="0.35">
      <c r="R49" t="e">
        <v>#VALUE!</v>
      </c>
    </row>
    <row r="50" spans="18:18" x14ac:dyDescent="0.35">
      <c r="R50" t="e">
        <v>#VALUE!</v>
      </c>
    </row>
    <row r="51" spans="18:18" x14ac:dyDescent="0.35">
      <c r="R51" t="e">
        <v>#VALUE!</v>
      </c>
    </row>
    <row r="52" spans="18:18" x14ac:dyDescent="0.35">
      <c r="R52" t="e">
        <v>#VALUE!</v>
      </c>
    </row>
    <row r="53" spans="18:18" x14ac:dyDescent="0.35">
      <c r="R53" t="e">
        <v>#VALUE!</v>
      </c>
    </row>
    <row r="54" spans="18:18" x14ac:dyDescent="0.35">
      <c r="R54" t="e">
        <v>#VALUE!</v>
      </c>
    </row>
    <row r="55" spans="18:18" x14ac:dyDescent="0.35">
      <c r="R55" t="e">
        <v>#VALUE!</v>
      </c>
    </row>
    <row r="56" spans="18:18" x14ac:dyDescent="0.35">
      <c r="R56" t="e">
        <v>#VALUE!</v>
      </c>
    </row>
    <row r="57" spans="18:18" x14ac:dyDescent="0.35">
      <c r="R57" t="e">
        <v>#VALUE!</v>
      </c>
    </row>
    <row r="58" spans="18:18" x14ac:dyDescent="0.35">
      <c r="R58" t="e">
        <v>#VALUE!</v>
      </c>
    </row>
    <row r="59" spans="18:18" x14ac:dyDescent="0.35">
      <c r="R59" t="e">
        <v>#VALUE!</v>
      </c>
    </row>
    <row r="60" spans="18:18" x14ac:dyDescent="0.35">
      <c r="R60" t="e">
        <v>#VALUE!</v>
      </c>
    </row>
    <row r="61" spans="18:18" x14ac:dyDescent="0.35">
      <c r="R61" t="e">
        <v>#VALUE!</v>
      </c>
    </row>
    <row r="62" spans="18:18" x14ac:dyDescent="0.35">
      <c r="R62" t="e">
        <v>#VALUE!</v>
      </c>
    </row>
    <row r="63" spans="18:18" x14ac:dyDescent="0.35">
      <c r="R63" t="e">
        <v>#VALUE!</v>
      </c>
    </row>
    <row r="64" spans="18:18" x14ac:dyDescent="0.35">
      <c r="R64" t="e">
        <v>#VALUE!</v>
      </c>
    </row>
    <row r="65" spans="18:18" x14ac:dyDescent="0.35">
      <c r="R65" t="e">
        <v>#VALUE!</v>
      </c>
    </row>
    <row r="66" spans="18:18" x14ac:dyDescent="0.35">
      <c r="R66" t="e">
        <v>#VALUE!</v>
      </c>
    </row>
    <row r="67" spans="18:18" x14ac:dyDescent="0.35">
      <c r="R67" t="e">
        <v>#VALUE!</v>
      </c>
    </row>
    <row r="68" spans="18:18" x14ac:dyDescent="0.35">
      <c r="R68" t="e">
        <v>#VALUE!</v>
      </c>
    </row>
    <row r="69" spans="18:18" x14ac:dyDescent="0.35">
      <c r="R69" t="e">
        <v>#VALUE!</v>
      </c>
    </row>
    <row r="70" spans="18:18" x14ac:dyDescent="0.35">
      <c r="R70" t="e">
        <v>#VALUE!</v>
      </c>
    </row>
    <row r="71" spans="18:18" x14ac:dyDescent="0.35">
      <c r="R71" t="e">
        <v>#VALUE!</v>
      </c>
    </row>
    <row r="72" spans="18:18" x14ac:dyDescent="0.35">
      <c r="R72" t="e">
        <v>#VALUE!</v>
      </c>
    </row>
    <row r="73" spans="18:18" x14ac:dyDescent="0.35">
      <c r="R73" t="e">
        <v>#VALUE!</v>
      </c>
    </row>
    <row r="74" spans="18:18" x14ac:dyDescent="0.35">
      <c r="R74" t="e">
        <v>#VALUE!</v>
      </c>
    </row>
    <row r="75" spans="18:18" x14ac:dyDescent="0.35">
      <c r="R75" t="e">
        <v>#VALUE!</v>
      </c>
    </row>
    <row r="76" spans="18:18" x14ac:dyDescent="0.35">
      <c r="R76" t="e">
        <v>#VALUE!</v>
      </c>
    </row>
    <row r="77" spans="18:18" x14ac:dyDescent="0.35">
      <c r="R77" t="e">
        <v>#VALUE!</v>
      </c>
    </row>
    <row r="78" spans="18:18" x14ac:dyDescent="0.35">
      <c r="R78" t="e">
        <v>#VALUE!</v>
      </c>
    </row>
    <row r="79" spans="18:18" x14ac:dyDescent="0.35">
      <c r="R79" t="e">
        <v>#VALUE!</v>
      </c>
    </row>
    <row r="80" spans="18:18" x14ac:dyDescent="0.35">
      <c r="R80" t="e">
        <v>#VALUE!</v>
      </c>
    </row>
    <row r="81" spans="18:18" x14ac:dyDescent="0.35">
      <c r="R81" t="e">
        <v>#VALUE!</v>
      </c>
    </row>
    <row r="82" spans="18:18" x14ac:dyDescent="0.35">
      <c r="R82" t="e">
        <v>#VALUE!</v>
      </c>
    </row>
    <row r="83" spans="18:18" x14ac:dyDescent="0.35">
      <c r="R83" t="e">
        <v>#VALUE!</v>
      </c>
    </row>
    <row r="84" spans="18:18" x14ac:dyDescent="0.35">
      <c r="R84" t="e">
        <v>#VALUE!</v>
      </c>
    </row>
    <row r="85" spans="18:18" x14ac:dyDescent="0.35">
      <c r="R85" t="e">
        <v>#VALUE!</v>
      </c>
    </row>
    <row r="86" spans="18:18" x14ac:dyDescent="0.35">
      <c r="R86" t="e">
        <v>#VALUE!</v>
      </c>
    </row>
    <row r="87" spans="18:18" x14ac:dyDescent="0.35">
      <c r="R87" t="e">
        <v>#VALUE!</v>
      </c>
    </row>
    <row r="88" spans="18:18" x14ac:dyDescent="0.35">
      <c r="R88" t="e">
        <v>#VALUE!</v>
      </c>
    </row>
    <row r="89" spans="18:18" x14ac:dyDescent="0.35">
      <c r="R89" t="e">
        <v>#VALUE!</v>
      </c>
    </row>
    <row r="90" spans="18:18" x14ac:dyDescent="0.35">
      <c r="R90" t="e">
        <v>#VALUE!</v>
      </c>
    </row>
    <row r="91" spans="18:18" x14ac:dyDescent="0.35">
      <c r="R91" t="e">
        <v>#VALUE!</v>
      </c>
    </row>
    <row r="92" spans="18:18" x14ac:dyDescent="0.35">
      <c r="R92" t="e">
        <v>#VALUE!</v>
      </c>
    </row>
    <row r="93" spans="18:18" x14ac:dyDescent="0.35">
      <c r="R93" t="e">
        <v>#VALUE!</v>
      </c>
    </row>
    <row r="94" spans="18:18" x14ac:dyDescent="0.35">
      <c r="R94" t="e">
        <v>#VALUE!</v>
      </c>
    </row>
    <row r="95" spans="18:18" x14ac:dyDescent="0.35">
      <c r="R95" t="e">
        <v>#VALUE!</v>
      </c>
    </row>
    <row r="96" spans="18:18" x14ac:dyDescent="0.35">
      <c r="R96" t="e">
        <v>#VALUE!</v>
      </c>
    </row>
    <row r="97" spans="18:18" x14ac:dyDescent="0.35">
      <c r="R97" t="e">
        <v>#VALUE!</v>
      </c>
    </row>
    <row r="98" spans="18:18" x14ac:dyDescent="0.35">
      <c r="R98" t="e">
        <v>#VALUE!</v>
      </c>
    </row>
    <row r="99" spans="18:18" x14ac:dyDescent="0.35">
      <c r="R99" t="e">
        <v>#VALUE!</v>
      </c>
    </row>
    <row r="100" spans="18:18" x14ac:dyDescent="0.35">
      <c r="R100" t="e">
        <v>#VALUE!</v>
      </c>
    </row>
    <row r="101" spans="18:18" x14ac:dyDescent="0.35">
      <c r="R101" t="e">
        <v>#VALUE!</v>
      </c>
    </row>
    <row r="102" spans="18:18" x14ac:dyDescent="0.35">
      <c r="R102" t="e">
        <v>#VALUE!</v>
      </c>
    </row>
    <row r="103" spans="18:18" x14ac:dyDescent="0.35">
      <c r="R103" t="e">
        <v>#VALUE!</v>
      </c>
    </row>
    <row r="104" spans="18:18" x14ac:dyDescent="0.35">
      <c r="R104" t="e">
        <v>#VALUE!</v>
      </c>
    </row>
    <row r="105" spans="18:18" x14ac:dyDescent="0.35">
      <c r="R105" t="e">
        <v>#VALUE!</v>
      </c>
    </row>
    <row r="106" spans="18:18" x14ac:dyDescent="0.35">
      <c r="R106" t="e">
        <v>#VALUE!</v>
      </c>
    </row>
    <row r="107" spans="18:18" x14ac:dyDescent="0.35">
      <c r="R107" t="e">
        <v>#VALUE!</v>
      </c>
    </row>
    <row r="108" spans="18:18" x14ac:dyDescent="0.35">
      <c r="R108" t="e">
        <v>#VALUE!</v>
      </c>
    </row>
    <row r="109" spans="18:18" x14ac:dyDescent="0.35">
      <c r="R109" t="e">
        <v>#VALUE!</v>
      </c>
    </row>
    <row r="110" spans="18:18" x14ac:dyDescent="0.35">
      <c r="R110" t="e">
        <v>#VALUE!</v>
      </c>
    </row>
    <row r="111" spans="18:18" x14ac:dyDescent="0.35">
      <c r="R111" t="e">
        <v>#VALUE!</v>
      </c>
    </row>
    <row r="112" spans="18:18" x14ac:dyDescent="0.35">
      <c r="R112" t="e">
        <v>#VALUE!</v>
      </c>
    </row>
    <row r="113" spans="18:18" x14ac:dyDescent="0.35">
      <c r="R113" t="e">
        <v>#VALUE!</v>
      </c>
    </row>
    <row r="114" spans="18:18" x14ac:dyDescent="0.35">
      <c r="R114" t="e">
        <v>#VALUE!</v>
      </c>
    </row>
    <row r="115" spans="18:18" x14ac:dyDescent="0.35">
      <c r="R115" t="e">
        <v>#VALUE!</v>
      </c>
    </row>
    <row r="116" spans="18:18" x14ac:dyDescent="0.35">
      <c r="R116" t="e">
        <v>#VALUE!</v>
      </c>
    </row>
    <row r="117" spans="18:18" x14ac:dyDescent="0.35">
      <c r="R117" t="e">
        <v>#VALUE!</v>
      </c>
    </row>
    <row r="118" spans="18:18" x14ac:dyDescent="0.35">
      <c r="R118" t="e">
        <v>#VALUE!</v>
      </c>
    </row>
    <row r="119" spans="18:18" x14ac:dyDescent="0.35">
      <c r="R119" t="e">
        <v>#VALUE!</v>
      </c>
    </row>
    <row r="120" spans="18:18" x14ac:dyDescent="0.35">
      <c r="R120" t="e">
        <v>#VALUE!</v>
      </c>
    </row>
    <row r="121" spans="18:18" x14ac:dyDescent="0.35">
      <c r="R121" t="e">
        <v>#VALUE!</v>
      </c>
    </row>
    <row r="122" spans="18:18" x14ac:dyDescent="0.35">
      <c r="R122" t="e">
        <v>#VALUE!</v>
      </c>
    </row>
    <row r="123" spans="18:18" x14ac:dyDescent="0.35">
      <c r="R123" t="e">
        <v>#VALUE!</v>
      </c>
    </row>
    <row r="124" spans="18:18" x14ac:dyDescent="0.35">
      <c r="R124" t="e">
        <v>#VALUE!</v>
      </c>
    </row>
    <row r="125" spans="18:18" x14ac:dyDescent="0.35">
      <c r="R125" t="e">
        <v>#VALUE!</v>
      </c>
    </row>
    <row r="126" spans="18:18" x14ac:dyDescent="0.35">
      <c r="R126" t="e">
        <v>#VALUE!</v>
      </c>
    </row>
    <row r="127" spans="18:18" x14ac:dyDescent="0.35">
      <c r="R127" t="e">
        <v>#VALUE!</v>
      </c>
    </row>
    <row r="128" spans="18:18" x14ac:dyDescent="0.35">
      <c r="R128" t="e">
        <v>#VALUE!</v>
      </c>
    </row>
    <row r="129" spans="18:18" x14ac:dyDescent="0.35">
      <c r="R129" t="e">
        <v>#VALUE!</v>
      </c>
    </row>
    <row r="130" spans="18:18" x14ac:dyDescent="0.35">
      <c r="R130" t="e">
        <v>#VALUE!</v>
      </c>
    </row>
    <row r="131" spans="18:18" x14ac:dyDescent="0.35">
      <c r="R131" t="e">
        <v>#VALUE!</v>
      </c>
    </row>
    <row r="132" spans="18:18" x14ac:dyDescent="0.35">
      <c r="R132" t="e">
        <v>#VALUE!</v>
      </c>
    </row>
    <row r="133" spans="18:18" x14ac:dyDescent="0.35">
      <c r="R133" t="e">
        <v>#VALUE!</v>
      </c>
    </row>
    <row r="134" spans="18:18" x14ac:dyDescent="0.35">
      <c r="R134" t="e">
        <v>#VALUE!</v>
      </c>
    </row>
    <row r="135" spans="18:18" x14ac:dyDescent="0.35">
      <c r="R135" t="e">
        <v>#VALUE!</v>
      </c>
    </row>
    <row r="136" spans="18:18" x14ac:dyDescent="0.35">
      <c r="R136" t="e">
        <v>#VALUE!</v>
      </c>
    </row>
    <row r="137" spans="18:18" x14ac:dyDescent="0.35">
      <c r="R137" t="e">
        <v>#VALUE!</v>
      </c>
    </row>
    <row r="138" spans="18:18" x14ac:dyDescent="0.35">
      <c r="R138" t="e">
        <v>#VALUE!</v>
      </c>
    </row>
    <row r="139" spans="18:18" x14ac:dyDescent="0.35">
      <c r="R139" t="e">
        <v>#VALUE!</v>
      </c>
    </row>
    <row r="140" spans="18:18" x14ac:dyDescent="0.35">
      <c r="R140" t="e">
        <v>#VALUE!</v>
      </c>
    </row>
    <row r="141" spans="18:18" x14ac:dyDescent="0.35">
      <c r="R141" t="e">
        <v>#VALUE!</v>
      </c>
    </row>
    <row r="142" spans="18:18" x14ac:dyDescent="0.35">
      <c r="R142" t="e">
        <v>#VALUE!</v>
      </c>
    </row>
    <row r="143" spans="18:18" x14ac:dyDescent="0.35">
      <c r="R143" t="e">
        <v>#VALUE!</v>
      </c>
    </row>
    <row r="144" spans="18:18" x14ac:dyDescent="0.35">
      <c r="R144" t="e">
        <v>#VALUE!</v>
      </c>
    </row>
    <row r="145" spans="18:18" x14ac:dyDescent="0.35">
      <c r="R145" t="e">
        <v>#VALUE!</v>
      </c>
    </row>
    <row r="146" spans="18:18" x14ac:dyDescent="0.35">
      <c r="R146" t="e">
        <v>#VALUE!</v>
      </c>
    </row>
    <row r="147" spans="18:18" x14ac:dyDescent="0.35">
      <c r="R147" t="e">
        <v>#VALUE!</v>
      </c>
    </row>
    <row r="148" spans="18:18" x14ac:dyDescent="0.35">
      <c r="R148" t="e">
        <v>#VALUE!</v>
      </c>
    </row>
    <row r="149" spans="18:18" x14ac:dyDescent="0.35">
      <c r="R149" t="e">
        <v>#VALUE!</v>
      </c>
    </row>
    <row r="150" spans="18:18" x14ac:dyDescent="0.35">
      <c r="R150" t="e">
        <v>#VALUE!</v>
      </c>
    </row>
    <row r="151" spans="18:18" x14ac:dyDescent="0.35">
      <c r="R151" t="e">
        <v>#VALUE!</v>
      </c>
    </row>
    <row r="152" spans="18:18" x14ac:dyDescent="0.35">
      <c r="R152" t="e">
        <v>#VALUE!</v>
      </c>
    </row>
    <row r="153" spans="18:18" x14ac:dyDescent="0.35">
      <c r="R153" t="e">
        <v>#VALUE!</v>
      </c>
    </row>
    <row r="154" spans="18:18" x14ac:dyDescent="0.35">
      <c r="R154" t="e">
        <v>#VALUE!</v>
      </c>
    </row>
    <row r="155" spans="18:18" x14ac:dyDescent="0.35">
      <c r="R155" t="e">
        <v>#VALUE!</v>
      </c>
    </row>
    <row r="156" spans="18:18" x14ac:dyDescent="0.35">
      <c r="R156" t="e">
        <v>#VALUE!</v>
      </c>
    </row>
    <row r="157" spans="18:18" x14ac:dyDescent="0.35">
      <c r="R157" t="e">
        <v>#VALUE!</v>
      </c>
    </row>
    <row r="158" spans="18:18" x14ac:dyDescent="0.35">
      <c r="R158" t="e">
        <v>#VALUE!</v>
      </c>
    </row>
    <row r="159" spans="18:18" x14ac:dyDescent="0.35">
      <c r="R159" t="e">
        <v>#VALUE!</v>
      </c>
    </row>
    <row r="160" spans="18:18" x14ac:dyDescent="0.35">
      <c r="R160" t="e">
        <v>#VALUE!</v>
      </c>
    </row>
    <row r="161" spans="18:18" x14ac:dyDescent="0.35">
      <c r="R161" t="e">
        <v>#VALUE!</v>
      </c>
    </row>
    <row r="162" spans="18:18" x14ac:dyDescent="0.35">
      <c r="R162" t="e">
        <v>#VALUE!</v>
      </c>
    </row>
    <row r="163" spans="18:18" x14ac:dyDescent="0.35">
      <c r="R163" t="e">
        <v>#VALUE!</v>
      </c>
    </row>
    <row r="164" spans="18:18" x14ac:dyDescent="0.35">
      <c r="R164" t="e">
        <v>#VALUE!</v>
      </c>
    </row>
    <row r="165" spans="18:18" x14ac:dyDescent="0.35">
      <c r="R165" t="e">
        <v>#VALUE!</v>
      </c>
    </row>
    <row r="166" spans="18:18" x14ac:dyDescent="0.35">
      <c r="R166" t="e">
        <v>#VALUE!</v>
      </c>
    </row>
    <row r="167" spans="18:18" x14ac:dyDescent="0.35">
      <c r="R167" t="e">
        <v>#VALUE!</v>
      </c>
    </row>
    <row r="168" spans="18:18" x14ac:dyDescent="0.35">
      <c r="R168" t="e">
        <v>#VALUE!</v>
      </c>
    </row>
    <row r="169" spans="18:18" x14ac:dyDescent="0.35">
      <c r="R169" t="e">
        <v>#VALUE!</v>
      </c>
    </row>
    <row r="170" spans="18:18" x14ac:dyDescent="0.35">
      <c r="R170" t="e">
        <v>#VALUE!</v>
      </c>
    </row>
    <row r="171" spans="18:18" x14ac:dyDescent="0.35">
      <c r="R171" t="e">
        <v>#VALUE!</v>
      </c>
    </row>
    <row r="172" spans="18:18" x14ac:dyDescent="0.35">
      <c r="R172" t="e">
        <v>#VALUE!</v>
      </c>
    </row>
    <row r="173" spans="18:18" x14ac:dyDescent="0.35">
      <c r="R173" t="e">
        <v>#VALUE!</v>
      </c>
    </row>
    <row r="174" spans="18:18" x14ac:dyDescent="0.35">
      <c r="R174" t="e">
        <v>#VALUE!</v>
      </c>
    </row>
    <row r="175" spans="18:18" x14ac:dyDescent="0.35">
      <c r="R175" t="e">
        <v>#VALUE!</v>
      </c>
    </row>
    <row r="176" spans="18:18" x14ac:dyDescent="0.35">
      <c r="R176" t="e">
        <v>#VALUE!</v>
      </c>
    </row>
    <row r="177" spans="18:18" x14ac:dyDescent="0.35">
      <c r="R177" t="e">
        <v>#VALUE!</v>
      </c>
    </row>
    <row r="178" spans="18:18" x14ac:dyDescent="0.35">
      <c r="R178" t="e">
        <v>#VALUE!</v>
      </c>
    </row>
    <row r="179" spans="18:18" x14ac:dyDescent="0.35">
      <c r="R179" t="e">
        <v>#VALUE!</v>
      </c>
    </row>
    <row r="180" spans="18:18" x14ac:dyDescent="0.35">
      <c r="R180" t="e">
        <v>#VALUE!</v>
      </c>
    </row>
    <row r="181" spans="18:18" x14ac:dyDescent="0.35">
      <c r="R181" t="e">
        <v>#VALUE!</v>
      </c>
    </row>
    <row r="182" spans="18:18" x14ac:dyDescent="0.35">
      <c r="R182" t="e">
        <v>#VALUE!</v>
      </c>
    </row>
    <row r="183" spans="18:18" x14ac:dyDescent="0.35">
      <c r="R183" t="e">
        <v>#VALUE!</v>
      </c>
    </row>
    <row r="184" spans="18:18" x14ac:dyDescent="0.35">
      <c r="R184" t="e">
        <v>#VALUE!</v>
      </c>
    </row>
    <row r="185" spans="18:18" x14ac:dyDescent="0.35">
      <c r="R185" t="e">
        <v>#VALUE!</v>
      </c>
    </row>
    <row r="186" spans="18:18" x14ac:dyDescent="0.35">
      <c r="R186" t="e">
        <v>#VALUE!</v>
      </c>
    </row>
    <row r="187" spans="18:18" x14ac:dyDescent="0.35">
      <c r="R187" t="e">
        <v>#VALUE!</v>
      </c>
    </row>
    <row r="188" spans="18:18" x14ac:dyDescent="0.35">
      <c r="R188" t="e">
        <v>#VALUE!</v>
      </c>
    </row>
    <row r="189" spans="18:18" x14ac:dyDescent="0.35">
      <c r="R189" t="e">
        <v>#VALUE!</v>
      </c>
    </row>
    <row r="190" spans="18:18" x14ac:dyDescent="0.35">
      <c r="R190" t="e">
        <v>#VALUE!</v>
      </c>
    </row>
    <row r="191" spans="18:18" x14ac:dyDescent="0.35">
      <c r="R191" t="e">
        <v>#VALUE!</v>
      </c>
    </row>
    <row r="192" spans="18:18" x14ac:dyDescent="0.35">
      <c r="R192" t="e">
        <v>#VALUE!</v>
      </c>
    </row>
    <row r="193" spans="18:18" x14ac:dyDescent="0.35">
      <c r="R193" t="e">
        <v>#VALUE!</v>
      </c>
    </row>
    <row r="194" spans="18:18" x14ac:dyDescent="0.35">
      <c r="R194" t="e">
        <v>#VALUE!</v>
      </c>
    </row>
    <row r="195" spans="18:18" x14ac:dyDescent="0.35">
      <c r="R195" t="e">
        <v>#VALUE!</v>
      </c>
    </row>
    <row r="196" spans="18:18" x14ac:dyDescent="0.35">
      <c r="R196" t="e">
        <v>#VALUE!</v>
      </c>
    </row>
    <row r="197" spans="18:18" x14ac:dyDescent="0.35">
      <c r="R197" t="e">
        <v>#VALUE!</v>
      </c>
    </row>
    <row r="198" spans="18:18" x14ac:dyDescent="0.35">
      <c r="R198" t="e">
        <v>#VALUE!</v>
      </c>
    </row>
    <row r="199" spans="18:18" x14ac:dyDescent="0.35">
      <c r="R199" t="e">
        <v>#VALUE!</v>
      </c>
    </row>
    <row r="200" spans="18:18" x14ac:dyDescent="0.35">
      <c r="R200" t="e">
        <v>#VALUE!</v>
      </c>
    </row>
    <row r="201" spans="18:18" x14ac:dyDescent="0.35">
      <c r="R201" t="e">
        <v>#VALUE!</v>
      </c>
    </row>
    <row r="202" spans="18:18" x14ac:dyDescent="0.35">
      <c r="R202" t="e">
        <v>#VALUE!</v>
      </c>
    </row>
    <row r="203" spans="18:18" x14ac:dyDescent="0.35">
      <c r="R203" t="e">
        <v>#VALUE!</v>
      </c>
    </row>
    <row r="204" spans="18:18" x14ac:dyDescent="0.35">
      <c r="R204" t="e">
        <v>#VALUE!</v>
      </c>
    </row>
    <row r="205" spans="18:18" x14ac:dyDescent="0.35">
      <c r="R205" t="e">
        <v>#VALUE!</v>
      </c>
    </row>
    <row r="206" spans="18:18" x14ac:dyDescent="0.35">
      <c r="R206" t="e">
        <v>#VALUE!</v>
      </c>
    </row>
    <row r="207" spans="18:18" x14ac:dyDescent="0.35">
      <c r="R207" t="e">
        <v>#VALUE!</v>
      </c>
    </row>
    <row r="208" spans="18:18" x14ac:dyDescent="0.35">
      <c r="R208" t="e">
        <v>#VALUE!</v>
      </c>
    </row>
    <row r="209" spans="18:18" x14ac:dyDescent="0.35">
      <c r="R209" t="e">
        <v>#VALUE!</v>
      </c>
    </row>
    <row r="210" spans="18:18" x14ac:dyDescent="0.35">
      <c r="R210" t="e">
        <v>#VALUE!</v>
      </c>
    </row>
    <row r="211" spans="18:18" x14ac:dyDescent="0.35">
      <c r="R211" t="e">
        <v>#VALUE!</v>
      </c>
    </row>
    <row r="212" spans="18:18" x14ac:dyDescent="0.35">
      <c r="R212" t="e">
        <v>#VALUE!</v>
      </c>
    </row>
    <row r="213" spans="18:18" x14ac:dyDescent="0.35">
      <c r="R213" t="e">
        <v>#VALUE!</v>
      </c>
    </row>
    <row r="214" spans="18:18" x14ac:dyDescent="0.35">
      <c r="R214" t="e">
        <v>#VALUE!</v>
      </c>
    </row>
    <row r="215" spans="18:18" x14ac:dyDescent="0.35">
      <c r="R215" t="e">
        <v>#VALUE!</v>
      </c>
    </row>
    <row r="216" spans="18:18" x14ac:dyDescent="0.35">
      <c r="R216" t="e">
        <v>#VALUE!</v>
      </c>
    </row>
    <row r="217" spans="18:18" x14ac:dyDescent="0.35">
      <c r="R217" t="e">
        <v>#VALUE!</v>
      </c>
    </row>
    <row r="218" spans="18:18" x14ac:dyDescent="0.35">
      <c r="R218" t="e">
        <v>#VALUE!</v>
      </c>
    </row>
    <row r="219" spans="18:18" x14ac:dyDescent="0.35">
      <c r="R219" t="e">
        <v>#VALUE!</v>
      </c>
    </row>
    <row r="220" spans="18:18" x14ac:dyDescent="0.35">
      <c r="R220" t="e">
        <v>#VALUE!</v>
      </c>
    </row>
    <row r="221" spans="18:18" x14ac:dyDescent="0.35">
      <c r="R221" t="e">
        <v>#VALUE!</v>
      </c>
    </row>
    <row r="222" spans="18:18" x14ac:dyDescent="0.35">
      <c r="R222" t="e">
        <v>#VALUE!</v>
      </c>
    </row>
    <row r="223" spans="18:18" x14ac:dyDescent="0.35">
      <c r="R223" t="e">
        <v>#VALUE!</v>
      </c>
    </row>
    <row r="224" spans="18:18" x14ac:dyDescent="0.35">
      <c r="R224" t="e">
        <v>#VALUE!</v>
      </c>
    </row>
    <row r="225" spans="18:18" x14ac:dyDescent="0.35">
      <c r="R225" t="e">
        <v>#VALUE!</v>
      </c>
    </row>
    <row r="226" spans="18:18" x14ac:dyDescent="0.35">
      <c r="R226" t="e">
        <v>#VALUE!</v>
      </c>
    </row>
    <row r="227" spans="18:18" x14ac:dyDescent="0.35">
      <c r="R227" t="e">
        <v>#VALUE!</v>
      </c>
    </row>
    <row r="228" spans="18:18" x14ac:dyDescent="0.35">
      <c r="R228" t="e">
        <v>#VALUE!</v>
      </c>
    </row>
    <row r="229" spans="18:18" x14ac:dyDescent="0.35">
      <c r="R229" t="e">
        <v>#VALUE!</v>
      </c>
    </row>
    <row r="230" spans="18:18" x14ac:dyDescent="0.35">
      <c r="R230" t="e">
        <v>#VALUE!</v>
      </c>
    </row>
    <row r="231" spans="18:18" x14ac:dyDescent="0.35">
      <c r="R231" t="e">
        <v>#VALUE!</v>
      </c>
    </row>
    <row r="232" spans="18:18" x14ac:dyDescent="0.35">
      <c r="R232" t="e">
        <v>#VALUE!</v>
      </c>
    </row>
    <row r="233" spans="18:18" x14ac:dyDescent="0.35">
      <c r="R233" t="e">
        <v>#VALUE!</v>
      </c>
    </row>
    <row r="234" spans="18:18" x14ac:dyDescent="0.35">
      <c r="R234" t="e">
        <v>#VALUE!</v>
      </c>
    </row>
    <row r="235" spans="18:18" x14ac:dyDescent="0.35">
      <c r="R235" t="e">
        <v>#VALUE!</v>
      </c>
    </row>
    <row r="236" spans="18:18" x14ac:dyDescent="0.35">
      <c r="R236" t="e">
        <v>#VALUE!</v>
      </c>
    </row>
    <row r="237" spans="18:18" x14ac:dyDescent="0.35">
      <c r="R237" t="e">
        <v>#VALUE!</v>
      </c>
    </row>
    <row r="238" spans="18:18" x14ac:dyDescent="0.35">
      <c r="R238" t="e">
        <v>#VALUE!</v>
      </c>
    </row>
    <row r="239" spans="18:18" x14ac:dyDescent="0.35">
      <c r="R239" t="e">
        <v>#VALUE!</v>
      </c>
    </row>
    <row r="240" spans="18:18" x14ac:dyDescent="0.35">
      <c r="R240" t="e">
        <v>#VALUE!</v>
      </c>
    </row>
    <row r="241" spans="18:18" x14ac:dyDescent="0.35">
      <c r="R241" t="e">
        <v>#VALUE!</v>
      </c>
    </row>
    <row r="242" spans="18:18" x14ac:dyDescent="0.35">
      <c r="R242" t="e">
        <v>#VALUE!</v>
      </c>
    </row>
    <row r="243" spans="18:18" x14ac:dyDescent="0.35">
      <c r="R243" t="e">
        <v>#VALUE!</v>
      </c>
    </row>
    <row r="244" spans="18:18" x14ac:dyDescent="0.35">
      <c r="R244" t="e">
        <v>#VALUE!</v>
      </c>
    </row>
    <row r="245" spans="18:18" x14ac:dyDescent="0.35">
      <c r="R245" t="e">
        <v>#VALUE!</v>
      </c>
    </row>
    <row r="246" spans="18:18" x14ac:dyDescent="0.35">
      <c r="R246" t="e">
        <v>#VALUE!</v>
      </c>
    </row>
    <row r="247" spans="18:18" x14ac:dyDescent="0.35">
      <c r="R247" t="e">
        <v>#VALUE!</v>
      </c>
    </row>
    <row r="248" spans="18:18" x14ac:dyDescent="0.35">
      <c r="R248" t="e">
        <v>#VALUE!</v>
      </c>
    </row>
    <row r="249" spans="18:18" x14ac:dyDescent="0.35">
      <c r="R249" t="e">
        <v>#VALUE!</v>
      </c>
    </row>
    <row r="250" spans="18:18" x14ac:dyDescent="0.35">
      <c r="R250" t="e">
        <v>#VALUE!</v>
      </c>
    </row>
    <row r="251" spans="18:18" x14ac:dyDescent="0.35">
      <c r="R251" t="e">
        <v>#VALUE!</v>
      </c>
    </row>
    <row r="252" spans="18:18" x14ac:dyDescent="0.35">
      <c r="R252" t="e">
        <v>#VALUE!</v>
      </c>
    </row>
    <row r="253" spans="18:18" x14ac:dyDescent="0.35">
      <c r="R253" t="e">
        <v>#VALUE!</v>
      </c>
    </row>
    <row r="254" spans="18:18" x14ac:dyDescent="0.35">
      <c r="R254" t="e">
        <v>#VALUE!</v>
      </c>
    </row>
    <row r="255" spans="18:18" x14ac:dyDescent="0.35">
      <c r="R255" t="e">
        <v>#VALUE!</v>
      </c>
    </row>
    <row r="256" spans="18:18" x14ac:dyDescent="0.35">
      <c r="R256" t="e">
        <v>#VALUE!</v>
      </c>
    </row>
    <row r="257" spans="18:18" x14ac:dyDescent="0.35">
      <c r="R257" t="e">
        <v>#VALUE!</v>
      </c>
    </row>
    <row r="258" spans="18:18" x14ac:dyDescent="0.35">
      <c r="R258" t="e">
        <v>#VALUE!</v>
      </c>
    </row>
    <row r="259" spans="18:18" x14ac:dyDescent="0.35">
      <c r="R259" t="e">
        <v>#VALUE!</v>
      </c>
    </row>
    <row r="260" spans="18:18" x14ac:dyDescent="0.35">
      <c r="R260" t="e">
        <v>#VALUE!</v>
      </c>
    </row>
    <row r="261" spans="18:18" x14ac:dyDescent="0.35">
      <c r="R261" t="e">
        <v>#VALUE!</v>
      </c>
    </row>
    <row r="262" spans="18:18" x14ac:dyDescent="0.35">
      <c r="R262" t="e">
        <v>#VALUE!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202</v>
      </c>
    </row>
    <row r="2" spans="1:19" x14ac:dyDescent="0.35">
      <c r="A2" s="148" t="s">
        <v>221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6" t="s">
        <v>0</v>
      </c>
      <c r="B5" s="172"/>
      <c r="C5" s="173"/>
      <c r="D5" s="173"/>
      <c r="E5" s="173"/>
      <c r="F5" s="173"/>
      <c r="G5" s="174"/>
    </row>
    <row r="6" spans="1:19" ht="15" thickBot="1" x14ac:dyDescent="0.4"/>
    <row r="7" spans="1:19" ht="15" thickBot="1" x14ac:dyDescent="0.4">
      <c r="A7" s="56" t="s">
        <v>1</v>
      </c>
      <c r="B7" s="172"/>
      <c r="C7" s="173"/>
      <c r="D7" s="173"/>
      <c r="E7" s="173"/>
      <c r="F7" s="173"/>
      <c r="G7" s="174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6" t="s">
        <v>106</v>
      </c>
      <c r="B11" s="120" t="s">
        <v>109</v>
      </c>
    </row>
    <row r="12" spans="1:19" ht="15" thickBot="1" x14ac:dyDescent="0.4"/>
    <row r="13" spans="1:19" ht="15" thickBot="1" x14ac:dyDescent="0.4">
      <c r="A13" s="56" t="s">
        <v>73</v>
      </c>
      <c r="B13" s="120" t="s">
        <v>75</v>
      </c>
    </row>
    <row r="14" spans="1:19" ht="15" thickBot="1" x14ac:dyDescent="0.4"/>
    <row r="15" spans="1:19" ht="15" thickBot="1" x14ac:dyDescent="0.4">
      <c r="A15" s="56" t="s">
        <v>165</v>
      </c>
      <c r="B15" s="120" t="s">
        <v>11</v>
      </c>
    </row>
    <row r="16" spans="1:19" ht="15" thickBot="1" x14ac:dyDescent="0.4"/>
    <row r="17" spans="1:2" ht="15" thickBot="1" x14ac:dyDescent="0.4">
      <c r="A17" s="56" t="str">
        <f>"Number of "&amp;B15&amp;":"</f>
        <v>Number of Caseloads:</v>
      </c>
      <c r="B17" s="120">
        <v>15</v>
      </c>
    </row>
    <row r="18" spans="1:2" ht="15" thickBot="1" x14ac:dyDescent="0.4"/>
    <row r="19" spans="1:2" ht="15" thickBot="1" x14ac:dyDescent="0.4">
      <c r="A19" s="56" t="str">
        <f>B15&amp;" Names:"</f>
        <v>Caseloads Names:</v>
      </c>
      <c r="B19" s="56" t="str">
        <f>B15&amp;" Description:"</f>
        <v>Caseloads Description:</v>
      </c>
    </row>
    <row r="20" spans="1:2" x14ac:dyDescent="0.35">
      <c r="A20" s="121" t="s">
        <v>203</v>
      </c>
      <c r="B20" s="121"/>
    </row>
    <row r="21" spans="1:2" x14ac:dyDescent="0.35">
      <c r="A21" s="122" t="s">
        <v>204</v>
      </c>
      <c r="B21" s="122"/>
    </row>
    <row r="22" spans="1:2" x14ac:dyDescent="0.35">
      <c r="A22" s="122" t="s">
        <v>205</v>
      </c>
      <c r="B22" s="122"/>
    </row>
    <row r="23" spans="1:2" x14ac:dyDescent="0.35">
      <c r="A23" s="122" t="s">
        <v>206</v>
      </c>
      <c r="B23" s="122"/>
    </row>
    <row r="24" spans="1:2" x14ac:dyDescent="0.35">
      <c r="A24" s="122" t="s">
        <v>207</v>
      </c>
      <c r="B24" s="122"/>
    </row>
    <row r="25" spans="1:2" x14ac:dyDescent="0.35">
      <c r="A25" s="122" t="s">
        <v>198</v>
      </c>
      <c r="B25" s="122"/>
    </row>
    <row r="26" spans="1:2" x14ac:dyDescent="0.35">
      <c r="A26" s="122" t="s">
        <v>2</v>
      </c>
      <c r="B26" s="122"/>
    </row>
    <row r="27" spans="1:2" x14ac:dyDescent="0.35">
      <c r="A27" s="122" t="s">
        <v>3</v>
      </c>
      <c r="B27" s="122"/>
    </row>
    <row r="28" spans="1:2" x14ac:dyDescent="0.35">
      <c r="A28" s="122" t="s">
        <v>4</v>
      </c>
      <c r="B28" s="122"/>
    </row>
    <row r="29" spans="1:2" x14ac:dyDescent="0.35">
      <c r="A29" s="122" t="s">
        <v>5</v>
      </c>
      <c r="B29" s="122"/>
    </row>
    <row r="30" spans="1:2" x14ac:dyDescent="0.35">
      <c r="A30" s="122" t="s">
        <v>6</v>
      </c>
      <c r="B30" s="122"/>
    </row>
    <row r="31" spans="1:2" x14ac:dyDescent="0.35">
      <c r="A31" s="122" t="s">
        <v>7</v>
      </c>
      <c r="B31" s="122"/>
    </row>
    <row r="32" spans="1:2" x14ac:dyDescent="0.35">
      <c r="A32" s="122" t="s">
        <v>8</v>
      </c>
      <c r="B32" s="122"/>
    </row>
    <row r="33" spans="1:19" x14ac:dyDescent="0.35">
      <c r="A33" s="122" t="s">
        <v>9</v>
      </c>
      <c r="B33" s="122"/>
    </row>
    <row r="34" spans="1:19" ht="15" thickBot="1" x14ac:dyDescent="0.4">
      <c r="A34" s="122" t="s">
        <v>10</v>
      </c>
      <c r="B34" s="122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29vc+nlF9zyxgDV++AVCQKUNb0p8T3mlRrmDy0HSDENjye0wg/mpHlD7RNN7DvH+nzoYLFbtaPZVBRcxQec6xw==" saltValue="VDoPqbca6kBg3y+fDtXDyw==" spinCount="100000" sheet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B12" sqref="B12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21" width="8.7265625" customWidth="1"/>
    <col min="22" max="16384" width="8.7265625" hidden="1"/>
  </cols>
  <sheetData>
    <row r="1" spans="1:21" ht="23.5" x14ac:dyDescent="0.55000000000000004">
      <c r="A1" s="25" t="s">
        <v>130</v>
      </c>
    </row>
    <row r="2" spans="1:21" ht="15" thickBot="1" x14ac:dyDescent="0.4"/>
    <row r="3" spans="1:21" ht="15" hidden="1" thickBot="1" x14ac:dyDescent="0.4">
      <c r="A3" s="56" t="s">
        <v>14</v>
      </c>
      <c r="B3" s="123">
        <v>43525</v>
      </c>
    </row>
    <row r="4" spans="1:21" ht="15" hidden="1" thickBot="1" x14ac:dyDescent="0.4"/>
    <row r="5" spans="1:21" ht="15" thickBot="1" x14ac:dyDescent="0.4">
      <c r="A5" s="56" t="s">
        <v>104</v>
      </c>
      <c r="B5" s="171" t="s">
        <v>137</v>
      </c>
    </row>
    <row r="6" spans="1:21" ht="15" thickBot="1" x14ac:dyDescent="0.4">
      <c r="A6" s="56" t="s">
        <v>105</v>
      </c>
      <c r="B6" s="126">
        <v>2019</v>
      </c>
    </row>
    <row r="7" spans="1:21" ht="15" thickBot="1" x14ac:dyDescent="0.4"/>
    <row r="8" spans="1:21" ht="28.5" customHeight="1" thickBot="1" x14ac:dyDescent="0.4">
      <c r="A8" s="24">
        <f>MAX(A9:A268)</f>
        <v>0</v>
      </c>
      <c r="C8" s="62" t="s">
        <v>15</v>
      </c>
      <c r="D8" s="50" t="s">
        <v>110</v>
      </c>
      <c r="E8" s="50" t="s">
        <v>111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 t="str">
        <f>IF(COUNTBLANK(F9:T9)=15,"",1)</f>
        <v/>
      </c>
      <c r="C9" s="38" t="str">
        <f>IF(A9="","",B3)</f>
        <v/>
      </c>
      <c r="D9" s="59" t="str">
        <f>IF(A9="","",B6)</f>
        <v/>
      </c>
      <c r="E9" s="59" t="str">
        <f>IF(A9="","",MONTH(DATEVALUE(B5&amp;" 1")))</f>
        <v/>
      </c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7"/>
    </row>
    <row r="10" spans="1:21" x14ac:dyDescent="0.35">
      <c r="A10" s="24" t="str">
        <f t="shared" ref="A10:A73" si="0">IF(COUNTBLANK(F10:T10)=15,"",A9+1)</f>
        <v/>
      </c>
      <c r="C10" s="38" t="str">
        <f t="shared" ref="C10:C73" si="1">IF(A10="","",C9+7)</f>
        <v/>
      </c>
      <c r="D10" s="60" t="str">
        <f>IF(E10=1,MAX($D$9:D9)+1,"")</f>
        <v/>
      </c>
      <c r="E10" s="60" t="str">
        <f>IF(A10="","",IF(E9=12,1,E9+1))</f>
        <v/>
      </c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7"/>
    </row>
    <row r="11" spans="1:21" x14ac:dyDescent="0.35">
      <c r="A11" s="24" t="str">
        <f t="shared" si="0"/>
        <v/>
      </c>
      <c r="C11" s="38" t="str">
        <f t="shared" si="1"/>
        <v/>
      </c>
      <c r="D11" s="60" t="str">
        <f>IF(E11=1,MAX($D$9:D10)+1,"")</f>
        <v/>
      </c>
      <c r="E11" s="60" t="str">
        <f t="shared" ref="E11:E74" si="2">IF(A11="","",IF(E10=12,1,E10+1))</f>
        <v/>
      </c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7"/>
    </row>
    <row r="12" spans="1:21" x14ac:dyDescent="0.35">
      <c r="A12" s="24" t="str">
        <f t="shared" si="0"/>
        <v/>
      </c>
      <c r="C12" s="38" t="str">
        <f t="shared" si="1"/>
        <v/>
      </c>
      <c r="D12" s="60" t="str">
        <f>IF(E12=1,MAX($D$9:D11)+1,"")</f>
        <v/>
      </c>
      <c r="E12" s="60" t="str">
        <f t="shared" si="2"/>
        <v/>
      </c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7"/>
    </row>
    <row r="13" spans="1:21" x14ac:dyDescent="0.35">
      <c r="A13" s="24" t="str">
        <f t="shared" si="0"/>
        <v/>
      </c>
      <c r="C13" s="38" t="str">
        <f t="shared" si="1"/>
        <v/>
      </c>
      <c r="D13" s="60" t="str">
        <f>IF(E13=1,MAX($D$9:D12)+1,"")</f>
        <v/>
      </c>
      <c r="E13" s="60" t="str">
        <f t="shared" si="2"/>
        <v/>
      </c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7"/>
    </row>
    <row r="14" spans="1:21" x14ac:dyDescent="0.35">
      <c r="A14" s="24" t="str">
        <f t="shared" si="0"/>
        <v/>
      </c>
      <c r="C14" s="38" t="str">
        <f t="shared" si="1"/>
        <v/>
      </c>
      <c r="D14" s="60" t="str">
        <f>IF(E14=1,MAX($D$9:D13)+1,"")</f>
        <v/>
      </c>
      <c r="E14" s="60" t="str">
        <f t="shared" si="2"/>
        <v/>
      </c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7"/>
    </row>
    <row r="15" spans="1:21" x14ac:dyDescent="0.35">
      <c r="A15" s="24" t="str">
        <f t="shared" si="0"/>
        <v/>
      </c>
      <c r="C15" s="38" t="str">
        <f t="shared" si="1"/>
        <v/>
      </c>
      <c r="D15" s="60" t="str">
        <f>IF(E15=1,MAX($D$9:D14)+1,"")</f>
        <v/>
      </c>
      <c r="E15" s="60" t="str">
        <f t="shared" si="2"/>
        <v/>
      </c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7"/>
    </row>
    <row r="16" spans="1:21" x14ac:dyDescent="0.35">
      <c r="A16" s="24" t="str">
        <f t="shared" si="0"/>
        <v/>
      </c>
      <c r="C16" s="38" t="str">
        <f t="shared" si="1"/>
        <v/>
      </c>
      <c r="D16" s="60" t="str">
        <f>IF(E16=1,MAX($D$9:D15)+1,"")</f>
        <v/>
      </c>
      <c r="E16" s="60" t="str">
        <f t="shared" si="2"/>
        <v/>
      </c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7"/>
    </row>
    <row r="17" spans="1:21" x14ac:dyDescent="0.35">
      <c r="A17" s="24" t="str">
        <f t="shared" si="0"/>
        <v/>
      </c>
      <c r="C17" s="38" t="str">
        <f t="shared" si="1"/>
        <v/>
      </c>
      <c r="D17" s="60" t="str">
        <f>IF(E17=1,MAX($D$9:D16)+1,"")</f>
        <v/>
      </c>
      <c r="E17" s="60" t="str">
        <f t="shared" si="2"/>
        <v/>
      </c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7"/>
    </row>
    <row r="18" spans="1:21" x14ac:dyDescent="0.35">
      <c r="A18" s="24" t="str">
        <f t="shared" si="0"/>
        <v/>
      </c>
      <c r="C18" s="38" t="str">
        <f t="shared" si="1"/>
        <v/>
      </c>
      <c r="D18" s="60" t="str">
        <f>IF(E18=1,MAX($D$9:D17)+1,"")</f>
        <v/>
      </c>
      <c r="E18" s="60" t="str">
        <f t="shared" si="2"/>
        <v/>
      </c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7"/>
    </row>
    <row r="19" spans="1:21" x14ac:dyDescent="0.35">
      <c r="A19" s="24" t="str">
        <f t="shared" si="0"/>
        <v/>
      </c>
      <c r="C19" s="38" t="str">
        <f t="shared" si="1"/>
        <v/>
      </c>
      <c r="D19" s="60" t="str">
        <f>IF(E19=1,MAX($D$9:D18)+1,"")</f>
        <v/>
      </c>
      <c r="E19" s="60" t="str">
        <f t="shared" si="2"/>
        <v/>
      </c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7"/>
    </row>
    <row r="20" spans="1:21" x14ac:dyDescent="0.35">
      <c r="A20" s="24" t="str">
        <f t="shared" si="0"/>
        <v/>
      </c>
      <c r="C20" s="38" t="str">
        <f t="shared" si="1"/>
        <v/>
      </c>
      <c r="D20" s="60" t="str">
        <f>IF(E20=1,MAX($D$9:D19)+1,"")</f>
        <v/>
      </c>
      <c r="E20" s="60" t="str">
        <f t="shared" si="2"/>
        <v/>
      </c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7"/>
    </row>
    <row r="21" spans="1:21" x14ac:dyDescent="0.35">
      <c r="A21" s="24" t="str">
        <f t="shared" si="0"/>
        <v/>
      </c>
      <c r="C21" s="38" t="str">
        <f t="shared" si="1"/>
        <v/>
      </c>
      <c r="D21" s="60" t="str">
        <f>IF(E21=1,MAX($D$9:D20)+1,"")</f>
        <v/>
      </c>
      <c r="E21" s="60" t="str">
        <f t="shared" si="2"/>
        <v/>
      </c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0" t="str">
        <f>IF(E22=1,MAX($D$9:D21)+1,"")</f>
        <v/>
      </c>
      <c r="E22" s="60" t="str">
        <f t="shared" si="2"/>
        <v/>
      </c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0" t="str">
        <f>IF(E23=1,MAX($D$9:D22)+1,"")</f>
        <v/>
      </c>
      <c r="E23" s="60" t="str">
        <f t="shared" si="2"/>
        <v/>
      </c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0" t="str">
        <f>IF(E24=1,MAX($D$9:D23)+1,"")</f>
        <v/>
      </c>
      <c r="E24" s="60" t="str">
        <f t="shared" si="2"/>
        <v/>
      </c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0" t="str">
        <f>IF(E25=1,MAX($D$9:D24)+1,"")</f>
        <v/>
      </c>
      <c r="E25" s="60" t="str">
        <f t="shared" si="2"/>
        <v/>
      </c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0" t="str">
        <f>IF(E26=1,MAX($D$9:D25)+1,"")</f>
        <v/>
      </c>
      <c r="E26" s="60" t="str">
        <f t="shared" si="2"/>
        <v/>
      </c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0" t="str">
        <f>IF(E27=1,MAX($D$9:D26)+1,"")</f>
        <v/>
      </c>
      <c r="E27" s="60" t="str">
        <f t="shared" si="2"/>
        <v/>
      </c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0" t="str">
        <f>IF(E28=1,MAX($D$9:D27)+1,"")</f>
        <v/>
      </c>
      <c r="E28" s="60" t="str">
        <f t="shared" si="2"/>
        <v/>
      </c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0" t="str">
        <f>IF(E29=1,MAX($D$9:D28)+1,"")</f>
        <v/>
      </c>
      <c r="E29" s="60" t="str">
        <f t="shared" si="2"/>
        <v/>
      </c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0" t="str">
        <f>IF(E30=1,MAX($D$9:D29)+1,"")</f>
        <v/>
      </c>
      <c r="E30" s="60" t="str">
        <f t="shared" si="2"/>
        <v/>
      </c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0" t="str">
        <f>IF(E31=1,MAX($D$9:D30)+1,"")</f>
        <v/>
      </c>
      <c r="E31" s="60" t="str">
        <f t="shared" si="2"/>
        <v/>
      </c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0" t="str">
        <f>IF(E32=1,MAX($D$9:D31)+1,"")</f>
        <v/>
      </c>
      <c r="E32" s="60" t="str">
        <f t="shared" si="2"/>
        <v/>
      </c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0" t="str">
        <f>IF(E33=1,MAX($D$9:D32)+1,"")</f>
        <v/>
      </c>
      <c r="E33" s="60" t="str">
        <f t="shared" si="2"/>
        <v/>
      </c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0" t="str">
        <f>IF(E34=1,MAX($D$9:D33)+1,"")</f>
        <v/>
      </c>
      <c r="E34" s="60" t="str">
        <f t="shared" si="2"/>
        <v/>
      </c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0" t="str">
        <f>IF(E35=1,MAX($D$9:D34)+1,"")</f>
        <v/>
      </c>
      <c r="E35" s="60" t="str">
        <f t="shared" si="2"/>
        <v/>
      </c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0" t="str">
        <f>IF(E36=1,MAX($D$9:D35)+1,"")</f>
        <v/>
      </c>
      <c r="E36" s="60" t="str">
        <f t="shared" si="2"/>
        <v/>
      </c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0" t="str">
        <f>IF(E37=1,MAX($D$9:D36)+1,"")</f>
        <v/>
      </c>
      <c r="E37" s="60" t="str">
        <f t="shared" si="2"/>
        <v/>
      </c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0" t="str">
        <f>IF(E38=1,MAX($D$9:D37)+1,"")</f>
        <v/>
      </c>
      <c r="E38" s="60" t="str">
        <f t="shared" si="2"/>
        <v/>
      </c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0" t="str">
        <f>IF(E39=1,MAX($D$9:D38)+1,"")</f>
        <v/>
      </c>
      <c r="E39" s="60" t="str">
        <f t="shared" si="2"/>
        <v/>
      </c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0" t="str">
        <f>IF(E40=1,MAX($D$9:D39)+1,"")</f>
        <v/>
      </c>
      <c r="E40" s="60" t="str">
        <f t="shared" si="2"/>
        <v/>
      </c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0" t="str">
        <f>IF(E41=1,MAX($D$9:D40)+1,"")</f>
        <v/>
      </c>
      <c r="E41" s="60" t="str">
        <f t="shared" si="2"/>
        <v/>
      </c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0" t="str">
        <f>IF(E42=1,MAX($D$9:D41)+1,"")</f>
        <v/>
      </c>
      <c r="E42" s="60" t="str">
        <f t="shared" si="2"/>
        <v/>
      </c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0" t="str">
        <f>IF(E43=1,MAX($D$9:D42)+1,"")</f>
        <v/>
      </c>
      <c r="E43" s="60" t="str">
        <f t="shared" si="2"/>
        <v/>
      </c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0" t="str">
        <f>IF(E44=1,MAX($D$9:D43)+1,"")</f>
        <v/>
      </c>
      <c r="E44" s="60" t="str">
        <f t="shared" si="2"/>
        <v/>
      </c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0" t="str">
        <f>IF(E45=1,MAX($D$9:D44)+1,"")</f>
        <v/>
      </c>
      <c r="E45" s="60" t="str">
        <f t="shared" si="2"/>
        <v/>
      </c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0" t="str">
        <f>IF(E46=1,MAX($D$9:D45)+1,"")</f>
        <v/>
      </c>
      <c r="E46" s="60" t="str">
        <f t="shared" si="2"/>
        <v/>
      </c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0" t="str">
        <f>IF(E47=1,MAX($D$9:D46)+1,"")</f>
        <v/>
      </c>
      <c r="E47" s="60" t="str">
        <f t="shared" si="2"/>
        <v/>
      </c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0" t="str">
        <f>IF(E48=1,MAX($D$9:D47)+1,"")</f>
        <v/>
      </c>
      <c r="E48" s="60" t="str">
        <f t="shared" si="2"/>
        <v/>
      </c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0" t="str">
        <f>IF(E49=1,MAX($D$9:D48)+1,"")</f>
        <v/>
      </c>
      <c r="E49" s="60" t="str">
        <f t="shared" si="2"/>
        <v/>
      </c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0" t="str">
        <f>IF(E50=1,MAX($D$9:D49)+1,"")</f>
        <v/>
      </c>
      <c r="E50" s="60" t="str">
        <f t="shared" si="2"/>
        <v/>
      </c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0" t="str">
        <f>IF(E51=1,MAX($D$9:D50)+1,"")</f>
        <v/>
      </c>
      <c r="E51" s="60" t="str">
        <f t="shared" si="2"/>
        <v/>
      </c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0" t="str">
        <f>IF(E52=1,MAX($D$9:D51)+1,"")</f>
        <v/>
      </c>
      <c r="E52" s="60" t="str">
        <f t="shared" si="2"/>
        <v/>
      </c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0" t="str">
        <f>IF(E53=1,MAX($D$9:D52)+1,"")</f>
        <v/>
      </c>
      <c r="E53" s="60" t="str">
        <f t="shared" si="2"/>
        <v/>
      </c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0" t="str">
        <f>IF(E54=1,MAX($D$9:D53)+1,"")</f>
        <v/>
      </c>
      <c r="E54" s="60" t="str">
        <f t="shared" si="2"/>
        <v/>
      </c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0" t="str">
        <f>IF(E55=1,MAX($D$9:D54)+1,"")</f>
        <v/>
      </c>
      <c r="E55" s="60" t="str">
        <f t="shared" si="2"/>
        <v/>
      </c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0" t="str">
        <f>IF(E56=1,MAX($D$9:D55)+1,"")</f>
        <v/>
      </c>
      <c r="E56" s="60" t="str">
        <f t="shared" si="2"/>
        <v/>
      </c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0" t="str">
        <f>IF(E57=1,MAX($D$9:D56)+1,"")</f>
        <v/>
      </c>
      <c r="E57" s="60" t="str">
        <f t="shared" si="2"/>
        <v/>
      </c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0" t="str">
        <f>IF(E58=1,MAX($D$9:D57)+1,"")</f>
        <v/>
      </c>
      <c r="E58" s="60" t="str">
        <f t="shared" si="2"/>
        <v/>
      </c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0" t="str">
        <f>IF(E59=1,MAX($D$9:D58)+1,"")</f>
        <v/>
      </c>
      <c r="E59" s="60" t="str">
        <f t="shared" si="2"/>
        <v/>
      </c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0" t="str">
        <f>IF(E60=1,MAX($D$9:D59)+1,"")</f>
        <v/>
      </c>
      <c r="E60" s="60" t="str">
        <f t="shared" si="2"/>
        <v/>
      </c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0" t="str">
        <f>IF(E61=1,MAX($D$9:D60)+1,"")</f>
        <v/>
      </c>
      <c r="E61" s="60" t="str">
        <f t="shared" si="2"/>
        <v/>
      </c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0" t="str">
        <f>IF(E62=1,MAX($D$9:D61)+1,"")</f>
        <v/>
      </c>
      <c r="E62" s="60" t="str">
        <f t="shared" si="2"/>
        <v/>
      </c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0" t="str">
        <f>IF(E63=1,MAX($D$9:D62)+1,"")</f>
        <v/>
      </c>
      <c r="E63" s="60" t="str">
        <f t="shared" si="2"/>
        <v/>
      </c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0" t="str">
        <f>IF(E64=1,MAX($D$9:D63)+1,"")</f>
        <v/>
      </c>
      <c r="E64" s="60" t="str">
        <f t="shared" si="2"/>
        <v/>
      </c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0" t="str">
        <f>IF(E65=1,MAX($D$9:D64)+1,"")</f>
        <v/>
      </c>
      <c r="E65" s="60" t="str">
        <f t="shared" si="2"/>
        <v/>
      </c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0" t="str">
        <f>IF(E66=1,MAX($D$9:D65)+1,"")</f>
        <v/>
      </c>
      <c r="E66" s="60" t="str">
        <f t="shared" si="2"/>
        <v/>
      </c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0" t="str">
        <f>IF(E67=1,MAX($D$9:D66)+1,"")</f>
        <v/>
      </c>
      <c r="E67" s="60" t="str">
        <f t="shared" si="2"/>
        <v/>
      </c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0" t="str">
        <f>IF(E68=1,MAX($D$9:D67)+1,"")</f>
        <v/>
      </c>
      <c r="E68" s="60" t="str">
        <f t="shared" si="2"/>
        <v/>
      </c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0" t="str">
        <f>IF(E69=1,MAX($D$9:D68)+1,"")</f>
        <v/>
      </c>
      <c r="E69" s="60" t="str">
        <f t="shared" si="2"/>
        <v/>
      </c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0" t="str">
        <f>IF(E70=1,MAX($D$9:D69)+1,"")</f>
        <v/>
      </c>
      <c r="E70" s="60" t="str">
        <f t="shared" si="2"/>
        <v/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0" t="str">
        <f>IF(E71=1,MAX($D$9:D70)+1,"")</f>
        <v/>
      </c>
      <c r="E71" s="60" t="str">
        <f t="shared" si="2"/>
        <v/>
      </c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0" t="str">
        <f>IF(E72=1,MAX($D$9:D71)+1,"")</f>
        <v/>
      </c>
      <c r="E72" s="60" t="str">
        <f t="shared" si="2"/>
        <v/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0" t="str">
        <f>IF(E73=1,MAX($D$9:D72)+1,"")</f>
        <v/>
      </c>
      <c r="E73" s="60" t="str">
        <f t="shared" si="2"/>
        <v/>
      </c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0" t="str">
        <f>IF(E74=1,MAX($D$9:D73)+1,"")</f>
        <v/>
      </c>
      <c r="E74" s="60" t="str">
        <f t="shared" si="2"/>
        <v/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0" t="str">
        <f>IF(E75=1,MAX($D$9:D74)+1,"")</f>
        <v/>
      </c>
      <c r="E75" s="60" t="str">
        <f t="shared" ref="E75:E138" si="5">IF(A75="","",IF(E74=12,1,E74+1))</f>
        <v/>
      </c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0" t="str">
        <f>IF(E76=1,MAX($D$9:D75)+1,"")</f>
        <v/>
      </c>
      <c r="E76" s="60" t="str">
        <f t="shared" si="5"/>
        <v/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0" t="str">
        <f>IF(E77=1,MAX($D$9:D76)+1,"")</f>
        <v/>
      </c>
      <c r="E77" s="60" t="str">
        <f t="shared" si="5"/>
        <v/>
      </c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0" t="str">
        <f>IF(E78=1,MAX($D$9:D77)+1,"")</f>
        <v/>
      </c>
      <c r="E78" s="60" t="str">
        <f t="shared" si="5"/>
        <v/>
      </c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0" t="str">
        <f>IF(E79=1,MAX($D$9:D78)+1,"")</f>
        <v/>
      </c>
      <c r="E79" s="60" t="str">
        <f t="shared" si="5"/>
        <v/>
      </c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0" t="str">
        <f>IF(E80=1,MAX($D$9:D79)+1,"")</f>
        <v/>
      </c>
      <c r="E80" s="60" t="str">
        <f t="shared" si="5"/>
        <v/>
      </c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0" t="str">
        <f>IF(E81=1,MAX($D$9:D80)+1,"")</f>
        <v/>
      </c>
      <c r="E81" s="60" t="str">
        <f t="shared" si="5"/>
        <v/>
      </c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0" t="str">
        <f>IF(E82=1,MAX($D$9:D81)+1,"")</f>
        <v/>
      </c>
      <c r="E82" s="60" t="str">
        <f t="shared" si="5"/>
        <v/>
      </c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0" t="str">
        <f>IF(E83=1,MAX($D$9:D82)+1,"")</f>
        <v/>
      </c>
      <c r="E83" s="60" t="str">
        <f t="shared" si="5"/>
        <v/>
      </c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0" t="str">
        <f>IF(E84=1,MAX($D$9:D83)+1,"")</f>
        <v/>
      </c>
      <c r="E84" s="60" t="str">
        <f t="shared" si="5"/>
        <v/>
      </c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0" t="str">
        <f>IF(E85=1,MAX($D$9:D84)+1,"")</f>
        <v/>
      </c>
      <c r="E85" s="60" t="str">
        <f t="shared" si="5"/>
        <v/>
      </c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0" t="str">
        <f>IF(E86=1,MAX($D$9:D85)+1,"")</f>
        <v/>
      </c>
      <c r="E86" s="60" t="str">
        <f t="shared" si="5"/>
        <v/>
      </c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0" t="str">
        <f>IF(E87=1,MAX($D$9:D86)+1,"")</f>
        <v/>
      </c>
      <c r="E87" s="60" t="str">
        <f t="shared" si="5"/>
        <v/>
      </c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0" t="str">
        <f>IF(E88=1,MAX($D$9:D87)+1,"")</f>
        <v/>
      </c>
      <c r="E88" s="60" t="str">
        <f t="shared" si="5"/>
        <v/>
      </c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0" t="str">
        <f>IF(E89=1,MAX($D$9:D88)+1,"")</f>
        <v/>
      </c>
      <c r="E89" s="60" t="str">
        <f t="shared" si="5"/>
        <v/>
      </c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0" t="str">
        <f>IF(E90=1,MAX($D$9:D89)+1,"")</f>
        <v/>
      </c>
      <c r="E90" s="60" t="str">
        <f t="shared" si="5"/>
        <v/>
      </c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0" t="str">
        <f>IF(E91=1,MAX($D$9:D90)+1,"")</f>
        <v/>
      </c>
      <c r="E91" s="60" t="str">
        <f t="shared" si="5"/>
        <v/>
      </c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0" t="str">
        <f>IF(E92=1,MAX($D$9:D91)+1,"")</f>
        <v/>
      </c>
      <c r="E92" s="60" t="str">
        <f t="shared" si="5"/>
        <v/>
      </c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0" t="str">
        <f>IF(E93=1,MAX($D$9:D92)+1,"")</f>
        <v/>
      </c>
      <c r="E93" s="60" t="str">
        <f t="shared" si="5"/>
        <v/>
      </c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0" t="str">
        <f>IF(E94=1,MAX($D$9:D93)+1,"")</f>
        <v/>
      </c>
      <c r="E94" s="60" t="str">
        <f t="shared" si="5"/>
        <v/>
      </c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0" t="str">
        <f>IF(E95=1,MAX($D$9:D94)+1,"")</f>
        <v/>
      </c>
      <c r="E95" s="60" t="str">
        <f t="shared" si="5"/>
        <v/>
      </c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0" t="str">
        <f>IF(E96=1,MAX($D$9:D95)+1,"")</f>
        <v/>
      </c>
      <c r="E96" s="60" t="str">
        <f t="shared" si="5"/>
        <v/>
      </c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0" t="str">
        <f>IF(E97=1,MAX($D$9:D96)+1,"")</f>
        <v/>
      </c>
      <c r="E97" s="60" t="str">
        <f t="shared" si="5"/>
        <v/>
      </c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0" t="str">
        <f>IF(E98=1,MAX($D$9:D97)+1,"")</f>
        <v/>
      </c>
      <c r="E98" s="60" t="str">
        <f t="shared" si="5"/>
        <v/>
      </c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0" t="str">
        <f>IF(E99=1,MAX($D$9:D98)+1,"")</f>
        <v/>
      </c>
      <c r="E99" s="60" t="str">
        <f t="shared" si="5"/>
        <v/>
      </c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0" t="str">
        <f>IF(E100=1,MAX($D$9:D99)+1,"")</f>
        <v/>
      </c>
      <c r="E100" s="60" t="str">
        <f t="shared" si="5"/>
        <v/>
      </c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0" t="str">
        <f>IF(E101=1,MAX($D$9:D100)+1,"")</f>
        <v/>
      </c>
      <c r="E101" s="60" t="str">
        <f t="shared" si="5"/>
        <v/>
      </c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0" t="str">
        <f>IF(E102=1,MAX($D$9:D101)+1,"")</f>
        <v/>
      </c>
      <c r="E102" s="60" t="str">
        <f t="shared" si="5"/>
        <v/>
      </c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0" t="str">
        <f>IF(E103=1,MAX($D$9:D102)+1,"")</f>
        <v/>
      </c>
      <c r="E103" s="60" t="str">
        <f t="shared" si="5"/>
        <v/>
      </c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0" t="str">
        <f>IF(E104=1,MAX($D$9:D103)+1,"")</f>
        <v/>
      </c>
      <c r="E104" s="60" t="str">
        <f t="shared" si="5"/>
        <v/>
      </c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0" t="str">
        <f>IF(E105=1,MAX($D$9:D104)+1,"")</f>
        <v/>
      </c>
      <c r="E105" s="60" t="str">
        <f t="shared" si="5"/>
        <v/>
      </c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0" t="str">
        <f>IF(E106=1,MAX($D$9:D105)+1,"")</f>
        <v/>
      </c>
      <c r="E106" s="60" t="str">
        <f t="shared" si="5"/>
        <v/>
      </c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0" t="str">
        <f>IF(E107=1,MAX($D$9:D106)+1,"")</f>
        <v/>
      </c>
      <c r="E107" s="60" t="str">
        <f t="shared" si="5"/>
        <v/>
      </c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0" t="str">
        <f>IF(E108=1,MAX($D$9:D107)+1,"")</f>
        <v/>
      </c>
      <c r="E108" s="60" t="str">
        <f t="shared" si="5"/>
        <v/>
      </c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0" t="str">
        <f>IF(E109=1,MAX($D$9:D108)+1,"")</f>
        <v/>
      </c>
      <c r="E109" s="60" t="str">
        <f t="shared" si="5"/>
        <v/>
      </c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0" t="str">
        <f>IF(E110=1,MAX($D$9:D109)+1,"")</f>
        <v/>
      </c>
      <c r="E110" s="60" t="str">
        <f t="shared" si="5"/>
        <v/>
      </c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0" t="str">
        <f>IF(E111=1,MAX($D$9:D110)+1,"")</f>
        <v/>
      </c>
      <c r="E111" s="60" t="str">
        <f t="shared" si="5"/>
        <v/>
      </c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0" t="str">
        <f>IF(E112=1,MAX($D$9:D111)+1,"")</f>
        <v/>
      </c>
      <c r="E112" s="60" t="str">
        <f t="shared" si="5"/>
        <v/>
      </c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0" t="str">
        <f>IF(E113=1,MAX($D$9:D112)+1,"")</f>
        <v/>
      </c>
      <c r="E113" s="60" t="str">
        <f t="shared" si="5"/>
        <v/>
      </c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0" t="str">
        <f>IF(E114=1,MAX($D$9:D113)+1,"")</f>
        <v/>
      </c>
      <c r="E114" s="60" t="str">
        <f t="shared" si="5"/>
        <v/>
      </c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0" t="str">
        <f>IF(E115=1,MAX($D$9:D114)+1,"")</f>
        <v/>
      </c>
      <c r="E115" s="60" t="str">
        <f t="shared" si="5"/>
        <v/>
      </c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0" t="str">
        <f>IF(E116=1,MAX($D$9:D115)+1,"")</f>
        <v/>
      </c>
      <c r="E116" s="60" t="str">
        <f t="shared" si="5"/>
        <v/>
      </c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0" t="str">
        <f>IF(E117=1,MAX($D$9:D116)+1,"")</f>
        <v/>
      </c>
      <c r="E117" s="60" t="str">
        <f t="shared" si="5"/>
        <v/>
      </c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0" t="str">
        <f>IF(E118=1,MAX($D$9:D117)+1,"")</f>
        <v/>
      </c>
      <c r="E118" s="60" t="str">
        <f t="shared" si="5"/>
        <v/>
      </c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0" t="str">
        <f>IF(E119=1,MAX($D$9:D118)+1,"")</f>
        <v/>
      </c>
      <c r="E119" s="60" t="str">
        <f t="shared" si="5"/>
        <v/>
      </c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0" t="str">
        <f>IF(E120=1,MAX($D$9:D119)+1,"")</f>
        <v/>
      </c>
      <c r="E120" s="60" t="str">
        <f t="shared" si="5"/>
        <v/>
      </c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0" t="str">
        <f>IF(E121=1,MAX($D$9:D120)+1,"")</f>
        <v/>
      </c>
      <c r="E121" s="60" t="str">
        <f t="shared" si="5"/>
        <v/>
      </c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0" t="str">
        <f>IF(E122=1,MAX($D$9:D121)+1,"")</f>
        <v/>
      </c>
      <c r="E122" s="60" t="str">
        <f t="shared" si="5"/>
        <v/>
      </c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0" t="str">
        <f>IF(E123=1,MAX($D$9:D122)+1,"")</f>
        <v/>
      </c>
      <c r="E123" s="60" t="str">
        <f t="shared" si="5"/>
        <v/>
      </c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0" t="str">
        <f>IF(E124=1,MAX($D$9:D123)+1,"")</f>
        <v/>
      </c>
      <c r="E124" s="60" t="str">
        <f t="shared" si="5"/>
        <v/>
      </c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0" t="str">
        <f>IF(E125=1,MAX($D$9:D124)+1,"")</f>
        <v/>
      </c>
      <c r="E125" s="60" t="str">
        <f t="shared" si="5"/>
        <v/>
      </c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0" t="str">
        <f>IF(E126=1,MAX($D$9:D125)+1,"")</f>
        <v/>
      </c>
      <c r="E126" s="60" t="str">
        <f t="shared" si="5"/>
        <v/>
      </c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0" t="str">
        <f>IF(E127=1,MAX($D$9:D126)+1,"")</f>
        <v/>
      </c>
      <c r="E127" s="60" t="str">
        <f t="shared" si="5"/>
        <v/>
      </c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0" t="str">
        <f>IF(E128=1,MAX($D$9:D127)+1,"")</f>
        <v/>
      </c>
      <c r="E128" s="60" t="str">
        <f t="shared" si="5"/>
        <v/>
      </c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0" t="str">
        <f>IF(E129=1,MAX($D$9:D128)+1,"")</f>
        <v/>
      </c>
      <c r="E129" s="60" t="str">
        <f t="shared" si="5"/>
        <v/>
      </c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0" t="str">
        <f>IF(E130=1,MAX($D$9:D129)+1,"")</f>
        <v/>
      </c>
      <c r="E130" s="60" t="str">
        <f t="shared" si="5"/>
        <v/>
      </c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0" t="str">
        <f>IF(E131=1,MAX($D$9:D130)+1,"")</f>
        <v/>
      </c>
      <c r="E131" s="60" t="str">
        <f t="shared" si="5"/>
        <v/>
      </c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0" t="str">
        <f>IF(E132=1,MAX($D$9:D131)+1,"")</f>
        <v/>
      </c>
      <c r="E132" s="60" t="str">
        <f t="shared" si="5"/>
        <v/>
      </c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0" t="str">
        <f>IF(E133=1,MAX($D$9:D132)+1,"")</f>
        <v/>
      </c>
      <c r="E133" s="60" t="str">
        <f t="shared" si="5"/>
        <v/>
      </c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0" t="str">
        <f>IF(E134=1,MAX($D$9:D133)+1,"")</f>
        <v/>
      </c>
      <c r="E134" s="60" t="str">
        <f t="shared" si="5"/>
        <v/>
      </c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0" t="str">
        <f>IF(E135=1,MAX($D$9:D134)+1,"")</f>
        <v/>
      </c>
      <c r="E135" s="60" t="str">
        <f t="shared" si="5"/>
        <v/>
      </c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0" t="str">
        <f>IF(E136=1,MAX($D$9:D135)+1,"")</f>
        <v/>
      </c>
      <c r="E136" s="60" t="str">
        <f t="shared" si="5"/>
        <v/>
      </c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0" t="str">
        <f>IF(E137=1,MAX($D$9:D136)+1,"")</f>
        <v/>
      </c>
      <c r="E137" s="60" t="str">
        <f t="shared" si="5"/>
        <v/>
      </c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0" t="str">
        <f>IF(E138=1,MAX($D$9:D137)+1,"")</f>
        <v/>
      </c>
      <c r="E138" s="60" t="str">
        <f t="shared" si="5"/>
        <v/>
      </c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0" t="str">
        <f>IF(E139=1,MAX($D$9:D138)+1,"")</f>
        <v/>
      </c>
      <c r="E139" s="60" t="str">
        <f t="shared" ref="E139:E202" si="8">IF(A139="","",IF(E138=12,1,E138+1))</f>
        <v/>
      </c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0" t="str">
        <f>IF(E140=1,MAX($D$9:D139)+1,"")</f>
        <v/>
      </c>
      <c r="E140" s="60" t="str">
        <f t="shared" si="8"/>
        <v/>
      </c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0" t="str">
        <f>IF(E141=1,MAX($D$9:D140)+1,"")</f>
        <v/>
      </c>
      <c r="E141" s="60" t="str">
        <f t="shared" si="8"/>
        <v/>
      </c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0" t="str">
        <f>IF(E142=1,MAX($D$9:D141)+1,"")</f>
        <v/>
      </c>
      <c r="E142" s="60" t="str">
        <f t="shared" si="8"/>
        <v/>
      </c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0" t="str">
        <f>IF(E143=1,MAX($D$9:D142)+1,"")</f>
        <v/>
      </c>
      <c r="E143" s="60" t="str">
        <f t="shared" si="8"/>
        <v/>
      </c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0" t="str">
        <f>IF(E144=1,MAX($D$9:D143)+1,"")</f>
        <v/>
      </c>
      <c r="E144" s="60" t="str">
        <f t="shared" si="8"/>
        <v/>
      </c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0" t="str">
        <f>IF(E145=1,MAX($D$9:D144)+1,"")</f>
        <v/>
      </c>
      <c r="E145" s="60" t="str">
        <f t="shared" si="8"/>
        <v/>
      </c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0" t="str">
        <f>IF(E146=1,MAX($D$9:D145)+1,"")</f>
        <v/>
      </c>
      <c r="E146" s="60" t="str">
        <f t="shared" si="8"/>
        <v/>
      </c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0" t="str">
        <f>IF(E147=1,MAX($D$9:D146)+1,"")</f>
        <v/>
      </c>
      <c r="E147" s="60" t="str">
        <f t="shared" si="8"/>
        <v/>
      </c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0" t="str">
        <f>IF(E148=1,MAX($D$9:D147)+1,"")</f>
        <v/>
      </c>
      <c r="E148" s="60" t="str">
        <f t="shared" si="8"/>
        <v/>
      </c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0" t="str">
        <f>IF(E149=1,MAX($D$9:D148)+1,"")</f>
        <v/>
      </c>
      <c r="E149" s="60" t="str">
        <f t="shared" si="8"/>
        <v/>
      </c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0" t="str">
        <f>IF(E150=1,MAX($D$9:D149)+1,"")</f>
        <v/>
      </c>
      <c r="E150" s="60" t="str">
        <f t="shared" si="8"/>
        <v/>
      </c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0" t="str">
        <f>IF(E151=1,MAX($D$9:D150)+1,"")</f>
        <v/>
      </c>
      <c r="E151" s="60" t="str">
        <f t="shared" si="8"/>
        <v/>
      </c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0" t="str">
        <f>IF(E152=1,MAX($D$9:D151)+1,"")</f>
        <v/>
      </c>
      <c r="E152" s="60" t="str">
        <f t="shared" si="8"/>
        <v/>
      </c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0" t="str">
        <f>IF(E153=1,MAX($D$9:D152)+1,"")</f>
        <v/>
      </c>
      <c r="E153" s="60" t="str">
        <f t="shared" si="8"/>
        <v/>
      </c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0" t="str">
        <f>IF(E154=1,MAX($D$9:D153)+1,"")</f>
        <v/>
      </c>
      <c r="E154" s="60" t="str">
        <f t="shared" si="8"/>
        <v/>
      </c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0" t="str">
        <f>IF(E155=1,MAX($D$9:D154)+1,"")</f>
        <v/>
      </c>
      <c r="E155" s="60" t="str">
        <f t="shared" si="8"/>
        <v/>
      </c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0" t="str">
        <f>IF(E156=1,MAX($D$9:D155)+1,"")</f>
        <v/>
      </c>
      <c r="E156" s="60" t="str">
        <f t="shared" si="8"/>
        <v/>
      </c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0" t="str">
        <f>IF(E157=1,MAX($D$9:D156)+1,"")</f>
        <v/>
      </c>
      <c r="E157" s="60" t="str">
        <f t="shared" si="8"/>
        <v/>
      </c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0" t="str">
        <f>IF(E158=1,MAX($D$9:D157)+1,"")</f>
        <v/>
      </c>
      <c r="E158" s="60" t="str">
        <f t="shared" si="8"/>
        <v/>
      </c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0" t="str">
        <f>IF(E159=1,MAX($D$9:D158)+1,"")</f>
        <v/>
      </c>
      <c r="E159" s="60" t="str">
        <f t="shared" si="8"/>
        <v/>
      </c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0" t="str">
        <f>IF(E160=1,MAX($D$9:D159)+1,"")</f>
        <v/>
      </c>
      <c r="E160" s="60" t="str">
        <f t="shared" si="8"/>
        <v/>
      </c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0" t="str">
        <f>IF(E161=1,MAX($D$9:D160)+1,"")</f>
        <v/>
      </c>
      <c r="E161" s="60" t="str">
        <f t="shared" si="8"/>
        <v/>
      </c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0" t="str">
        <f>IF(E162=1,MAX($D$9:D161)+1,"")</f>
        <v/>
      </c>
      <c r="E162" s="60" t="str">
        <f t="shared" si="8"/>
        <v/>
      </c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0" t="str">
        <f>IF(E163=1,MAX($D$9:D162)+1,"")</f>
        <v/>
      </c>
      <c r="E163" s="60" t="str">
        <f t="shared" si="8"/>
        <v/>
      </c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0" t="str">
        <f>IF(E164=1,MAX($D$9:D163)+1,"")</f>
        <v/>
      </c>
      <c r="E164" s="60" t="str">
        <f t="shared" si="8"/>
        <v/>
      </c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0" t="str">
        <f>IF(E165=1,MAX($D$9:D164)+1,"")</f>
        <v/>
      </c>
      <c r="E165" s="60" t="str">
        <f t="shared" si="8"/>
        <v/>
      </c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0" t="str">
        <f>IF(E166=1,MAX($D$9:D165)+1,"")</f>
        <v/>
      </c>
      <c r="E166" s="60" t="str">
        <f t="shared" si="8"/>
        <v/>
      </c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0" t="str">
        <f>IF(E167=1,MAX($D$9:D166)+1,"")</f>
        <v/>
      </c>
      <c r="E167" s="60" t="str">
        <f t="shared" si="8"/>
        <v/>
      </c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0" t="str">
        <f>IF(E168=1,MAX($D$9:D167)+1,"")</f>
        <v/>
      </c>
      <c r="E168" s="60" t="str">
        <f t="shared" si="8"/>
        <v/>
      </c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0" t="str">
        <f>IF(E169=1,MAX($D$9:D168)+1,"")</f>
        <v/>
      </c>
      <c r="E169" s="60" t="str">
        <f t="shared" si="8"/>
        <v/>
      </c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0" t="str">
        <f>IF(E170=1,MAX($D$9:D169)+1,"")</f>
        <v/>
      </c>
      <c r="E170" s="60" t="str">
        <f t="shared" si="8"/>
        <v/>
      </c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0" t="str">
        <f>IF(E171=1,MAX($D$9:D170)+1,"")</f>
        <v/>
      </c>
      <c r="E171" s="60" t="str">
        <f t="shared" si="8"/>
        <v/>
      </c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0" t="str">
        <f>IF(E172=1,MAX($D$9:D171)+1,"")</f>
        <v/>
      </c>
      <c r="E172" s="60" t="str">
        <f t="shared" si="8"/>
        <v/>
      </c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0" t="str">
        <f>IF(E173=1,MAX($D$9:D172)+1,"")</f>
        <v/>
      </c>
      <c r="E173" s="60" t="str">
        <f t="shared" si="8"/>
        <v/>
      </c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0" t="str">
        <f>IF(E174=1,MAX($D$9:D173)+1,"")</f>
        <v/>
      </c>
      <c r="E174" s="60" t="str">
        <f t="shared" si="8"/>
        <v/>
      </c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0" t="str">
        <f>IF(E175=1,MAX($D$9:D174)+1,"")</f>
        <v/>
      </c>
      <c r="E175" s="60" t="str">
        <f t="shared" si="8"/>
        <v/>
      </c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0" t="str">
        <f>IF(E176=1,MAX($D$9:D175)+1,"")</f>
        <v/>
      </c>
      <c r="E176" s="60" t="str">
        <f t="shared" si="8"/>
        <v/>
      </c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0" t="str">
        <f>IF(E177=1,MAX($D$9:D176)+1,"")</f>
        <v/>
      </c>
      <c r="E177" s="60" t="str">
        <f t="shared" si="8"/>
        <v/>
      </c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0" t="str">
        <f>IF(E178=1,MAX($D$9:D177)+1,"")</f>
        <v/>
      </c>
      <c r="E178" s="60" t="str">
        <f t="shared" si="8"/>
        <v/>
      </c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0" t="str">
        <f>IF(E179=1,MAX($D$9:D178)+1,"")</f>
        <v/>
      </c>
      <c r="E179" s="60" t="str">
        <f t="shared" si="8"/>
        <v/>
      </c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0" t="str">
        <f>IF(E180=1,MAX($D$9:D179)+1,"")</f>
        <v/>
      </c>
      <c r="E180" s="60" t="str">
        <f t="shared" si="8"/>
        <v/>
      </c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0" t="str">
        <f>IF(E181=1,MAX($D$9:D180)+1,"")</f>
        <v/>
      </c>
      <c r="E181" s="60" t="str">
        <f t="shared" si="8"/>
        <v/>
      </c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0" t="str">
        <f>IF(E182=1,MAX($D$9:D181)+1,"")</f>
        <v/>
      </c>
      <c r="E182" s="60" t="str">
        <f t="shared" si="8"/>
        <v/>
      </c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0" t="str">
        <f>IF(E183=1,MAX($D$9:D182)+1,"")</f>
        <v/>
      </c>
      <c r="E183" s="60" t="str">
        <f t="shared" si="8"/>
        <v/>
      </c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0" t="str">
        <f>IF(E184=1,MAX($D$9:D183)+1,"")</f>
        <v/>
      </c>
      <c r="E184" s="60" t="str">
        <f t="shared" si="8"/>
        <v/>
      </c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0" t="str">
        <f>IF(E185=1,MAX($D$9:D184)+1,"")</f>
        <v/>
      </c>
      <c r="E185" s="60" t="str">
        <f t="shared" si="8"/>
        <v/>
      </c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0" t="str">
        <f>IF(E186=1,MAX($D$9:D185)+1,"")</f>
        <v/>
      </c>
      <c r="E186" s="60" t="str">
        <f t="shared" si="8"/>
        <v/>
      </c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0" t="str">
        <f>IF(E187=1,MAX($D$9:D186)+1,"")</f>
        <v/>
      </c>
      <c r="E187" s="60" t="str">
        <f t="shared" si="8"/>
        <v/>
      </c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0" t="str">
        <f>IF(E188=1,MAX($D$9:D187)+1,"")</f>
        <v/>
      </c>
      <c r="E188" s="60" t="str">
        <f t="shared" si="8"/>
        <v/>
      </c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0" t="str">
        <f>IF(E189=1,MAX($D$9:D188)+1,"")</f>
        <v/>
      </c>
      <c r="E189" s="60" t="str">
        <f t="shared" si="8"/>
        <v/>
      </c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0" t="str">
        <f>IF(E190=1,MAX($D$9:D189)+1,"")</f>
        <v/>
      </c>
      <c r="E190" s="60" t="str">
        <f t="shared" si="8"/>
        <v/>
      </c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0" t="str">
        <f>IF(E191=1,MAX($D$9:D190)+1,"")</f>
        <v/>
      </c>
      <c r="E191" s="60" t="str">
        <f t="shared" si="8"/>
        <v/>
      </c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0" t="str">
        <f>IF(E192=1,MAX($D$9:D191)+1,"")</f>
        <v/>
      </c>
      <c r="E192" s="60" t="str">
        <f t="shared" si="8"/>
        <v/>
      </c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0" t="str">
        <f>IF(E193=1,MAX($D$9:D192)+1,"")</f>
        <v/>
      </c>
      <c r="E193" s="60" t="str">
        <f t="shared" si="8"/>
        <v/>
      </c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0" t="str">
        <f>IF(E194=1,MAX($D$9:D193)+1,"")</f>
        <v/>
      </c>
      <c r="E194" s="60" t="str">
        <f t="shared" si="8"/>
        <v/>
      </c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0" t="str">
        <f>IF(E195=1,MAX($D$9:D194)+1,"")</f>
        <v/>
      </c>
      <c r="E195" s="60" t="str">
        <f t="shared" si="8"/>
        <v/>
      </c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0" t="str">
        <f>IF(E196=1,MAX($D$9:D195)+1,"")</f>
        <v/>
      </c>
      <c r="E196" s="60" t="str">
        <f t="shared" si="8"/>
        <v/>
      </c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0" t="str">
        <f>IF(E197=1,MAX($D$9:D196)+1,"")</f>
        <v/>
      </c>
      <c r="E197" s="60" t="str">
        <f t="shared" si="8"/>
        <v/>
      </c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0" t="str">
        <f>IF(E198=1,MAX($D$9:D197)+1,"")</f>
        <v/>
      </c>
      <c r="E198" s="60" t="str">
        <f t="shared" si="8"/>
        <v/>
      </c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0" t="str">
        <f>IF(E199=1,MAX($D$9:D198)+1,"")</f>
        <v/>
      </c>
      <c r="E199" s="60" t="str">
        <f t="shared" si="8"/>
        <v/>
      </c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0" t="str">
        <f>IF(E200=1,MAX($D$9:D199)+1,"")</f>
        <v/>
      </c>
      <c r="E200" s="60" t="str">
        <f t="shared" si="8"/>
        <v/>
      </c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0" t="str">
        <f>IF(E201=1,MAX($D$9:D200)+1,"")</f>
        <v/>
      </c>
      <c r="E201" s="60" t="str">
        <f t="shared" si="8"/>
        <v/>
      </c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0" t="str">
        <f>IF(E202=1,MAX($D$9:D201)+1,"")</f>
        <v/>
      </c>
      <c r="E202" s="60" t="str">
        <f t="shared" si="8"/>
        <v/>
      </c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  <c r="T202" s="124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0" t="str">
        <f>IF(E203=1,MAX($D$9:D202)+1,"")</f>
        <v/>
      </c>
      <c r="E203" s="60" t="str">
        <f t="shared" ref="E203:E266" si="11">IF(A203="","",IF(E202=12,1,E202+1))</f>
        <v/>
      </c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  <c r="T203" s="124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0" t="str">
        <f>IF(E204=1,MAX($D$9:D203)+1,"")</f>
        <v/>
      </c>
      <c r="E204" s="60" t="str">
        <f t="shared" si="11"/>
        <v/>
      </c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  <c r="T204" s="124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0" t="str">
        <f>IF(E205=1,MAX($D$9:D204)+1,"")</f>
        <v/>
      </c>
      <c r="E205" s="60" t="str">
        <f t="shared" si="11"/>
        <v/>
      </c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  <c r="T205" s="124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0" t="str">
        <f>IF(E206=1,MAX($D$9:D205)+1,"")</f>
        <v/>
      </c>
      <c r="E206" s="60" t="str">
        <f t="shared" si="11"/>
        <v/>
      </c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  <c r="T206" s="124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0" t="str">
        <f>IF(E207=1,MAX($D$9:D206)+1,"")</f>
        <v/>
      </c>
      <c r="E207" s="60" t="str">
        <f t="shared" si="11"/>
        <v/>
      </c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  <c r="T207" s="124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0" t="str">
        <f>IF(E208=1,MAX($D$9:D207)+1,"")</f>
        <v/>
      </c>
      <c r="E208" s="60" t="str">
        <f t="shared" si="11"/>
        <v/>
      </c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4"/>
      <c r="R208" s="124"/>
      <c r="S208" s="124"/>
      <c r="T208" s="124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0" t="str">
        <f>IF(E209=1,MAX($D$9:D208)+1,"")</f>
        <v/>
      </c>
      <c r="E209" s="60" t="str">
        <f t="shared" si="11"/>
        <v/>
      </c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4"/>
      <c r="R209" s="124"/>
      <c r="S209" s="124"/>
      <c r="T209" s="124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0" t="str">
        <f>IF(E210=1,MAX($D$9:D209)+1,"")</f>
        <v/>
      </c>
      <c r="E210" s="60" t="str">
        <f t="shared" si="11"/>
        <v/>
      </c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  <c r="T210" s="124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0" t="str">
        <f>IF(E211=1,MAX($D$9:D210)+1,"")</f>
        <v/>
      </c>
      <c r="E211" s="60" t="str">
        <f t="shared" si="11"/>
        <v/>
      </c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  <c r="P211" s="124"/>
      <c r="Q211" s="124"/>
      <c r="R211" s="124"/>
      <c r="S211" s="124"/>
      <c r="T211" s="124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0" t="str">
        <f>IF(E212=1,MAX($D$9:D211)+1,"")</f>
        <v/>
      </c>
      <c r="E212" s="60" t="str">
        <f t="shared" si="11"/>
        <v/>
      </c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  <c r="T212" s="124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0" t="str">
        <f>IF(E213=1,MAX($D$9:D212)+1,"")</f>
        <v/>
      </c>
      <c r="E213" s="60" t="str">
        <f t="shared" si="11"/>
        <v/>
      </c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  <c r="P213" s="124"/>
      <c r="Q213" s="124"/>
      <c r="R213" s="124"/>
      <c r="S213" s="124"/>
      <c r="T213" s="124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0" t="str">
        <f>IF(E214=1,MAX($D$9:D213)+1,"")</f>
        <v/>
      </c>
      <c r="E214" s="60" t="str">
        <f t="shared" si="11"/>
        <v/>
      </c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0" t="str">
        <f>IF(E215=1,MAX($D$9:D214)+1,"")</f>
        <v/>
      </c>
      <c r="E215" s="60" t="str">
        <f t="shared" si="11"/>
        <v/>
      </c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  <c r="P215" s="124"/>
      <c r="Q215" s="124"/>
      <c r="R215" s="124"/>
      <c r="S215" s="124"/>
      <c r="T215" s="124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0" t="str">
        <f>IF(E216=1,MAX($D$9:D215)+1,"")</f>
        <v/>
      </c>
      <c r="E216" s="60" t="str">
        <f t="shared" si="11"/>
        <v/>
      </c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  <c r="P216" s="124"/>
      <c r="Q216" s="124"/>
      <c r="R216" s="124"/>
      <c r="S216" s="124"/>
      <c r="T216" s="124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0" t="str">
        <f>IF(E217=1,MAX($D$9:D216)+1,"")</f>
        <v/>
      </c>
      <c r="E217" s="60" t="str">
        <f t="shared" si="11"/>
        <v/>
      </c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  <c r="P217" s="124"/>
      <c r="Q217" s="124"/>
      <c r="R217" s="124"/>
      <c r="S217" s="124"/>
      <c r="T217" s="124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0" t="str">
        <f>IF(E218=1,MAX($D$9:D217)+1,"")</f>
        <v/>
      </c>
      <c r="E218" s="60" t="str">
        <f t="shared" si="11"/>
        <v/>
      </c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  <c r="P218" s="124"/>
      <c r="Q218" s="124"/>
      <c r="R218" s="124"/>
      <c r="S218" s="124"/>
      <c r="T218" s="124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0" t="str">
        <f>IF(E219=1,MAX($D$9:D218)+1,"")</f>
        <v/>
      </c>
      <c r="E219" s="60" t="str">
        <f t="shared" si="11"/>
        <v/>
      </c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  <c r="P219" s="124"/>
      <c r="Q219" s="124"/>
      <c r="R219" s="124"/>
      <c r="S219" s="124"/>
      <c r="T219" s="124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0" t="str">
        <f>IF(E220=1,MAX($D$9:D219)+1,"")</f>
        <v/>
      </c>
      <c r="E220" s="60" t="str">
        <f t="shared" si="11"/>
        <v/>
      </c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  <c r="P220" s="124"/>
      <c r="Q220" s="124"/>
      <c r="R220" s="124"/>
      <c r="S220" s="124"/>
      <c r="T220" s="124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0" t="str">
        <f>IF(E221=1,MAX($D$9:D220)+1,"")</f>
        <v/>
      </c>
      <c r="E221" s="60" t="str">
        <f t="shared" si="11"/>
        <v/>
      </c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  <c r="P221" s="124"/>
      <c r="Q221" s="124"/>
      <c r="R221" s="124"/>
      <c r="S221" s="124"/>
      <c r="T221" s="124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0" t="str">
        <f>IF(E222=1,MAX($D$9:D221)+1,"")</f>
        <v/>
      </c>
      <c r="E222" s="60" t="str">
        <f t="shared" si="11"/>
        <v/>
      </c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0" t="str">
        <f>IF(E223=1,MAX($D$9:D222)+1,"")</f>
        <v/>
      </c>
      <c r="E223" s="60" t="str">
        <f t="shared" si="11"/>
        <v/>
      </c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  <c r="P223" s="124"/>
      <c r="Q223" s="124"/>
      <c r="R223" s="124"/>
      <c r="S223" s="124"/>
      <c r="T223" s="124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0" t="str">
        <f>IF(E224=1,MAX($D$9:D223)+1,"")</f>
        <v/>
      </c>
      <c r="E224" s="60" t="str">
        <f t="shared" si="11"/>
        <v/>
      </c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  <c r="P224" s="124"/>
      <c r="Q224" s="124"/>
      <c r="R224" s="124"/>
      <c r="S224" s="124"/>
      <c r="T224" s="124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0" t="str">
        <f>IF(E225=1,MAX($D$9:D224)+1,"")</f>
        <v/>
      </c>
      <c r="E225" s="60" t="str">
        <f t="shared" si="11"/>
        <v/>
      </c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  <c r="P225" s="124"/>
      <c r="Q225" s="124"/>
      <c r="R225" s="124"/>
      <c r="S225" s="124"/>
      <c r="T225" s="124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0" t="str">
        <f>IF(E226=1,MAX($D$9:D225)+1,"")</f>
        <v/>
      </c>
      <c r="E226" s="60" t="str">
        <f t="shared" si="11"/>
        <v/>
      </c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  <c r="P226" s="124"/>
      <c r="Q226" s="124"/>
      <c r="R226" s="124"/>
      <c r="S226" s="124"/>
      <c r="T226" s="124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0" t="str">
        <f>IF(E227=1,MAX($D$9:D226)+1,"")</f>
        <v/>
      </c>
      <c r="E227" s="60" t="str">
        <f t="shared" si="11"/>
        <v/>
      </c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  <c r="P227" s="124"/>
      <c r="Q227" s="124"/>
      <c r="R227" s="124"/>
      <c r="S227" s="124"/>
      <c r="T227" s="124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0" t="str">
        <f>IF(E228=1,MAX($D$9:D227)+1,"")</f>
        <v/>
      </c>
      <c r="E228" s="60" t="str">
        <f t="shared" si="11"/>
        <v/>
      </c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  <c r="T228" s="124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0" t="str">
        <f>IF(E229=1,MAX($D$9:D228)+1,"")</f>
        <v/>
      </c>
      <c r="E229" s="60" t="str">
        <f t="shared" si="11"/>
        <v/>
      </c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/>
      <c r="T229" s="124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0" t="str">
        <f>IF(E230=1,MAX($D$9:D229)+1,"")</f>
        <v/>
      </c>
      <c r="E230" s="60" t="str">
        <f t="shared" si="11"/>
        <v/>
      </c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0" t="str">
        <f>IF(E231=1,MAX($D$9:D230)+1,"")</f>
        <v/>
      </c>
      <c r="E231" s="60" t="str">
        <f t="shared" si="11"/>
        <v/>
      </c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  <c r="P231" s="124"/>
      <c r="Q231" s="124"/>
      <c r="R231" s="124"/>
      <c r="S231" s="124"/>
      <c r="T231" s="124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0" t="str">
        <f>IF(E232=1,MAX($D$9:D231)+1,"")</f>
        <v/>
      </c>
      <c r="E232" s="60" t="str">
        <f t="shared" si="11"/>
        <v/>
      </c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  <c r="P232" s="124"/>
      <c r="Q232" s="124"/>
      <c r="R232" s="124"/>
      <c r="S232" s="124"/>
      <c r="T232" s="124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0" t="str">
        <f>IF(E233=1,MAX($D$9:D232)+1,"")</f>
        <v/>
      </c>
      <c r="E233" s="60" t="str">
        <f t="shared" si="11"/>
        <v/>
      </c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  <c r="P233" s="124"/>
      <c r="Q233" s="124"/>
      <c r="R233" s="124"/>
      <c r="S233" s="124"/>
      <c r="T233" s="124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0" t="str">
        <f>IF(E234=1,MAX($D$9:D233)+1,"")</f>
        <v/>
      </c>
      <c r="E234" s="60" t="str">
        <f t="shared" si="11"/>
        <v/>
      </c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  <c r="P234" s="124"/>
      <c r="Q234" s="124"/>
      <c r="R234" s="124"/>
      <c r="S234" s="124"/>
      <c r="T234" s="124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0" t="str">
        <f>IF(E235=1,MAX($D$9:D234)+1,"")</f>
        <v/>
      </c>
      <c r="E235" s="60" t="str">
        <f t="shared" si="11"/>
        <v/>
      </c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  <c r="T235" s="124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0" t="str">
        <f>IF(E236=1,MAX($D$9:D235)+1,"")</f>
        <v/>
      </c>
      <c r="E236" s="60" t="str">
        <f t="shared" si="11"/>
        <v/>
      </c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  <c r="P236" s="124"/>
      <c r="Q236" s="124"/>
      <c r="R236" s="124"/>
      <c r="S236" s="124"/>
      <c r="T236" s="124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0" t="str">
        <f>IF(E237=1,MAX($D$9:D236)+1,"")</f>
        <v/>
      </c>
      <c r="E237" s="60" t="str">
        <f t="shared" si="11"/>
        <v/>
      </c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0" t="str">
        <f>IF(E238=1,MAX($D$9:D237)+1,"")</f>
        <v/>
      </c>
      <c r="E238" s="60" t="str">
        <f t="shared" si="11"/>
        <v/>
      </c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  <c r="P238" s="124"/>
      <c r="Q238" s="124"/>
      <c r="R238" s="124"/>
      <c r="S238" s="124"/>
      <c r="T238" s="124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0" t="str">
        <f>IF(E239=1,MAX($D$9:D238)+1,"")</f>
        <v/>
      </c>
      <c r="E239" s="60" t="str">
        <f t="shared" si="11"/>
        <v/>
      </c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  <c r="P239" s="124"/>
      <c r="Q239" s="124"/>
      <c r="R239" s="124"/>
      <c r="S239" s="124"/>
      <c r="T239" s="124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0" t="str">
        <f>IF(E240=1,MAX($D$9:D239)+1,"")</f>
        <v/>
      </c>
      <c r="E240" s="60" t="str">
        <f t="shared" si="11"/>
        <v/>
      </c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  <c r="P240" s="124"/>
      <c r="Q240" s="124"/>
      <c r="R240" s="124"/>
      <c r="S240" s="124"/>
      <c r="T240" s="124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0" t="str">
        <f>IF(E241=1,MAX($D$9:D240)+1,"")</f>
        <v/>
      </c>
      <c r="E241" s="60" t="str">
        <f t="shared" si="11"/>
        <v/>
      </c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  <c r="P241" s="124"/>
      <c r="Q241" s="124"/>
      <c r="R241" s="124"/>
      <c r="S241" s="124"/>
      <c r="T241" s="124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0" t="str">
        <f>IF(E242=1,MAX($D$9:D241)+1,"")</f>
        <v/>
      </c>
      <c r="E242" s="60" t="str">
        <f t="shared" si="11"/>
        <v/>
      </c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  <c r="P242" s="124"/>
      <c r="Q242" s="124"/>
      <c r="R242" s="124"/>
      <c r="S242" s="124"/>
      <c r="T242" s="124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0" t="str">
        <f>IF(E243=1,MAX($D$9:D242)+1,"")</f>
        <v/>
      </c>
      <c r="E243" s="60" t="str">
        <f t="shared" si="11"/>
        <v/>
      </c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  <c r="P243" s="124"/>
      <c r="Q243" s="124"/>
      <c r="R243" s="124"/>
      <c r="S243" s="124"/>
      <c r="T243" s="124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0" t="str">
        <f>IF(E244=1,MAX($D$9:D243)+1,"")</f>
        <v/>
      </c>
      <c r="E244" s="60" t="str">
        <f t="shared" si="11"/>
        <v/>
      </c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  <c r="P244" s="124"/>
      <c r="Q244" s="124"/>
      <c r="R244" s="124"/>
      <c r="S244" s="124"/>
      <c r="T244" s="124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0" t="str">
        <f>IF(E245=1,MAX($D$9:D244)+1,"")</f>
        <v/>
      </c>
      <c r="E245" s="60" t="str">
        <f t="shared" si="11"/>
        <v/>
      </c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  <c r="P245" s="124"/>
      <c r="Q245" s="124"/>
      <c r="R245" s="124"/>
      <c r="S245" s="124"/>
      <c r="T245" s="124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0" t="str">
        <f>IF(E246=1,MAX($D$9:D245)+1,"")</f>
        <v/>
      </c>
      <c r="E246" s="60" t="str">
        <f t="shared" si="11"/>
        <v/>
      </c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  <c r="P246" s="124"/>
      <c r="Q246" s="124"/>
      <c r="R246" s="124"/>
      <c r="S246" s="124"/>
      <c r="T246" s="124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0" t="str">
        <f>IF(E247=1,MAX($D$9:D246)+1,"")</f>
        <v/>
      </c>
      <c r="E247" s="60" t="str">
        <f t="shared" si="11"/>
        <v/>
      </c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0" t="str">
        <f>IF(E248=1,MAX($D$9:D247)+1,"")</f>
        <v/>
      </c>
      <c r="E248" s="60" t="str">
        <f t="shared" si="11"/>
        <v/>
      </c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  <c r="P248" s="124"/>
      <c r="Q248" s="124"/>
      <c r="R248" s="124"/>
      <c r="S248" s="124"/>
      <c r="T248" s="124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0" t="str">
        <f>IF(E249=1,MAX($D$9:D248)+1,"")</f>
        <v/>
      </c>
      <c r="E249" s="60" t="str">
        <f t="shared" si="11"/>
        <v/>
      </c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  <c r="P249" s="124"/>
      <c r="Q249" s="124"/>
      <c r="R249" s="124"/>
      <c r="S249" s="124"/>
      <c r="T249" s="124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0" t="str">
        <f>IF(E250=1,MAX($D$9:D249)+1,"")</f>
        <v/>
      </c>
      <c r="E250" s="60" t="str">
        <f t="shared" si="11"/>
        <v/>
      </c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  <c r="P250" s="124"/>
      <c r="Q250" s="124"/>
      <c r="R250" s="124"/>
      <c r="S250" s="124"/>
      <c r="T250" s="124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0" t="str">
        <f>IF(E251=1,MAX($D$9:D250)+1,"")</f>
        <v/>
      </c>
      <c r="E251" s="60" t="str">
        <f t="shared" si="11"/>
        <v/>
      </c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0" t="str">
        <f>IF(E252=1,MAX($D$9:D251)+1,"")</f>
        <v/>
      </c>
      <c r="E252" s="60" t="str">
        <f t="shared" si="11"/>
        <v/>
      </c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  <c r="P252" s="124"/>
      <c r="Q252" s="124"/>
      <c r="R252" s="124"/>
      <c r="S252" s="124"/>
      <c r="T252" s="124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0" t="str">
        <f>IF(E253=1,MAX($D$9:D252)+1,"")</f>
        <v/>
      </c>
      <c r="E253" s="60" t="str">
        <f t="shared" si="11"/>
        <v/>
      </c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  <c r="P253" s="124"/>
      <c r="Q253" s="124"/>
      <c r="R253" s="124"/>
      <c r="S253" s="124"/>
      <c r="T253" s="124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0" t="str">
        <f>IF(E254=1,MAX($D$9:D253)+1,"")</f>
        <v/>
      </c>
      <c r="E254" s="60" t="str">
        <f t="shared" si="11"/>
        <v/>
      </c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  <c r="P254" s="124"/>
      <c r="Q254" s="124"/>
      <c r="R254" s="124"/>
      <c r="S254" s="124"/>
      <c r="T254" s="124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0" t="str">
        <f>IF(E255=1,MAX($D$9:D254)+1,"")</f>
        <v/>
      </c>
      <c r="E255" s="60" t="str">
        <f t="shared" si="11"/>
        <v/>
      </c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  <c r="P255" s="124"/>
      <c r="Q255" s="124"/>
      <c r="R255" s="124"/>
      <c r="S255" s="124"/>
      <c r="T255" s="124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0" t="str">
        <f>IF(E256=1,MAX($D$9:D255)+1,"")</f>
        <v/>
      </c>
      <c r="E256" s="60" t="str">
        <f t="shared" si="11"/>
        <v/>
      </c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  <c r="P256" s="124"/>
      <c r="Q256" s="124"/>
      <c r="R256" s="124"/>
      <c r="S256" s="124"/>
      <c r="T256" s="124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0" t="str">
        <f>IF(E257=1,MAX($D$9:D256)+1,"")</f>
        <v/>
      </c>
      <c r="E257" s="60" t="str">
        <f t="shared" si="11"/>
        <v/>
      </c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  <c r="T257" s="124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0" t="str">
        <f>IF(E258=1,MAX($D$9:D257)+1,"")</f>
        <v/>
      </c>
      <c r="E258" s="60" t="str">
        <f t="shared" si="11"/>
        <v/>
      </c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  <c r="T258" s="124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0" t="str">
        <f>IF(E259=1,MAX($D$9:D258)+1,"")</f>
        <v/>
      </c>
      <c r="E259" s="60" t="str">
        <f t="shared" si="11"/>
        <v/>
      </c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  <c r="T259" s="124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0" t="str">
        <f>IF(E260=1,MAX($D$9:D259)+1,"")</f>
        <v/>
      </c>
      <c r="E260" s="60" t="str">
        <f t="shared" si="11"/>
        <v/>
      </c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  <c r="P260" s="124"/>
      <c r="Q260" s="124"/>
      <c r="R260" s="124"/>
      <c r="S260" s="124"/>
      <c r="T260" s="124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0" t="str">
        <f>IF(E261=1,MAX($D$9:D260)+1,"")</f>
        <v/>
      </c>
      <c r="E261" s="60" t="str">
        <f t="shared" si="11"/>
        <v/>
      </c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  <c r="P261" s="124"/>
      <c r="Q261" s="124"/>
      <c r="R261" s="124"/>
      <c r="S261" s="124"/>
      <c r="T261" s="124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0" t="str">
        <f>IF(E262=1,MAX($D$9:D261)+1,"")</f>
        <v/>
      </c>
      <c r="E262" s="60" t="str">
        <f t="shared" si="11"/>
        <v/>
      </c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  <c r="P262" s="124"/>
      <c r="Q262" s="124"/>
      <c r="R262" s="124"/>
      <c r="S262" s="124"/>
      <c r="T262" s="124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0" t="str">
        <f>IF(E263=1,MAX($D$9:D262)+1,"")</f>
        <v/>
      </c>
      <c r="E263" s="60" t="str">
        <f t="shared" si="11"/>
        <v/>
      </c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  <c r="P263" s="124"/>
      <c r="Q263" s="124"/>
      <c r="R263" s="124"/>
      <c r="S263" s="124"/>
      <c r="T263" s="124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0" t="str">
        <f>IF(E264=1,MAX($D$9:D263)+1,"")</f>
        <v/>
      </c>
      <c r="E264" s="60" t="str">
        <f t="shared" si="11"/>
        <v/>
      </c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  <c r="P264" s="124"/>
      <c r="Q264" s="124"/>
      <c r="R264" s="124"/>
      <c r="S264" s="124"/>
      <c r="T264" s="124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0" t="str">
        <f>IF(E265=1,MAX($D$9:D264)+1,"")</f>
        <v/>
      </c>
      <c r="E265" s="60" t="str">
        <f t="shared" si="11"/>
        <v/>
      </c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  <c r="P265" s="124"/>
      <c r="Q265" s="124"/>
      <c r="R265" s="124"/>
      <c r="S265" s="124"/>
      <c r="T265" s="124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0" t="str">
        <f>IF(E266=1,MAX($D$9:D265)+1,"")</f>
        <v/>
      </c>
      <c r="E266" s="60" t="str">
        <f t="shared" si="11"/>
        <v/>
      </c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  <c r="P266" s="124"/>
      <c r="Q266" s="124"/>
      <c r="R266" s="124"/>
      <c r="S266" s="124"/>
      <c r="T266" s="124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0" t="str">
        <f>IF(E267=1,MAX($D$9:D266)+1,"")</f>
        <v/>
      </c>
      <c r="E267" s="60" t="str">
        <f t="shared" ref="E267:E268" si="12">IF(A267="","",IF(E266=12,1,E266+1))</f>
        <v/>
      </c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  <c r="P267" s="124"/>
      <c r="Q267" s="124"/>
      <c r="R267" s="124"/>
      <c r="S267" s="124"/>
      <c r="T267" s="124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1" t="str">
        <f>IF(E268=1,MAX($D$9:D267)+1,"")</f>
        <v/>
      </c>
      <c r="E268" s="61" t="str">
        <f t="shared" si="12"/>
        <v/>
      </c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  <c r="T268" s="125"/>
      <c r="U268" s="7"/>
    </row>
    <row r="269" spans="1:21" x14ac:dyDescent="0.35"/>
  </sheetData>
  <sheetProtection algorithmName="SHA-512" hashValue="L6uoYJ1DTT7m4TQkXqtXl/C7pX0xOua2IYkHUdZmadVgFM/El1PuEdV62i9k9GD97obPn1svX3e/Wpm1tqbeSQ==" saltValue="Ypzd+Z8phqEuRSYpj+2q/A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B18" sqref="B18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131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26" t="s">
        <v>203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90</v>
      </c>
    </row>
    <row r="6" spans="1:4" ht="15" thickBot="1" x14ac:dyDescent="0.4">
      <c r="A6" s="37" t="s">
        <v>42</v>
      </c>
      <c r="B6" s="126" t="s">
        <v>93</v>
      </c>
    </row>
    <row r="7" spans="1:4" ht="15" thickBot="1" x14ac:dyDescent="0.4">
      <c r="A7" s="47" t="s">
        <v>91</v>
      </c>
      <c r="B7" s="126" t="s">
        <v>93</v>
      </c>
    </row>
    <row r="8" spans="1:4" ht="15" thickBot="1" x14ac:dyDescent="0.4">
      <c r="A8" s="47" t="s">
        <v>92</v>
      </c>
      <c r="B8" s="126" t="s">
        <v>93</v>
      </c>
    </row>
    <row r="9" spans="1:4" ht="15" thickBot="1" x14ac:dyDescent="0.4">
      <c r="A9" s="48" t="s">
        <v>29</v>
      </c>
      <c r="B9" s="127" t="s">
        <v>93</v>
      </c>
    </row>
    <row r="10" spans="1:4" ht="15" thickBot="1" x14ac:dyDescent="0.4"/>
    <row r="11" spans="1:4" ht="15" thickBot="1" x14ac:dyDescent="0.4">
      <c r="A11" s="34" t="s">
        <v>94</v>
      </c>
    </row>
    <row r="12" spans="1:4" ht="15" thickBot="1" x14ac:dyDescent="0.4">
      <c r="A12" s="34" t="s">
        <v>97</v>
      </c>
      <c r="B12" s="126" t="s">
        <v>136</v>
      </c>
    </row>
    <row r="13" spans="1:4" ht="15" thickBot="1" x14ac:dyDescent="0.4">
      <c r="A13" s="34" t="s">
        <v>95</v>
      </c>
      <c r="B13" s="123" t="e">
        <v>#VALUE!</v>
      </c>
    </row>
    <row r="14" spans="1:4" ht="15" thickBot="1" x14ac:dyDescent="0.4">
      <c r="A14" s="48" t="s">
        <v>96</v>
      </c>
      <c r="B14" s="123" t="e">
        <v>#VALUE!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110</v>
      </c>
      <c r="D3" s="3" t="s">
        <v>111</v>
      </c>
      <c r="E3" s="3" t="s">
        <v>112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98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 t="str">
        <f>Demand!C9</f>
        <v/>
      </c>
      <c r="C4" s="57" t="str">
        <f>Demand!D9</f>
        <v/>
      </c>
      <c r="D4" s="57" t="str">
        <f>Demand!E9</f>
        <v/>
      </c>
      <c r="E4" s="57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 t="e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#VALUE!</v>
      </c>
      <c r="V4" cm="1">
        <f t="array" ref="V4">INDEX($F$4:$T$263,ROW(A1),MATCH($W$2,$F$3:$T$3,0))</f>
        <v>0</v>
      </c>
      <c r="W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" t="e">
        <f>Y4/1.128</f>
        <v>#VALUE!</v>
      </c>
      <c r="AA4" t="e">
        <f>MAX(0,W4-(3*Z4))</f>
        <v>#VALUE!</v>
      </c>
      <c r="AB4" t="e">
        <f>MAX(0,W4-(2*Z4))</f>
        <v>#VALUE!</v>
      </c>
      <c r="AC4" t="e">
        <f>MAX(0,W4-Z4)</f>
        <v>#VALUE!</v>
      </c>
      <c r="AD4" t="e">
        <f>W4+Z4</f>
        <v>#VALUE!</v>
      </c>
      <c r="AE4" t="e">
        <f>W4+(2*Z4)</f>
        <v>#VALUE!</v>
      </c>
      <c r="AF4" t="e">
        <f>W4+(3*Z4)</f>
        <v>#VALUE!</v>
      </c>
      <c r="AG4" t="e">
        <f>IF(OR(V4&gt;AF4,V4&lt;AA4),V4,NA())</f>
        <v>#VALUE!</v>
      </c>
      <c r="AH4" t="e">
        <f>IF(V4&gt;AE4,2,IF(V4&lt;AB4,-2,IF(V4&gt;W4,1,IF(V4&lt;W4,-1,0))))</f>
        <v>#VALUE!</v>
      </c>
      <c r="AI4" t="e">
        <f>IF(ABS(SUM(AH4:AH6))&gt;=5,V4,NA())</f>
        <v>#VALUE!</v>
      </c>
      <c r="AJ4">
        <f>IF(V5&gt;V4,1,IF(V5&lt;V4,-1,0))</f>
        <v>0</v>
      </c>
      <c r="AK4" t="e">
        <f>IF(ABS(SUM(AJ4:AJ9))=6,V4,NA())</f>
        <v>#N/A</v>
      </c>
      <c r="AL4" t="e">
        <f>IF(V4&lt;W4,-1,IF(V4&gt;W4,1,0))</f>
        <v>#VALUE!</v>
      </c>
      <c r="AM4" t="e">
        <f>IF(ABS(SUM(AL4:AL12))=9,V4,NA())</f>
        <v>#VALUE!</v>
      </c>
      <c r="AN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" t="e">
        <f>AO4-AN4</f>
        <v>#VALUE!</v>
      </c>
    </row>
    <row r="5" spans="1:42" x14ac:dyDescent="0.35">
      <c r="B5" s="12" t="str">
        <f>Demand!C10</f>
        <v/>
      </c>
      <c r="C5" s="57" t="str">
        <f>Demand!D10</f>
        <v/>
      </c>
      <c r="D5" s="57" t="str">
        <f>Demand!E10</f>
        <v/>
      </c>
      <c r="E5" s="57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 t="e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#VALUE!</v>
      </c>
      <c r="V5" cm="1">
        <f t="array" ref="V5">INDEX($F$4:$T$263,ROW(A2),MATCH($W$2,$F$3:$T$3,0))</f>
        <v>0</v>
      </c>
      <c r="W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" t="e">
        <f t="shared" ref="Z5:Z68" si="0">Y5/1.128</f>
        <v>#VALUE!</v>
      </c>
      <c r="AA5" t="e">
        <f t="shared" ref="AA5:AA68" si="1">MAX(0,W5-(3*Z5))</f>
        <v>#VALUE!</v>
      </c>
      <c r="AB5" t="e">
        <f t="shared" ref="AB5:AB68" si="2">MAX(0,W5-(2*Z5))</f>
        <v>#VALUE!</v>
      </c>
      <c r="AC5" t="e">
        <f t="shared" ref="AC5:AC68" si="3">MAX(0,W5-Z5)</f>
        <v>#VALUE!</v>
      </c>
      <c r="AD5" t="e">
        <f t="shared" ref="AD5:AD68" si="4">W5+Z5</f>
        <v>#VALUE!</v>
      </c>
      <c r="AE5" t="e">
        <f t="shared" ref="AE5:AE68" si="5">W5+(2*Z5)</f>
        <v>#VALUE!</v>
      </c>
      <c r="AF5" t="e">
        <f t="shared" ref="AF5:AF68" si="6">W5+(3*Z5)</f>
        <v>#VALUE!</v>
      </c>
      <c r="AG5" t="e">
        <f t="shared" ref="AG5:AG68" si="7">IF(OR(V5&gt;AF5,V5&lt;AA5),V5,NA())</f>
        <v>#VALUE!</v>
      </c>
      <c r="AH5" t="e">
        <f>IF(V5&gt;AE5,2,IF(V5&lt;AB5,-2,IF(V5&gt;W5,1,IF(V5&lt;W5,-1,0))))</f>
        <v>#VALUE!</v>
      </c>
      <c r="AI5" t="e">
        <f t="shared" ref="AI5:AI68" si="8">IF(ABS(SUM(AH5:AH7))&gt;=5,V5,NA())</f>
        <v>#VALUE!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 t="e">
        <f t="shared" ref="AL5:AL68" si="11">IF(V5&lt;W5,-1,IF(V5&gt;W5,1,0))</f>
        <v>#VALUE!</v>
      </c>
      <c r="AM5" t="e">
        <f t="shared" ref="AM5:AM68" si="12">IF(ABS(SUM(AL5:AL13))=9,V5,NA())</f>
        <v>#VALUE!</v>
      </c>
      <c r="AN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" t="e">
        <f t="shared" ref="AP5:AP68" si="13">AO5-AN5</f>
        <v>#VALUE!</v>
      </c>
    </row>
    <row r="6" spans="1:42" x14ac:dyDescent="0.35">
      <c r="B6" s="12" t="str">
        <f>Demand!C11</f>
        <v/>
      </c>
      <c r="C6" s="57" t="str">
        <f>Demand!D11</f>
        <v/>
      </c>
      <c r="D6" s="57" t="str">
        <f>Demand!E11</f>
        <v/>
      </c>
      <c r="E6" s="57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 t="e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#VALUE!</v>
      </c>
      <c r="V6" cm="1">
        <f t="array" ref="V6">INDEX($F$4:$T$263,ROW(A3),MATCH($W$2,$F$3:$T$3,0))</f>
        <v>0</v>
      </c>
      <c r="W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" t="e">
        <f t="shared" si="0"/>
        <v>#VALUE!</v>
      </c>
      <c r="AA6" t="e">
        <f t="shared" si="1"/>
        <v>#VALUE!</v>
      </c>
      <c r="AB6" t="e">
        <f t="shared" si="2"/>
        <v>#VALUE!</v>
      </c>
      <c r="AC6" t="e">
        <f t="shared" si="3"/>
        <v>#VALUE!</v>
      </c>
      <c r="AD6" t="e">
        <f t="shared" si="4"/>
        <v>#VALUE!</v>
      </c>
      <c r="AE6" t="e">
        <f t="shared" si="5"/>
        <v>#VALUE!</v>
      </c>
      <c r="AF6" t="e">
        <f t="shared" si="6"/>
        <v>#VALUE!</v>
      </c>
      <c r="AG6" t="e">
        <f t="shared" si="7"/>
        <v>#VALUE!</v>
      </c>
      <c r="AH6" t="e">
        <f t="shared" ref="AH6:AH69" si="14">IF(V6&gt;AE6,2,IF(V6&lt;AB6,-2,IF(V6&gt;W6,1,IF(V6&lt;W6,-1,0))))</f>
        <v>#VALUE!</v>
      </c>
      <c r="AI6" t="e">
        <f t="shared" si="8"/>
        <v>#VALUE!</v>
      </c>
      <c r="AJ6">
        <f t="shared" si="9"/>
        <v>0</v>
      </c>
      <c r="AK6" t="e">
        <f t="shared" si="10"/>
        <v>#N/A</v>
      </c>
      <c r="AL6" t="e">
        <f t="shared" si="11"/>
        <v>#VALUE!</v>
      </c>
      <c r="AM6" t="e">
        <f t="shared" si="12"/>
        <v>#VALUE!</v>
      </c>
      <c r="AN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" t="e">
        <f t="shared" si="13"/>
        <v>#VALUE!</v>
      </c>
    </row>
    <row r="7" spans="1:42" x14ac:dyDescent="0.35">
      <c r="B7" s="12" t="str">
        <f>Demand!C12</f>
        <v/>
      </c>
      <c r="C7" s="57" t="str">
        <f>Demand!D12</f>
        <v/>
      </c>
      <c r="D7" s="57" t="str">
        <f>Demand!E12</f>
        <v/>
      </c>
      <c r="E7" s="57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 t="e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#VALUE!</v>
      </c>
      <c r="V7" cm="1">
        <f t="array" ref="V7">INDEX($F$4:$T$263,ROW(A4),MATCH($W$2,$F$3:$T$3,0))</f>
        <v>0</v>
      </c>
      <c r="W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" t="e">
        <f t="shared" si="0"/>
        <v>#VALUE!</v>
      </c>
      <c r="AA7" t="e">
        <f t="shared" si="1"/>
        <v>#VALUE!</v>
      </c>
      <c r="AB7" t="e">
        <f t="shared" si="2"/>
        <v>#VALUE!</v>
      </c>
      <c r="AC7" t="e">
        <f t="shared" si="3"/>
        <v>#VALUE!</v>
      </c>
      <c r="AD7" t="e">
        <f t="shared" si="4"/>
        <v>#VALUE!</v>
      </c>
      <c r="AE7" t="e">
        <f t="shared" si="5"/>
        <v>#VALUE!</v>
      </c>
      <c r="AF7" t="e">
        <f t="shared" si="6"/>
        <v>#VALUE!</v>
      </c>
      <c r="AG7" t="e">
        <f t="shared" si="7"/>
        <v>#VALUE!</v>
      </c>
      <c r="AH7" t="e">
        <f t="shared" si="14"/>
        <v>#VALUE!</v>
      </c>
      <c r="AI7" t="e">
        <f t="shared" si="8"/>
        <v>#VALUE!</v>
      </c>
      <c r="AJ7">
        <f t="shared" si="9"/>
        <v>0</v>
      </c>
      <c r="AK7" t="e">
        <f t="shared" si="10"/>
        <v>#N/A</v>
      </c>
      <c r="AL7" t="e">
        <f t="shared" si="11"/>
        <v>#VALUE!</v>
      </c>
      <c r="AM7" t="e">
        <f t="shared" si="12"/>
        <v>#VALUE!</v>
      </c>
      <c r="AN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" t="e">
        <f t="shared" si="13"/>
        <v>#VALUE!</v>
      </c>
    </row>
    <row r="8" spans="1:42" x14ac:dyDescent="0.35">
      <c r="B8" s="12" t="str">
        <f>Demand!C13</f>
        <v/>
      </c>
      <c r="C8" s="57" t="str">
        <f>Demand!D13</f>
        <v/>
      </c>
      <c r="D8" s="57" t="str">
        <f>Demand!E13</f>
        <v/>
      </c>
      <c r="E8" s="57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 t="e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#VALUE!</v>
      </c>
      <c r="V8" cm="1">
        <f t="array" ref="V8">INDEX($F$4:$T$263,ROW(A5),MATCH($W$2,$F$3:$T$3,0))</f>
        <v>0</v>
      </c>
      <c r="W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" t="e">
        <f t="shared" si="0"/>
        <v>#VALUE!</v>
      </c>
      <c r="AA8" t="e">
        <f t="shared" si="1"/>
        <v>#VALUE!</v>
      </c>
      <c r="AB8" t="e">
        <f t="shared" si="2"/>
        <v>#VALUE!</v>
      </c>
      <c r="AC8" t="e">
        <f t="shared" si="3"/>
        <v>#VALUE!</v>
      </c>
      <c r="AD8" t="e">
        <f t="shared" si="4"/>
        <v>#VALUE!</v>
      </c>
      <c r="AE8" t="e">
        <f t="shared" si="5"/>
        <v>#VALUE!</v>
      </c>
      <c r="AF8" t="e">
        <f t="shared" si="6"/>
        <v>#VALUE!</v>
      </c>
      <c r="AG8" t="e">
        <f t="shared" si="7"/>
        <v>#VALUE!</v>
      </c>
      <c r="AH8" t="e">
        <f t="shared" si="14"/>
        <v>#VALUE!</v>
      </c>
      <c r="AI8" t="e">
        <f t="shared" si="8"/>
        <v>#VALUE!</v>
      </c>
      <c r="AJ8">
        <f t="shared" si="9"/>
        <v>0</v>
      </c>
      <c r="AK8" t="e">
        <f t="shared" si="10"/>
        <v>#N/A</v>
      </c>
      <c r="AL8" t="e">
        <f t="shared" si="11"/>
        <v>#VALUE!</v>
      </c>
      <c r="AM8" t="e">
        <f t="shared" si="12"/>
        <v>#VALUE!</v>
      </c>
      <c r="AN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" t="e">
        <f t="shared" si="13"/>
        <v>#VALUE!</v>
      </c>
    </row>
    <row r="9" spans="1:42" x14ac:dyDescent="0.35">
      <c r="B9" s="12" t="str">
        <f>Demand!C14</f>
        <v/>
      </c>
      <c r="C9" s="57" t="str">
        <f>Demand!D14</f>
        <v/>
      </c>
      <c r="D9" s="57" t="str">
        <f>Demand!E14</f>
        <v/>
      </c>
      <c r="E9" s="57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 t="e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#VALUE!</v>
      </c>
      <c r="V9" cm="1">
        <f t="array" ref="V9">INDEX($F$4:$T$263,ROW(A6),MATCH($W$2,$F$3:$T$3,0))</f>
        <v>0</v>
      </c>
      <c r="W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" t="e">
        <f t="shared" si="0"/>
        <v>#VALUE!</v>
      </c>
      <c r="AA9" t="e">
        <f t="shared" si="1"/>
        <v>#VALUE!</v>
      </c>
      <c r="AB9" t="e">
        <f t="shared" si="2"/>
        <v>#VALUE!</v>
      </c>
      <c r="AC9" t="e">
        <f t="shared" si="3"/>
        <v>#VALUE!</v>
      </c>
      <c r="AD9" t="e">
        <f t="shared" si="4"/>
        <v>#VALUE!</v>
      </c>
      <c r="AE9" t="e">
        <f t="shared" si="5"/>
        <v>#VALUE!</v>
      </c>
      <c r="AF9" t="e">
        <f t="shared" si="6"/>
        <v>#VALUE!</v>
      </c>
      <c r="AG9" t="e">
        <f t="shared" si="7"/>
        <v>#VALUE!</v>
      </c>
      <c r="AH9" t="e">
        <f t="shared" si="14"/>
        <v>#VALUE!</v>
      </c>
      <c r="AI9" t="e">
        <f t="shared" si="8"/>
        <v>#VALUE!</v>
      </c>
      <c r="AJ9">
        <f t="shared" si="9"/>
        <v>0</v>
      </c>
      <c r="AK9" t="e">
        <f t="shared" si="10"/>
        <v>#N/A</v>
      </c>
      <c r="AL9" t="e">
        <f t="shared" si="11"/>
        <v>#VALUE!</v>
      </c>
      <c r="AM9" t="e">
        <f t="shared" si="12"/>
        <v>#VALUE!</v>
      </c>
      <c r="AN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" t="e">
        <f t="shared" si="13"/>
        <v>#VALUE!</v>
      </c>
    </row>
    <row r="10" spans="1:42" x14ac:dyDescent="0.35">
      <c r="B10" s="12" t="str">
        <f>Demand!C15</f>
        <v/>
      </c>
      <c r="C10" s="57" t="str">
        <f>Demand!D15</f>
        <v/>
      </c>
      <c r="D10" s="57" t="str">
        <f>Demand!E15</f>
        <v/>
      </c>
      <c r="E10" s="57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 t="e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#VALUE!</v>
      </c>
      <c r="V10" cm="1">
        <f t="array" ref="V10">INDEX($F$4:$T$263,ROW(A7),MATCH($W$2,$F$3:$T$3,0))</f>
        <v>0</v>
      </c>
      <c r="W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" t="e">
        <f t="shared" si="0"/>
        <v>#VALUE!</v>
      </c>
      <c r="AA10" t="e">
        <f t="shared" si="1"/>
        <v>#VALUE!</v>
      </c>
      <c r="AB10" t="e">
        <f t="shared" si="2"/>
        <v>#VALUE!</v>
      </c>
      <c r="AC10" t="e">
        <f t="shared" si="3"/>
        <v>#VALUE!</v>
      </c>
      <c r="AD10" t="e">
        <f t="shared" si="4"/>
        <v>#VALUE!</v>
      </c>
      <c r="AE10" t="e">
        <f t="shared" si="5"/>
        <v>#VALUE!</v>
      </c>
      <c r="AF10" t="e">
        <f t="shared" si="6"/>
        <v>#VALUE!</v>
      </c>
      <c r="AG10" t="e">
        <f t="shared" si="7"/>
        <v>#VALUE!</v>
      </c>
      <c r="AH10" t="e">
        <f t="shared" si="14"/>
        <v>#VALUE!</v>
      </c>
      <c r="AI10" t="e">
        <f t="shared" si="8"/>
        <v>#VALUE!</v>
      </c>
      <c r="AJ10">
        <f t="shared" si="9"/>
        <v>0</v>
      </c>
      <c r="AK10" t="e">
        <f t="shared" si="10"/>
        <v>#N/A</v>
      </c>
      <c r="AL10" t="e">
        <f t="shared" si="11"/>
        <v>#VALUE!</v>
      </c>
      <c r="AM10" t="e">
        <f t="shared" si="12"/>
        <v>#VALUE!</v>
      </c>
      <c r="AN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" t="e">
        <f t="shared" si="13"/>
        <v>#VALUE!</v>
      </c>
    </row>
    <row r="11" spans="1:42" x14ac:dyDescent="0.35">
      <c r="B11" s="12" t="str">
        <f>Demand!C16</f>
        <v/>
      </c>
      <c r="C11" s="57" t="str">
        <f>Demand!D16</f>
        <v/>
      </c>
      <c r="D11" s="57" t="str">
        <f>Demand!E16</f>
        <v/>
      </c>
      <c r="E11" s="57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 t="e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#VALUE!</v>
      </c>
      <c r="V11" cm="1">
        <f t="array" ref="V11">INDEX($F$4:$T$263,ROW(A8),MATCH($W$2,$F$3:$T$3,0))</f>
        <v>0</v>
      </c>
      <c r="W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" t="e">
        <f t="shared" si="0"/>
        <v>#VALUE!</v>
      </c>
      <c r="AA11" t="e">
        <f t="shared" si="1"/>
        <v>#VALUE!</v>
      </c>
      <c r="AB11" t="e">
        <f t="shared" si="2"/>
        <v>#VALUE!</v>
      </c>
      <c r="AC11" t="e">
        <f t="shared" si="3"/>
        <v>#VALUE!</v>
      </c>
      <c r="AD11" t="e">
        <f t="shared" si="4"/>
        <v>#VALUE!</v>
      </c>
      <c r="AE11" t="e">
        <f t="shared" si="5"/>
        <v>#VALUE!</v>
      </c>
      <c r="AF11" t="e">
        <f t="shared" si="6"/>
        <v>#VALUE!</v>
      </c>
      <c r="AG11" t="e">
        <f t="shared" si="7"/>
        <v>#VALUE!</v>
      </c>
      <c r="AH11" t="e">
        <f t="shared" si="14"/>
        <v>#VALUE!</v>
      </c>
      <c r="AI11" t="e">
        <f t="shared" si="8"/>
        <v>#VALUE!</v>
      </c>
      <c r="AJ11">
        <f t="shared" si="9"/>
        <v>0</v>
      </c>
      <c r="AK11" t="e">
        <f t="shared" si="10"/>
        <v>#N/A</v>
      </c>
      <c r="AL11" t="e">
        <f t="shared" si="11"/>
        <v>#VALUE!</v>
      </c>
      <c r="AM11" t="e">
        <f t="shared" si="12"/>
        <v>#VALUE!</v>
      </c>
      <c r="AN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" t="e">
        <f t="shared" si="13"/>
        <v>#VALUE!</v>
      </c>
    </row>
    <row r="12" spans="1:42" x14ac:dyDescent="0.35">
      <c r="B12" s="12" t="str">
        <f>Demand!C17</f>
        <v/>
      </c>
      <c r="C12" s="57" t="str">
        <f>Demand!D17</f>
        <v/>
      </c>
      <c r="D12" s="57" t="str">
        <f>Demand!E17</f>
        <v/>
      </c>
      <c r="E12" s="57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 t="e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#VALUE!</v>
      </c>
      <c r="V12" cm="1">
        <f t="array" ref="V12">INDEX($F$4:$T$263,ROW(A9),MATCH($W$2,$F$3:$T$3,0))</f>
        <v>0</v>
      </c>
      <c r="W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" t="e">
        <f t="shared" si="0"/>
        <v>#VALUE!</v>
      </c>
      <c r="AA12" t="e">
        <f t="shared" si="1"/>
        <v>#VALUE!</v>
      </c>
      <c r="AB12" t="e">
        <f t="shared" si="2"/>
        <v>#VALUE!</v>
      </c>
      <c r="AC12" t="e">
        <f t="shared" si="3"/>
        <v>#VALUE!</v>
      </c>
      <c r="AD12" t="e">
        <f t="shared" si="4"/>
        <v>#VALUE!</v>
      </c>
      <c r="AE12" t="e">
        <f t="shared" si="5"/>
        <v>#VALUE!</v>
      </c>
      <c r="AF12" t="e">
        <f t="shared" si="6"/>
        <v>#VALUE!</v>
      </c>
      <c r="AG12" t="e">
        <f t="shared" si="7"/>
        <v>#VALUE!</v>
      </c>
      <c r="AH12" t="e">
        <f t="shared" si="14"/>
        <v>#VALUE!</v>
      </c>
      <c r="AI12" t="e">
        <f t="shared" si="8"/>
        <v>#VALUE!</v>
      </c>
      <c r="AJ12">
        <f t="shared" si="9"/>
        <v>0</v>
      </c>
      <c r="AK12" t="e">
        <f t="shared" si="10"/>
        <v>#N/A</v>
      </c>
      <c r="AL12" t="e">
        <f t="shared" si="11"/>
        <v>#VALUE!</v>
      </c>
      <c r="AM12" t="e">
        <f t="shared" si="12"/>
        <v>#VALUE!</v>
      </c>
      <c r="AN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" t="e">
        <f t="shared" si="13"/>
        <v>#VALUE!</v>
      </c>
    </row>
    <row r="13" spans="1:42" x14ac:dyDescent="0.35">
      <c r="B13" s="12" t="str">
        <f>Demand!C18</f>
        <v/>
      </c>
      <c r="C13" s="57" t="str">
        <f>Demand!D18</f>
        <v/>
      </c>
      <c r="D13" s="57" t="str">
        <f>Demand!E18</f>
        <v/>
      </c>
      <c r="E13" s="57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 t="e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#VALUE!</v>
      </c>
      <c r="V13" cm="1">
        <f t="array" ref="V13">INDEX($F$4:$T$263,ROW(A10),MATCH($W$2,$F$3:$T$3,0))</f>
        <v>0</v>
      </c>
      <c r="W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" t="e">
        <f t="shared" si="0"/>
        <v>#VALUE!</v>
      </c>
      <c r="AA13" t="e">
        <f t="shared" si="1"/>
        <v>#VALUE!</v>
      </c>
      <c r="AB13" t="e">
        <f t="shared" si="2"/>
        <v>#VALUE!</v>
      </c>
      <c r="AC13" t="e">
        <f t="shared" si="3"/>
        <v>#VALUE!</v>
      </c>
      <c r="AD13" t="e">
        <f t="shared" si="4"/>
        <v>#VALUE!</v>
      </c>
      <c r="AE13" t="e">
        <f t="shared" si="5"/>
        <v>#VALUE!</v>
      </c>
      <c r="AF13" t="e">
        <f t="shared" si="6"/>
        <v>#VALUE!</v>
      </c>
      <c r="AG13" t="e">
        <f t="shared" si="7"/>
        <v>#VALUE!</v>
      </c>
      <c r="AH13" t="e">
        <f t="shared" si="14"/>
        <v>#VALUE!</v>
      </c>
      <c r="AI13" t="e">
        <f t="shared" si="8"/>
        <v>#VALUE!</v>
      </c>
      <c r="AJ13">
        <f t="shared" si="9"/>
        <v>0</v>
      </c>
      <c r="AK13" t="e">
        <f t="shared" si="10"/>
        <v>#N/A</v>
      </c>
      <c r="AL13" t="e">
        <f t="shared" si="11"/>
        <v>#VALUE!</v>
      </c>
      <c r="AM13" t="e">
        <f t="shared" si="12"/>
        <v>#VALUE!</v>
      </c>
      <c r="AN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" t="e">
        <f t="shared" si="13"/>
        <v>#VALUE!</v>
      </c>
    </row>
    <row r="14" spans="1:42" x14ac:dyDescent="0.35">
      <c r="B14" s="12" t="str">
        <f>Demand!C19</f>
        <v/>
      </c>
      <c r="C14" s="57" t="str">
        <f>Demand!D19</f>
        <v/>
      </c>
      <c r="D14" s="57" t="str">
        <f>Demand!E19</f>
        <v/>
      </c>
      <c r="E14" s="57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 t="e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#VALUE!</v>
      </c>
      <c r="V14" cm="1">
        <f t="array" ref="V14">INDEX($F$4:$T$263,ROW(A11),MATCH($W$2,$F$3:$T$3,0))</f>
        <v>0</v>
      </c>
      <c r="W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" t="e">
        <f t="shared" si="0"/>
        <v>#VALUE!</v>
      </c>
      <c r="AA14" t="e">
        <f t="shared" si="1"/>
        <v>#VALUE!</v>
      </c>
      <c r="AB14" t="e">
        <f t="shared" si="2"/>
        <v>#VALUE!</v>
      </c>
      <c r="AC14" t="e">
        <f t="shared" si="3"/>
        <v>#VALUE!</v>
      </c>
      <c r="AD14" t="e">
        <f t="shared" si="4"/>
        <v>#VALUE!</v>
      </c>
      <c r="AE14" t="e">
        <f t="shared" si="5"/>
        <v>#VALUE!</v>
      </c>
      <c r="AF14" t="e">
        <f t="shared" si="6"/>
        <v>#VALUE!</v>
      </c>
      <c r="AG14" t="e">
        <f t="shared" si="7"/>
        <v>#VALUE!</v>
      </c>
      <c r="AH14" t="e">
        <f t="shared" si="14"/>
        <v>#VALUE!</v>
      </c>
      <c r="AI14" t="e">
        <f t="shared" si="8"/>
        <v>#VALUE!</v>
      </c>
      <c r="AJ14">
        <f t="shared" si="9"/>
        <v>0</v>
      </c>
      <c r="AK14" t="e">
        <f t="shared" si="10"/>
        <v>#N/A</v>
      </c>
      <c r="AL14" t="e">
        <f t="shared" si="11"/>
        <v>#VALUE!</v>
      </c>
      <c r="AM14" t="e">
        <f t="shared" si="12"/>
        <v>#VALUE!</v>
      </c>
      <c r="AN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" t="e">
        <f t="shared" si="13"/>
        <v>#VALUE!</v>
      </c>
    </row>
    <row r="15" spans="1:42" x14ac:dyDescent="0.35">
      <c r="B15" s="12" t="str">
        <f>Demand!C20</f>
        <v/>
      </c>
      <c r="C15" s="57" t="str">
        <f>Demand!D20</f>
        <v/>
      </c>
      <c r="D15" s="57" t="str">
        <f>Demand!E20</f>
        <v/>
      </c>
      <c r="E15" s="57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 t="e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#VALUE!</v>
      </c>
      <c r="V15" cm="1">
        <f t="array" ref="V15">INDEX($F$4:$T$263,ROW(A12),MATCH($W$2,$F$3:$T$3,0))</f>
        <v>0</v>
      </c>
      <c r="W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" t="e">
        <f t="shared" si="0"/>
        <v>#VALUE!</v>
      </c>
      <c r="AA15" t="e">
        <f t="shared" si="1"/>
        <v>#VALUE!</v>
      </c>
      <c r="AB15" t="e">
        <f t="shared" si="2"/>
        <v>#VALUE!</v>
      </c>
      <c r="AC15" t="e">
        <f t="shared" si="3"/>
        <v>#VALUE!</v>
      </c>
      <c r="AD15" t="e">
        <f t="shared" si="4"/>
        <v>#VALUE!</v>
      </c>
      <c r="AE15" t="e">
        <f t="shared" si="5"/>
        <v>#VALUE!</v>
      </c>
      <c r="AF15" t="e">
        <f t="shared" si="6"/>
        <v>#VALUE!</v>
      </c>
      <c r="AG15" t="e">
        <f t="shared" si="7"/>
        <v>#VALUE!</v>
      </c>
      <c r="AH15" t="e">
        <f t="shared" si="14"/>
        <v>#VALUE!</v>
      </c>
      <c r="AI15" t="e">
        <f t="shared" si="8"/>
        <v>#VALUE!</v>
      </c>
      <c r="AJ15">
        <f t="shared" si="9"/>
        <v>0</v>
      </c>
      <c r="AK15" t="e">
        <f t="shared" si="10"/>
        <v>#N/A</v>
      </c>
      <c r="AL15" t="e">
        <f t="shared" si="11"/>
        <v>#VALUE!</v>
      </c>
      <c r="AM15" t="e">
        <f t="shared" si="12"/>
        <v>#VALUE!</v>
      </c>
      <c r="AN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" t="e">
        <f t="shared" si="13"/>
        <v>#VALUE!</v>
      </c>
    </row>
    <row r="16" spans="1:42" x14ac:dyDescent="0.35">
      <c r="B16" s="12" t="str">
        <f>Demand!C21</f>
        <v/>
      </c>
      <c r="C16" s="57" t="str">
        <f>Demand!D21</f>
        <v/>
      </c>
      <c r="D16" s="57" t="str">
        <f>Demand!E21</f>
        <v/>
      </c>
      <c r="E16" s="57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 t="e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#VALUE!</v>
      </c>
      <c r="V16" cm="1">
        <f t="array" ref="V16">INDEX($F$4:$T$263,ROW(A13),MATCH($W$2,$F$3:$T$3,0))</f>
        <v>0</v>
      </c>
      <c r="W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" t="e">
        <f t="shared" si="0"/>
        <v>#VALUE!</v>
      </c>
      <c r="AA16" t="e">
        <f t="shared" si="1"/>
        <v>#VALUE!</v>
      </c>
      <c r="AB16" t="e">
        <f t="shared" si="2"/>
        <v>#VALUE!</v>
      </c>
      <c r="AC16" t="e">
        <f t="shared" si="3"/>
        <v>#VALUE!</v>
      </c>
      <c r="AD16" t="e">
        <f t="shared" si="4"/>
        <v>#VALUE!</v>
      </c>
      <c r="AE16" t="e">
        <f t="shared" si="5"/>
        <v>#VALUE!</v>
      </c>
      <c r="AF16" t="e">
        <f t="shared" si="6"/>
        <v>#VALUE!</v>
      </c>
      <c r="AG16" t="e">
        <f t="shared" si="7"/>
        <v>#VALUE!</v>
      </c>
      <c r="AH16" t="e">
        <f t="shared" si="14"/>
        <v>#VALUE!</v>
      </c>
      <c r="AI16" t="e">
        <f t="shared" si="8"/>
        <v>#VALUE!</v>
      </c>
      <c r="AJ16">
        <f t="shared" si="9"/>
        <v>0</v>
      </c>
      <c r="AK16" t="e">
        <f t="shared" si="10"/>
        <v>#N/A</v>
      </c>
      <c r="AL16" t="e">
        <f t="shared" si="11"/>
        <v>#VALUE!</v>
      </c>
      <c r="AM16" t="e">
        <f t="shared" si="12"/>
        <v>#VALUE!</v>
      </c>
      <c r="AN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" t="e">
        <f t="shared" si="13"/>
        <v>#VALUE!</v>
      </c>
    </row>
    <row r="17" spans="2:42" x14ac:dyDescent="0.35">
      <c r="B17" s="12" t="str">
        <f>Demand!C22</f>
        <v/>
      </c>
      <c r="C17" s="57" t="str">
        <f>Demand!D22</f>
        <v/>
      </c>
      <c r="D17" s="57" t="str">
        <f>Demand!E22</f>
        <v/>
      </c>
      <c r="E17" s="5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" t="e">
        <f t="shared" si="0"/>
        <v>#VALUE!</v>
      </c>
      <c r="AA17" t="e">
        <f t="shared" si="1"/>
        <v>#VALUE!</v>
      </c>
      <c r="AB17" t="e">
        <f t="shared" si="2"/>
        <v>#VALUE!</v>
      </c>
      <c r="AC17" t="e">
        <f t="shared" si="3"/>
        <v>#VALUE!</v>
      </c>
      <c r="AD17" t="e">
        <f t="shared" si="4"/>
        <v>#VALUE!</v>
      </c>
      <c r="AE17" t="e">
        <f t="shared" si="5"/>
        <v>#VALUE!</v>
      </c>
      <c r="AF17" t="e">
        <f t="shared" si="6"/>
        <v>#VALUE!</v>
      </c>
      <c r="AG17" t="e">
        <f t="shared" si="7"/>
        <v>#VALUE!</v>
      </c>
      <c r="AH17" t="e">
        <f t="shared" si="14"/>
        <v>#VALUE!</v>
      </c>
      <c r="AI17" t="e">
        <f t="shared" si="8"/>
        <v>#VALUE!</v>
      </c>
      <c r="AJ17">
        <f t="shared" si="9"/>
        <v>0</v>
      </c>
      <c r="AK17" t="e">
        <f t="shared" si="10"/>
        <v>#N/A</v>
      </c>
      <c r="AL17" t="e">
        <f t="shared" si="11"/>
        <v>#VALUE!</v>
      </c>
      <c r="AM17" t="e">
        <f t="shared" si="12"/>
        <v>#VALUE!</v>
      </c>
      <c r="AN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" t="e">
        <f t="shared" si="13"/>
        <v>#VALUE!</v>
      </c>
    </row>
    <row r="18" spans="2:42" x14ac:dyDescent="0.35">
      <c r="B18" s="12" t="str">
        <f>Demand!C23</f>
        <v/>
      </c>
      <c r="C18" s="57" t="str">
        <f>Demand!D23</f>
        <v/>
      </c>
      <c r="D18" s="57" t="str">
        <f>Demand!E23</f>
        <v/>
      </c>
      <c r="E18" s="5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" t="e">
        <f t="shared" si="0"/>
        <v>#VALUE!</v>
      </c>
      <c r="AA18" t="e">
        <f t="shared" si="1"/>
        <v>#VALUE!</v>
      </c>
      <c r="AB18" t="e">
        <f t="shared" si="2"/>
        <v>#VALUE!</v>
      </c>
      <c r="AC18" t="e">
        <f t="shared" si="3"/>
        <v>#VALUE!</v>
      </c>
      <c r="AD18" t="e">
        <f t="shared" si="4"/>
        <v>#VALUE!</v>
      </c>
      <c r="AE18" t="e">
        <f t="shared" si="5"/>
        <v>#VALUE!</v>
      </c>
      <c r="AF18" t="e">
        <f t="shared" si="6"/>
        <v>#VALUE!</v>
      </c>
      <c r="AG18" t="e">
        <f t="shared" si="7"/>
        <v>#VALUE!</v>
      </c>
      <c r="AH18" t="e">
        <f t="shared" si="14"/>
        <v>#VALUE!</v>
      </c>
      <c r="AI18" t="e">
        <f t="shared" si="8"/>
        <v>#VALUE!</v>
      </c>
      <c r="AJ18">
        <f t="shared" si="9"/>
        <v>0</v>
      </c>
      <c r="AK18" t="e">
        <f t="shared" si="10"/>
        <v>#N/A</v>
      </c>
      <c r="AL18" t="e">
        <f t="shared" si="11"/>
        <v>#VALUE!</v>
      </c>
      <c r="AM18" t="e">
        <f t="shared" si="12"/>
        <v>#VALUE!</v>
      </c>
      <c r="AN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" t="e">
        <f t="shared" si="13"/>
        <v>#VALUE!</v>
      </c>
    </row>
    <row r="19" spans="2:42" x14ac:dyDescent="0.35">
      <c r="B19" s="12" t="str">
        <f>Demand!C24</f>
        <v/>
      </c>
      <c r="C19" s="57" t="str">
        <f>Demand!D24</f>
        <v/>
      </c>
      <c r="D19" s="57" t="str">
        <f>Demand!E24</f>
        <v/>
      </c>
      <c r="E19" s="5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" t="e">
        <f t="shared" si="0"/>
        <v>#VALUE!</v>
      </c>
      <c r="AA19" t="e">
        <f t="shared" si="1"/>
        <v>#VALUE!</v>
      </c>
      <c r="AB19" t="e">
        <f t="shared" si="2"/>
        <v>#VALUE!</v>
      </c>
      <c r="AC19" t="e">
        <f t="shared" si="3"/>
        <v>#VALUE!</v>
      </c>
      <c r="AD19" t="e">
        <f t="shared" si="4"/>
        <v>#VALUE!</v>
      </c>
      <c r="AE19" t="e">
        <f t="shared" si="5"/>
        <v>#VALUE!</v>
      </c>
      <c r="AF19" t="e">
        <f t="shared" si="6"/>
        <v>#VALUE!</v>
      </c>
      <c r="AG19" t="e">
        <f t="shared" si="7"/>
        <v>#VALUE!</v>
      </c>
      <c r="AH19" t="e">
        <f t="shared" si="14"/>
        <v>#VALUE!</v>
      </c>
      <c r="AI19" t="e">
        <f t="shared" si="8"/>
        <v>#VALUE!</v>
      </c>
      <c r="AJ19">
        <f t="shared" si="9"/>
        <v>0</v>
      </c>
      <c r="AK19" t="e">
        <f t="shared" si="10"/>
        <v>#N/A</v>
      </c>
      <c r="AL19" t="e">
        <f t="shared" si="11"/>
        <v>#VALUE!</v>
      </c>
      <c r="AM19" t="e">
        <f t="shared" si="12"/>
        <v>#VALUE!</v>
      </c>
      <c r="AN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" t="e">
        <f t="shared" si="13"/>
        <v>#VALUE!</v>
      </c>
    </row>
    <row r="20" spans="2:42" x14ac:dyDescent="0.35">
      <c r="B20" s="12" t="str">
        <f>Demand!C25</f>
        <v/>
      </c>
      <c r="C20" s="57" t="str">
        <f>Demand!D25</f>
        <v/>
      </c>
      <c r="D20" s="57" t="str">
        <f>Demand!E25</f>
        <v/>
      </c>
      <c r="E20" s="5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" t="e">
        <f t="shared" si="0"/>
        <v>#VALUE!</v>
      </c>
      <c r="AA20" t="e">
        <f t="shared" si="1"/>
        <v>#VALUE!</v>
      </c>
      <c r="AB20" t="e">
        <f t="shared" si="2"/>
        <v>#VALUE!</v>
      </c>
      <c r="AC20" t="e">
        <f t="shared" si="3"/>
        <v>#VALUE!</v>
      </c>
      <c r="AD20" t="e">
        <f t="shared" si="4"/>
        <v>#VALUE!</v>
      </c>
      <c r="AE20" t="e">
        <f t="shared" si="5"/>
        <v>#VALUE!</v>
      </c>
      <c r="AF20" t="e">
        <f t="shared" si="6"/>
        <v>#VALUE!</v>
      </c>
      <c r="AG20" t="e">
        <f t="shared" si="7"/>
        <v>#VALUE!</v>
      </c>
      <c r="AH20" t="e">
        <f t="shared" si="14"/>
        <v>#VALUE!</v>
      </c>
      <c r="AI20" t="e">
        <f t="shared" si="8"/>
        <v>#VALUE!</v>
      </c>
      <c r="AJ20">
        <f t="shared" si="9"/>
        <v>0</v>
      </c>
      <c r="AK20" t="e">
        <f t="shared" si="10"/>
        <v>#N/A</v>
      </c>
      <c r="AL20" t="e">
        <f t="shared" si="11"/>
        <v>#VALUE!</v>
      </c>
      <c r="AM20" t="e">
        <f t="shared" si="12"/>
        <v>#VALUE!</v>
      </c>
      <c r="AN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" t="e">
        <f t="shared" si="13"/>
        <v>#VALUE!</v>
      </c>
    </row>
    <row r="21" spans="2:42" x14ac:dyDescent="0.35">
      <c r="B21" s="12" t="str">
        <f>Demand!C26</f>
        <v/>
      </c>
      <c r="C21" s="57" t="str">
        <f>Demand!D26</f>
        <v/>
      </c>
      <c r="D21" s="57" t="str">
        <f>Demand!E26</f>
        <v/>
      </c>
      <c r="E21" s="5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" t="e">
        <f t="shared" si="0"/>
        <v>#VALUE!</v>
      </c>
      <c r="AA21" t="e">
        <f t="shared" si="1"/>
        <v>#VALUE!</v>
      </c>
      <c r="AB21" t="e">
        <f t="shared" si="2"/>
        <v>#VALUE!</v>
      </c>
      <c r="AC21" t="e">
        <f t="shared" si="3"/>
        <v>#VALUE!</v>
      </c>
      <c r="AD21" t="e">
        <f t="shared" si="4"/>
        <v>#VALUE!</v>
      </c>
      <c r="AE21" t="e">
        <f t="shared" si="5"/>
        <v>#VALUE!</v>
      </c>
      <c r="AF21" t="e">
        <f t="shared" si="6"/>
        <v>#VALUE!</v>
      </c>
      <c r="AG21" t="e">
        <f t="shared" si="7"/>
        <v>#VALUE!</v>
      </c>
      <c r="AH21" t="e">
        <f t="shared" si="14"/>
        <v>#VALUE!</v>
      </c>
      <c r="AI21" t="e">
        <f t="shared" si="8"/>
        <v>#VALUE!</v>
      </c>
      <c r="AJ21">
        <f t="shared" si="9"/>
        <v>0</v>
      </c>
      <c r="AK21" t="e">
        <f t="shared" si="10"/>
        <v>#N/A</v>
      </c>
      <c r="AL21" t="e">
        <f t="shared" si="11"/>
        <v>#VALUE!</v>
      </c>
      <c r="AM21" t="e">
        <f t="shared" si="12"/>
        <v>#VALUE!</v>
      </c>
      <c r="AN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" t="e">
        <f t="shared" si="13"/>
        <v>#VALUE!</v>
      </c>
    </row>
    <row r="22" spans="2:42" x14ac:dyDescent="0.35">
      <c r="B22" s="12" t="str">
        <f>Demand!C27</f>
        <v/>
      </c>
      <c r="C22" s="57" t="str">
        <f>Demand!D27</f>
        <v/>
      </c>
      <c r="D22" s="57" t="str">
        <f>Demand!E27</f>
        <v/>
      </c>
      <c r="E22" s="5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" t="e">
        <f t="shared" si="0"/>
        <v>#VALUE!</v>
      </c>
      <c r="AA22" t="e">
        <f t="shared" si="1"/>
        <v>#VALUE!</v>
      </c>
      <c r="AB22" t="e">
        <f t="shared" si="2"/>
        <v>#VALUE!</v>
      </c>
      <c r="AC22" t="e">
        <f t="shared" si="3"/>
        <v>#VALUE!</v>
      </c>
      <c r="AD22" t="e">
        <f t="shared" si="4"/>
        <v>#VALUE!</v>
      </c>
      <c r="AE22" t="e">
        <f t="shared" si="5"/>
        <v>#VALUE!</v>
      </c>
      <c r="AF22" t="e">
        <f t="shared" si="6"/>
        <v>#VALUE!</v>
      </c>
      <c r="AG22" t="e">
        <f t="shared" si="7"/>
        <v>#VALUE!</v>
      </c>
      <c r="AH22" t="e">
        <f t="shared" si="14"/>
        <v>#VALUE!</v>
      </c>
      <c r="AI22" t="e">
        <f t="shared" si="8"/>
        <v>#VALUE!</v>
      </c>
      <c r="AJ22">
        <f t="shared" si="9"/>
        <v>0</v>
      </c>
      <c r="AK22" t="e">
        <f t="shared" si="10"/>
        <v>#N/A</v>
      </c>
      <c r="AL22" t="e">
        <f t="shared" si="11"/>
        <v>#VALUE!</v>
      </c>
      <c r="AM22" t="e">
        <f t="shared" si="12"/>
        <v>#VALUE!</v>
      </c>
      <c r="AN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" t="e">
        <f t="shared" si="13"/>
        <v>#VALUE!</v>
      </c>
    </row>
    <row r="23" spans="2:42" x14ac:dyDescent="0.35">
      <c r="B23" s="12" t="str">
        <f>Demand!C28</f>
        <v/>
      </c>
      <c r="C23" s="57" t="str">
        <f>Demand!D28</f>
        <v/>
      </c>
      <c r="D23" s="57" t="str">
        <f>Demand!E28</f>
        <v/>
      </c>
      <c r="E23" s="5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" t="e">
        <f t="shared" si="0"/>
        <v>#VALUE!</v>
      </c>
      <c r="AA23" t="e">
        <f t="shared" si="1"/>
        <v>#VALUE!</v>
      </c>
      <c r="AB23" t="e">
        <f t="shared" si="2"/>
        <v>#VALUE!</v>
      </c>
      <c r="AC23" t="e">
        <f t="shared" si="3"/>
        <v>#VALUE!</v>
      </c>
      <c r="AD23" t="e">
        <f t="shared" si="4"/>
        <v>#VALUE!</v>
      </c>
      <c r="AE23" t="e">
        <f t="shared" si="5"/>
        <v>#VALUE!</v>
      </c>
      <c r="AF23" t="e">
        <f t="shared" si="6"/>
        <v>#VALUE!</v>
      </c>
      <c r="AG23" t="e">
        <f t="shared" si="7"/>
        <v>#VALUE!</v>
      </c>
      <c r="AH23" t="e">
        <f t="shared" si="14"/>
        <v>#VALUE!</v>
      </c>
      <c r="AI23" t="e">
        <f t="shared" si="8"/>
        <v>#VALUE!</v>
      </c>
      <c r="AJ23">
        <f t="shared" si="9"/>
        <v>0</v>
      </c>
      <c r="AK23" t="e">
        <f t="shared" si="10"/>
        <v>#N/A</v>
      </c>
      <c r="AL23" t="e">
        <f t="shared" si="11"/>
        <v>#VALUE!</v>
      </c>
      <c r="AM23" t="e">
        <f t="shared" si="12"/>
        <v>#VALUE!</v>
      </c>
      <c r="AN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" t="e">
        <f t="shared" si="13"/>
        <v>#VALUE!</v>
      </c>
    </row>
    <row r="24" spans="2:42" x14ac:dyDescent="0.35">
      <c r="B24" s="12" t="str">
        <f>Demand!C29</f>
        <v/>
      </c>
      <c r="C24" s="57" t="str">
        <f>Demand!D29</f>
        <v/>
      </c>
      <c r="D24" s="57" t="str">
        <f>Demand!E29</f>
        <v/>
      </c>
      <c r="E24" s="5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" t="e">
        <f t="shared" si="0"/>
        <v>#VALUE!</v>
      </c>
      <c r="AA24" t="e">
        <f t="shared" si="1"/>
        <v>#VALUE!</v>
      </c>
      <c r="AB24" t="e">
        <f t="shared" si="2"/>
        <v>#VALUE!</v>
      </c>
      <c r="AC24" t="e">
        <f t="shared" si="3"/>
        <v>#VALUE!</v>
      </c>
      <c r="AD24" t="e">
        <f t="shared" si="4"/>
        <v>#VALUE!</v>
      </c>
      <c r="AE24" t="e">
        <f t="shared" si="5"/>
        <v>#VALUE!</v>
      </c>
      <c r="AF24" t="e">
        <f t="shared" si="6"/>
        <v>#VALUE!</v>
      </c>
      <c r="AG24" t="e">
        <f t="shared" si="7"/>
        <v>#VALUE!</v>
      </c>
      <c r="AH24" t="e">
        <f t="shared" si="14"/>
        <v>#VALUE!</v>
      </c>
      <c r="AI24" t="e">
        <f t="shared" si="8"/>
        <v>#VALUE!</v>
      </c>
      <c r="AJ24">
        <f t="shared" si="9"/>
        <v>0</v>
      </c>
      <c r="AK24" t="e">
        <f t="shared" si="10"/>
        <v>#N/A</v>
      </c>
      <c r="AL24" t="e">
        <f t="shared" si="11"/>
        <v>#VALUE!</v>
      </c>
      <c r="AM24" t="e">
        <f t="shared" si="12"/>
        <v>#VALUE!</v>
      </c>
      <c r="AN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" t="e">
        <f t="shared" si="13"/>
        <v>#VALUE!</v>
      </c>
    </row>
    <row r="25" spans="2:42" x14ac:dyDescent="0.35">
      <c r="B25" s="12" t="str">
        <f>Demand!C30</f>
        <v/>
      </c>
      <c r="C25" s="57" t="str">
        <f>Demand!D30</f>
        <v/>
      </c>
      <c r="D25" s="57" t="str">
        <f>Demand!E30</f>
        <v/>
      </c>
      <c r="E25" s="5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" t="e">
        <f t="shared" si="0"/>
        <v>#VALUE!</v>
      </c>
      <c r="AA25" t="e">
        <f t="shared" si="1"/>
        <v>#VALUE!</v>
      </c>
      <c r="AB25" t="e">
        <f t="shared" si="2"/>
        <v>#VALUE!</v>
      </c>
      <c r="AC25" t="e">
        <f t="shared" si="3"/>
        <v>#VALUE!</v>
      </c>
      <c r="AD25" t="e">
        <f t="shared" si="4"/>
        <v>#VALUE!</v>
      </c>
      <c r="AE25" t="e">
        <f t="shared" si="5"/>
        <v>#VALUE!</v>
      </c>
      <c r="AF25" t="e">
        <f t="shared" si="6"/>
        <v>#VALUE!</v>
      </c>
      <c r="AG25" t="e">
        <f t="shared" si="7"/>
        <v>#VALUE!</v>
      </c>
      <c r="AH25" t="e">
        <f t="shared" si="14"/>
        <v>#VALUE!</v>
      </c>
      <c r="AI25" t="e">
        <f t="shared" si="8"/>
        <v>#VALUE!</v>
      </c>
      <c r="AJ25">
        <f t="shared" si="9"/>
        <v>0</v>
      </c>
      <c r="AK25" t="e">
        <f t="shared" si="10"/>
        <v>#N/A</v>
      </c>
      <c r="AL25" t="e">
        <f t="shared" si="11"/>
        <v>#VALUE!</v>
      </c>
      <c r="AM25" t="e">
        <f t="shared" si="12"/>
        <v>#VALUE!</v>
      </c>
      <c r="AN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" t="e">
        <f t="shared" si="13"/>
        <v>#VALUE!</v>
      </c>
    </row>
    <row r="26" spans="2:42" x14ac:dyDescent="0.35">
      <c r="B26" s="12" t="str">
        <f>Demand!C31</f>
        <v/>
      </c>
      <c r="C26" s="57" t="str">
        <f>Demand!D31</f>
        <v/>
      </c>
      <c r="D26" s="57" t="str">
        <f>Demand!E31</f>
        <v/>
      </c>
      <c r="E26" s="5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6" t="e">
        <f t="shared" si="0"/>
        <v>#VALUE!</v>
      </c>
      <c r="AA26" t="e">
        <f t="shared" si="1"/>
        <v>#VALUE!</v>
      </c>
      <c r="AB26" t="e">
        <f t="shared" si="2"/>
        <v>#VALUE!</v>
      </c>
      <c r="AC26" t="e">
        <f t="shared" si="3"/>
        <v>#VALUE!</v>
      </c>
      <c r="AD26" t="e">
        <f t="shared" si="4"/>
        <v>#VALUE!</v>
      </c>
      <c r="AE26" t="e">
        <f t="shared" si="5"/>
        <v>#VALUE!</v>
      </c>
      <c r="AF26" t="e">
        <f t="shared" si="6"/>
        <v>#VALUE!</v>
      </c>
      <c r="AG26" t="e">
        <f t="shared" si="7"/>
        <v>#VALUE!</v>
      </c>
      <c r="AH26" t="e">
        <f t="shared" si="14"/>
        <v>#VALUE!</v>
      </c>
      <c r="AI26" t="e">
        <f t="shared" si="8"/>
        <v>#VALUE!</v>
      </c>
      <c r="AJ26">
        <f t="shared" si="9"/>
        <v>0</v>
      </c>
      <c r="AK26" t="e">
        <f t="shared" si="10"/>
        <v>#N/A</v>
      </c>
      <c r="AL26" t="e">
        <f t="shared" si="11"/>
        <v>#VALUE!</v>
      </c>
      <c r="AM26" t="e">
        <f t="shared" si="12"/>
        <v>#VALUE!</v>
      </c>
      <c r="AN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6" t="e">
        <f t="shared" si="13"/>
        <v>#VALUE!</v>
      </c>
    </row>
    <row r="27" spans="2:42" x14ac:dyDescent="0.35">
      <c r="B27" s="12" t="str">
        <f>Demand!C32</f>
        <v/>
      </c>
      <c r="C27" s="57" t="str">
        <f>Demand!D32</f>
        <v/>
      </c>
      <c r="D27" s="57" t="str">
        <f>Demand!E32</f>
        <v/>
      </c>
      <c r="E27" s="5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7" t="e">
        <f t="shared" si="0"/>
        <v>#VALUE!</v>
      </c>
      <c r="AA27" t="e">
        <f t="shared" si="1"/>
        <v>#VALUE!</v>
      </c>
      <c r="AB27" t="e">
        <f t="shared" si="2"/>
        <v>#VALUE!</v>
      </c>
      <c r="AC27" t="e">
        <f t="shared" si="3"/>
        <v>#VALUE!</v>
      </c>
      <c r="AD27" t="e">
        <f t="shared" si="4"/>
        <v>#VALUE!</v>
      </c>
      <c r="AE27" t="e">
        <f t="shared" si="5"/>
        <v>#VALUE!</v>
      </c>
      <c r="AF27" t="e">
        <f t="shared" si="6"/>
        <v>#VALUE!</v>
      </c>
      <c r="AG27" t="e">
        <f t="shared" si="7"/>
        <v>#VALUE!</v>
      </c>
      <c r="AH27" t="e">
        <f t="shared" si="14"/>
        <v>#VALUE!</v>
      </c>
      <c r="AI27" t="e">
        <f t="shared" si="8"/>
        <v>#VALUE!</v>
      </c>
      <c r="AJ27">
        <f t="shared" si="9"/>
        <v>0</v>
      </c>
      <c r="AK27" t="e">
        <f t="shared" si="10"/>
        <v>#N/A</v>
      </c>
      <c r="AL27" t="e">
        <f t="shared" si="11"/>
        <v>#VALUE!</v>
      </c>
      <c r="AM27" t="e">
        <f t="shared" si="12"/>
        <v>#VALUE!</v>
      </c>
      <c r="AN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7" t="e">
        <f t="shared" si="13"/>
        <v>#VALUE!</v>
      </c>
    </row>
    <row r="28" spans="2:42" x14ac:dyDescent="0.35">
      <c r="B28" s="12" t="str">
        <f>Demand!C33</f>
        <v/>
      </c>
      <c r="C28" s="57" t="str">
        <f>Demand!D33</f>
        <v/>
      </c>
      <c r="D28" s="57" t="str">
        <f>Demand!E33</f>
        <v/>
      </c>
      <c r="E28" s="5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8" t="e">
        <f t="shared" si="0"/>
        <v>#VALUE!</v>
      </c>
      <c r="AA28" t="e">
        <f t="shared" si="1"/>
        <v>#VALUE!</v>
      </c>
      <c r="AB28" t="e">
        <f t="shared" si="2"/>
        <v>#VALUE!</v>
      </c>
      <c r="AC28" t="e">
        <f t="shared" si="3"/>
        <v>#VALUE!</v>
      </c>
      <c r="AD28" t="e">
        <f t="shared" si="4"/>
        <v>#VALUE!</v>
      </c>
      <c r="AE28" t="e">
        <f t="shared" si="5"/>
        <v>#VALUE!</v>
      </c>
      <c r="AF28" t="e">
        <f t="shared" si="6"/>
        <v>#VALUE!</v>
      </c>
      <c r="AG28" t="e">
        <f t="shared" si="7"/>
        <v>#VALUE!</v>
      </c>
      <c r="AH28" t="e">
        <f t="shared" si="14"/>
        <v>#VALUE!</v>
      </c>
      <c r="AI28" t="e">
        <f t="shared" si="8"/>
        <v>#VALUE!</v>
      </c>
      <c r="AJ28">
        <f t="shared" si="9"/>
        <v>0</v>
      </c>
      <c r="AK28" t="e">
        <f t="shared" si="10"/>
        <v>#N/A</v>
      </c>
      <c r="AL28" t="e">
        <f t="shared" si="11"/>
        <v>#VALUE!</v>
      </c>
      <c r="AM28" t="e">
        <f t="shared" si="12"/>
        <v>#VALUE!</v>
      </c>
      <c r="AN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8" t="e">
        <f t="shared" si="13"/>
        <v>#VALUE!</v>
      </c>
    </row>
    <row r="29" spans="2:42" x14ac:dyDescent="0.35">
      <c r="B29" s="12" t="str">
        <f>Demand!C34</f>
        <v/>
      </c>
      <c r="C29" s="57" t="str">
        <f>Demand!D34</f>
        <v/>
      </c>
      <c r="D29" s="57" t="str">
        <f>Demand!E34</f>
        <v/>
      </c>
      <c r="E29" s="5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9" t="e">
        <f t="shared" si="0"/>
        <v>#VALUE!</v>
      </c>
      <c r="AA29" t="e">
        <f t="shared" si="1"/>
        <v>#VALUE!</v>
      </c>
      <c r="AB29" t="e">
        <f t="shared" si="2"/>
        <v>#VALUE!</v>
      </c>
      <c r="AC29" t="e">
        <f t="shared" si="3"/>
        <v>#VALUE!</v>
      </c>
      <c r="AD29" t="e">
        <f t="shared" si="4"/>
        <v>#VALUE!</v>
      </c>
      <c r="AE29" t="e">
        <f t="shared" si="5"/>
        <v>#VALUE!</v>
      </c>
      <c r="AF29" t="e">
        <f t="shared" si="6"/>
        <v>#VALUE!</v>
      </c>
      <c r="AG29" t="e">
        <f t="shared" si="7"/>
        <v>#VALUE!</v>
      </c>
      <c r="AH29" t="e">
        <f t="shared" si="14"/>
        <v>#VALUE!</v>
      </c>
      <c r="AI29" t="e">
        <f t="shared" si="8"/>
        <v>#VALUE!</v>
      </c>
      <c r="AJ29">
        <f t="shared" si="9"/>
        <v>0</v>
      </c>
      <c r="AK29" t="e">
        <f t="shared" si="10"/>
        <v>#N/A</v>
      </c>
      <c r="AL29" t="e">
        <f t="shared" si="11"/>
        <v>#VALUE!</v>
      </c>
      <c r="AM29" t="e">
        <f t="shared" si="12"/>
        <v>#VALUE!</v>
      </c>
      <c r="AN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9" t="e">
        <f t="shared" si="13"/>
        <v>#VALUE!</v>
      </c>
    </row>
    <row r="30" spans="2:42" x14ac:dyDescent="0.35">
      <c r="B30" s="12" t="str">
        <f>Demand!C35</f>
        <v/>
      </c>
      <c r="C30" s="57" t="str">
        <f>Demand!D35</f>
        <v/>
      </c>
      <c r="D30" s="57" t="str">
        <f>Demand!E35</f>
        <v/>
      </c>
      <c r="E30" s="5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0" t="e">
        <f t="shared" si="0"/>
        <v>#VALUE!</v>
      </c>
      <c r="AA30" t="e">
        <f t="shared" si="1"/>
        <v>#VALUE!</v>
      </c>
      <c r="AB30" t="e">
        <f t="shared" si="2"/>
        <v>#VALUE!</v>
      </c>
      <c r="AC30" t="e">
        <f t="shared" si="3"/>
        <v>#VALUE!</v>
      </c>
      <c r="AD30" t="e">
        <f t="shared" si="4"/>
        <v>#VALUE!</v>
      </c>
      <c r="AE30" t="e">
        <f t="shared" si="5"/>
        <v>#VALUE!</v>
      </c>
      <c r="AF30" t="e">
        <f t="shared" si="6"/>
        <v>#VALUE!</v>
      </c>
      <c r="AG30" t="e">
        <f t="shared" si="7"/>
        <v>#VALUE!</v>
      </c>
      <c r="AH30" t="e">
        <f t="shared" si="14"/>
        <v>#VALUE!</v>
      </c>
      <c r="AI30" t="e">
        <f t="shared" si="8"/>
        <v>#VALUE!</v>
      </c>
      <c r="AJ30">
        <f t="shared" si="9"/>
        <v>0</v>
      </c>
      <c r="AK30" t="e">
        <f t="shared" si="10"/>
        <v>#N/A</v>
      </c>
      <c r="AL30" t="e">
        <f t="shared" si="11"/>
        <v>#VALUE!</v>
      </c>
      <c r="AM30" t="e">
        <f t="shared" si="12"/>
        <v>#VALUE!</v>
      </c>
      <c r="AN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0" t="e">
        <f t="shared" si="13"/>
        <v>#VALUE!</v>
      </c>
    </row>
    <row r="31" spans="2:42" x14ac:dyDescent="0.35">
      <c r="B31" s="12" t="str">
        <f>Demand!C36</f>
        <v/>
      </c>
      <c r="C31" s="57" t="str">
        <f>Demand!D36</f>
        <v/>
      </c>
      <c r="D31" s="57" t="str">
        <f>Demand!E36</f>
        <v/>
      </c>
      <c r="E31" s="5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1" t="e">
        <f t="shared" si="0"/>
        <v>#VALUE!</v>
      </c>
      <c r="AA31" t="e">
        <f t="shared" si="1"/>
        <v>#VALUE!</v>
      </c>
      <c r="AB31" t="e">
        <f t="shared" si="2"/>
        <v>#VALUE!</v>
      </c>
      <c r="AC31" t="e">
        <f t="shared" si="3"/>
        <v>#VALUE!</v>
      </c>
      <c r="AD31" t="e">
        <f t="shared" si="4"/>
        <v>#VALUE!</v>
      </c>
      <c r="AE31" t="e">
        <f t="shared" si="5"/>
        <v>#VALUE!</v>
      </c>
      <c r="AF31" t="e">
        <f t="shared" si="6"/>
        <v>#VALUE!</v>
      </c>
      <c r="AG31" t="e">
        <f t="shared" si="7"/>
        <v>#VALUE!</v>
      </c>
      <c r="AH31" t="e">
        <f t="shared" si="14"/>
        <v>#VALUE!</v>
      </c>
      <c r="AI31" t="e">
        <f t="shared" si="8"/>
        <v>#VALUE!</v>
      </c>
      <c r="AJ31">
        <f t="shared" si="9"/>
        <v>0</v>
      </c>
      <c r="AK31" t="e">
        <f t="shared" si="10"/>
        <v>#N/A</v>
      </c>
      <c r="AL31" t="e">
        <f t="shared" si="11"/>
        <v>#VALUE!</v>
      </c>
      <c r="AM31" t="e">
        <f t="shared" si="12"/>
        <v>#VALUE!</v>
      </c>
      <c r="AN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1" t="e">
        <f t="shared" si="13"/>
        <v>#VALUE!</v>
      </c>
    </row>
    <row r="32" spans="2:42" x14ac:dyDescent="0.35">
      <c r="B32" s="12" t="str">
        <f>Demand!C37</f>
        <v/>
      </c>
      <c r="C32" s="57" t="str">
        <f>Demand!D37</f>
        <v/>
      </c>
      <c r="D32" s="57" t="str">
        <f>Demand!E37</f>
        <v/>
      </c>
      <c r="E32" s="5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2" t="e">
        <f t="shared" si="0"/>
        <v>#VALUE!</v>
      </c>
      <c r="AA32" t="e">
        <f t="shared" si="1"/>
        <v>#VALUE!</v>
      </c>
      <c r="AB32" t="e">
        <f t="shared" si="2"/>
        <v>#VALUE!</v>
      </c>
      <c r="AC32" t="e">
        <f t="shared" si="3"/>
        <v>#VALUE!</v>
      </c>
      <c r="AD32" t="e">
        <f t="shared" si="4"/>
        <v>#VALUE!</v>
      </c>
      <c r="AE32" t="e">
        <f t="shared" si="5"/>
        <v>#VALUE!</v>
      </c>
      <c r="AF32" t="e">
        <f t="shared" si="6"/>
        <v>#VALUE!</v>
      </c>
      <c r="AG32" t="e">
        <f t="shared" si="7"/>
        <v>#VALUE!</v>
      </c>
      <c r="AH32" t="e">
        <f t="shared" si="14"/>
        <v>#VALUE!</v>
      </c>
      <c r="AI32" t="e">
        <f t="shared" si="8"/>
        <v>#VALUE!</v>
      </c>
      <c r="AJ32">
        <f t="shared" si="9"/>
        <v>0</v>
      </c>
      <c r="AK32" t="e">
        <f t="shared" si="10"/>
        <v>#N/A</v>
      </c>
      <c r="AL32" t="e">
        <f t="shared" si="11"/>
        <v>#VALUE!</v>
      </c>
      <c r="AM32" t="e">
        <f t="shared" si="12"/>
        <v>#VALUE!</v>
      </c>
      <c r="AN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2" t="e">
        <f t="shared" si="13"/>
        <v>#VALUE!</v>
      </c>
    </row>
    <row r="33" spans="2:42" x14ac:dyDescent="0.35">
      <c r="B33" s="12" t="str">
        <f>Demand!C38</f>
        <v/>
      </c>
      <c r="C33" s="57" t="str">
        <f>Demand!D38</f>
        <v/>
      </c>
      <c r="D33" s="57" t="str">
        <f>Demand!E38</f>
        <v/>
      </c>
      <c r="E33" s="5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3" t="e">
        <f t="shared" si="0"/>
        <v>#VALUE!</v>
      </c>
      <c r="AA33" t="e">
        <f t="shared" si="1"/>
        <v>#VALUE!</v>
      </c>
      <c r="AB33" t="e">
        <f t="shared" si="2"/>
        <v>#VALUE!</v>
      </c>
      <c r="AC33" t="e">
        <f t="shared" si="3"/>
        <v>#VALUE!</v>
      </c>
      <c r="AD33" t="e">
        <f t="shared" si="4"/>
        <v>#VALUE!</v>
      </c>
      <c r="AE33" t="e">
        <f t="shared" si="5"/>
        <v>#VALUE!</v>
      </c>
      <c r="AF33" t="e">
        <f t="shared" si="6"/>
        <v>#VALUE!</v>
      </c>
      <c r="AG33" t="e">
        <f t="shared" si="7"/>
        <v>#VALUE!</v>
      </c>
      <c r="AH33" t="e">
        <f t="shared" si="14"/>
        <v>#VALUE!</v>
      </c>
      <c r="AI33" t="e">
        <f t="shared" si="8"/>
        <v>#VALUE!</v>
      </c>
      <c r="AJ33">
        <f t="shared" si="9"/>
        <v>0</v>
      </c>
      <c r="AK33" t="e">
        <f t="shared" si="10"/>
        <v>#N/A</v>
      </c>
      <c r="AL33" t="e">
        <f t="shared" si="11"/>
        <v>#VALUE!</v>
      </c>
      <c r="AM33" t="e">
        <f t="shared" si="12"/>
        <v>#VALUE!</v>
      </c>
      <c r="AN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3" t="e">
        <f t="shared" si="13"/>
        <v>#VALUE!</v>
      </c>
    </row>
    <row r="34" spans="2:42" x14ac:dyDescent="0.35">
      <c r="B34" s="12" t="str">
        <f>Demand!C39</f>
        <v/>
      </c>
      <c r="C34" s="57" t="str">
        <f>Demand!D39</f>
        <v/>
      </c>
      <c r="D34" s="57" t="str">
        <f>Demand!E39</f>
        <v/>
      </c>
      <c r="E34" s="5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4" t="e">
        <f t="shared" si="0"/>
        <v>#VALUE!</v>
      </c>
      <c r="AA34" t="e">
        <f t="shared" si="1"/>
        <v>#VALUE!</v>
      </c>
      <c r="AB34" t="e">
        <f t="shared" si="2"/>
        <v>#VALUE!</v>
      </c>
      <c r="AC34" t="e">
        <f t="shared" si="3"/>
        <v>#VALUE!</v>
      </c>
      <c r="AD34" t="e">
        <f t="shared" si="4"/>
        <v>#VALUE!</v>
      </c>
      <c r="AE34" t="e">
        <f t="shared" si="5"/>
        <v>#VALUE!</v>
      </c>
      <c r="AF34" t="e">
        <f t="shared" si="6"/>
        <v>#VALUE!</v>
      </c>
      <c r="AG34" t="e">
        <f t="shared" si="7"/>
        <v>#VALUE!</v>
      </c>
      <c r="AH34" t="e">
        <f t="shared" si="14"/>
        <v>#VALUE!</v>
      </c>
      <c r="AI34" t="e">
        <f t="shared" si="8"/>
        <v>#VALUE!</v>
      </c>
      <c r="AJ34">
        <f t="shared" si="9"/>
        <v>0</v>
      </c>
      <c r="AK34" t="e">
        <f t="shared" si="10"/>
        <v>#N/A</v>
      </c>
      <c r="AL34" t="e">
        <f t="shared" si="11"/>
        <v>#VALUE!</v>
      </c>
      <c r="AM34" t="e">
        <f t="shared" si="12"/>
        <v>#VALUE!</v>
      </c>
      <c r="AN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4" t="e">
        <f t="shared" si="13"/>
        <v>#VALUE!</v>
      </c>
    </row>
    <row r="35" spans="2:42" x14ac:dyDescent="0.35">
      <c r="B35" s="12" t="str">
        <f>Demand!C40</f>
        <v/>
      </c>
      <c r="C35" s="57" t="str">
        <f>Demand!D40</f>
        <v/>
      </c>
      <c r="D35" s="57" t="str">
        <f>Demand!E40</f>
        <v/>
      </c>
      <c r="E35" s="5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5" t="e">
        <f t="shared" si="0"/>
        <v>#VALUE!</v>
      </c>
      <c r="AA35" t="e">
        <f t="shared" si="1"/>
        <v>#VALUE!</v>
      </c>
      <c r="AB35" t="e">
        <f t="shared" si="2"/>
        <v>#VALUE!</v>
      </c>
      <c r="AC35" t="e">
        <f t="shared" si="3"/>
        <v>#VALUE!</v>
      </c>
      <c r="AD35" t="e">
        <f t="shared" si="4"/>
        <v>#VALUE!</v>
      </c>
      <c r="AE35" t="e">
        <f t="shared" si="5"/>
        <v>#VALUE!</v>
      </c>
      <c r="AF35" t="e">
        <f t="shared" si="6"/>
        <v>#VALUE!</v>
      </c>
      <c r="AG35" t="e">
        <f t="shared" si="7"/>
        <v>#VALUE!</v>
      </c>
      <c r="AH35" t="e">
        <f t="shared" si="14"/>
        <v>#VALUE!</v>
      </c>
      <c r="AI35" t="e">
        <f t="shared" si="8"/>
        <v>#VALUE!</v>
      </c>
      <c r="AJ35">
        <f t="shared" si="9"/>
        <v>0</v>
      </c>
      <c r="AK35" t="e">
        <f t="shared" si="10"/>
        <v>#N/A</v>
      </c>
      <c r="AL35" t="e">
        <f t="shared" si="11"/>
        <v>#VALUE!</v>
      </c>
      <c r="AM35" t="e">
        <f t="shared" si="12"/>
        <v>#VALUE!</v>
      </c>
      <c r="AN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5" t="e">
        <f t="shared" si="13"/>
        <v>#VALUE!</v>
      </c>
    </row>
    <row r="36" spans="2:42" x14ac:dyDescent="0.35">
      <c r="B36" s="12" t="str">
        <f>Demand!C41</f>
        <v/>
      </c>
      <c r="C36" s="57" t="str">
        <f>Demand!D41</f>
        <v/>
      </c>
      <c r="D36" s="57" t="str">
        <f>Demand!E41</f>
        <v/>
      </c>
      <c r="E36" s="5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6" t="e">
        <f t="shared" si="0"/>
        <v>#VALUE!</v>
      </c>
      <c r="AA36" t="e">
        <f t="shared" si="1"/>
        <v>#VALUE!</v>
      </c>
      <c r="AB36" t="e">
        <f t="shared" si="2"/>
        <v>#VALUE!</v>
      </c>
      <c r="AC36" t="e">
        <f t="shared" si="3"/>
        <v>#VALUE!</v>
      </c>
      <c r="AD36" t="e">
        <f t="shared" si="4"/>
        <v>#VALUE!</v>
      </c>
      <c r="AE36" t="e">
        <f t="shared" si="5"/>
        <v>#VALUE!</v>
      </c>
      <c r="AF36" t="e">
        <f t="shared" si="6"/>
        <v>#VALUE!</v>
      </c>
      <c r="AG36" t="e">
        <f t="shared" si="7"/>
        <v>#VALUE!</v>
      </c>
      <c r="AH36" t="e">
        <f t="shared" si="14"/>
        <v>#VALUE!</v>
      </c>
      <c r="AI36" t="e">
        <f t="shared" si="8"/>
        <v>#VALUE!</v>
      </c>
      <c r="AJ36">
        <f t="shared" si="9"/>
        <v>0</v>
      </c>
      <c r="AK36" t="e">
        <f t="shared" si="10"/>
        <v>#N/A</v>
      </c>
      <c r="AL36" t="e">
        <f t="shared" si="11"/>
        <v>#VALUE!</v>
      </c>
      <c r="AM36" t="e">
        <f t="shared" si="12"/>
        <v>#VALUE!</v>
      </c>
      <c r="AN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6" t="e">
        <f t="shared" si="13"/>
        <v>#VALUE!</v>
      </c>
    </row>
    <row r="37" spans="2:42" x14ac:dyDescent="0.35">
      <c r="B37" s="12" t="str">
        <f>Demand!C42</f>
        <v/>
      </c>
      <c r="C37" s="57" t="str">
        <f>Demand!D42</f>
        <v/>
      </c>
      <c r="D37" s="57" t="str">
        <f>Demand!E42</f>
        <v/>
      </c>
      <c r="E37" s="5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7" t="e">
        <f t="shared" si="0"/>
        <v>#VALUE!</v>
      </c>
      <c r="AA37" t="e">
        <f t="shared" si="1"/>
        <v>#VALUE!</v>
      </c>
      <c r="AB37" t="e">
        <f t="shared" si="2"/>
        <v>#VALUE!</v>
      </c>
      <c r="AC37" t="e">
        <f t="shared" si="3"/>
        <v>#VALUE!</v>
      </c>
      <c r="AD37" t="e">
        <f t="shared" si="4"/>
        <v>#VALUE!</v>
      </c>
      <c r="AE37" t="e">
        <f t="shared" si="5"/>
        <v>#VALUE!</v>
      </c>
      <c r="AF37" t="e">
        <f t="shared" si="6"/>
        <v>#VALUE!</v>
      </c>
      <c r="AG37" t="e">
        <f t="shared" si="7"/>
        <v>#VALUE!</v>
      </c>
      <c r="AH37" t="e">
        <f t="shared" si="14"/>
        <v>#VALUE!</v>
      </c>
      <c r="AI37" t="e">
        <f t="shared" si="8"/>
        <v>#VALUE!</v>
      </c>
      <c r="AJ37">
        <f t="shared" si="9"/>
        <v>0</v>
      </c>
      <c r="AK37" t="e">
        <f t="shared" si="10"/>
        <v>#N/A</v>
      </c>
      <c r="AL37" t="e">
        <f t="shared" si="11"/>
        <v>#VALUE!</v>
      </c>
      <c r="AM37" t="e">
        <f t="shared" si="12"/>
        <v>#VALUE!</v>
      </c>
      <c r="AN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7" t="e">
        <f t="shared" si="13"/>
        <v>#VALUE!</v>
      </c>
    </row>
    <row r="38" spans="2:42" x14ac:dyDescent="0.35">
      <c r="B38" s="12" t="str">
        <f>Demand!C43</f>
        <v/>
      </c>
      <c r="C38" s="57" t="str">
        <f>Demand!D43</f>
        <v/>
      </c>
      <c r="D38" s="57" t="str">
        <f>Demand!E43</f>
        <v/>
      </c>
      <c r="E38" s="5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8" t="e">
        <f t="shared" si="0"/>
        <v>#VALUE!</v>
      </c>
      <c r="AA38" t="e">
        <f t="shared" si="1"/>
        <v>#VALUE!</v>
      </c>
      <c r="AB38" t="e">
        <f t="shared" si="2"/>
        <v>#VALUE!</v>
      </c>
      <c r="AC38" t="e">
        <f t="shared" si="3"/>
        <v>#VALUE!</v>
      </c>
      <c r="AD38" t="e">
        <f t="shared" si="4"/>
        <v>#VALUE!</v>
      </c>
      <c r="AE38" t="e">
        <f t="shared" si="5"/>
        <v>#VALUE!</v>
      </c>
      <c r="AF38" t="e">
        <f t="shared" si="6"/>
        <v>#VALUE!</v>
      </c>
      <c r="AG38" t="e">
        <f t="shared" si="7"/>
        <v>#VALUE!</v>
      </c>
      <c r="AH38" t="e">
        <f t="shared" si="14"/>
        <v>#VALUE!</v>
      </c>
      <c r="AI38" t="e">
        <f t="shared" si="8"/>
        <v>#VALUE!</v>
      </c>
      <c r="AJ38">
        <f t="shared" si="9"/>
        <v>0</v>
      </c>
      <c r="AK38" t="e">
        <f t="shared" si="10"/>
        <v>#N/A</v>
      </c>
      <c r="AL38" t="e">
        <f t="shared" si="11"/>
        <v>#VALUE!</v>
      </c>
      <c r="AM38" t="e">
        <f t="shared" si="12"/>
        <v>#VALUE!</v>
      </c>
      <c r="AN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8" t="e">
        <f t="shared" si="13"/>
        <v>#VALUE!</v>
      </c>
    </row>
    <row r="39" spans="2:42" x14ac:dyDescent="0.35">
      <c r="B39" s="12" t="str">
        <f>Demand!C44</f>
        <v/>
      </c>
      <c r="C39" s="57" t="str">
        <f>Demand!D44</f>
        <v/>
      </c>
      <c r="D39" s="57" t="str">
        <f>Demand!E44</f>
        <v/>
      </c>
      <c r="E39" s="5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39" t="e">
        <f t="shared" si="0"/>
        <v>#VALUE!</v>
      </c>
      <c r="AA39" t="e">
        <f t="shared" si="1"/>
        <v>#VALUE!</v>
      </c>
      <c r="AB39" t="e">
        <f t="shared" si="2"/>
        <v>#VALUE!</v>
      </c>
      <c r="AC39" t="e">
        <f t="shared" si="3"/>
        <v>#VALUE!</v>
      </c>
      <c r="AD39" t="e">
        <f t="shared" si="4"/>
        <v>#VALUE!</v>
      </c>
      <c r="AE39" t="e">
        <f t="shared" si="5"/>
        <v>#VALUE!</v>
      </c>
      <c r="AF39" t="e">
        <f t="shared" si="6"/>
        <v>#VALUE!</v>
      </c>
      <c r="AG39" t="e">
        <f t="shared" si="7"/>
        <v>#VALUE!</v>
      </c>
      <c r="AH39" t="e">
        <f t="shared" si="14"/>
        <v>#VALUE!</v>
      </c>
      <c r="AI39" t="e">
        <f t="shared" si="8"/>
        <v>#VALUE!</v>
      </c>
      <c r="AJ39">
        <f t="shared" si="9"/>
        <v>0</v>
      </c>
      <c r="AK39" t="e">
        <f t="shared" si="10"/>
        <v>#N/A</v>
      </c>
      <c r="AL39" t="e">
        <f t="shared" si="11"/>
        <v>#VALUE!</v>
      </c>
      <c r="AM39" t="e">
        <f t="shared" si="12"/>
        <v>#VALUE!</v>
      </c>
      <c r="AN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39" t="e">
        <f t="shared" si="13"/>
        <v>#VALUE!</v>
      </c>
    </row>
    <row r="40" spans="2:42" x14ac:dyDescent="0.35">
      <c r="B40" s="12" t="str">
        <f>Demand!C45</f>
        <v/>
      </c>
      <c r="C40" s="57" t="str">
        <f>Demand!D45</f>
        <v/>
      </c>
      <c r="D40" s="57" t="str">
        <f>Demand!E45</f>
        <v/>
      </c>
      <c r="E40" s="5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0" t="e">
        <f t="shared" si="0"/>
        <v>#VALUE!</v>
      </c>
      <c r="AA40" t="e">
        <f t="shared" si="1"/>
        <v>#VALUE!</v>
      </c>
      <c r="AB40" t="e">
        <f t="shared" si="2"/>
        <v>#VALUE!</v>
      </c>
      <c r="AC40" t="e">
        <f t="shared" si="3"/>
        <v>#VALUE!</v>
      </c>
      <c r="AD40" t="e">
        <f t="shared" si="4"/>
        <v>#VALUE!</v>
      </c>
      <c r="AE40" t="e">
        <f t="shared" si="5"/>
        <v>#VALUE!</v>
      </c>
      <c r="AF40" t="e">
        <f t="shared" si="6"/>
        <v>#VALUE!</v>
      </c>
      <c r="AG40" t="e">
        <f t="shared" si="7"/>
        <v>#VALUE!</v>
      </c>
      <c r="AH40" t="e">
        <f t="shared" si="14"/>
        <v>#VALUE!</v>
      </c>
      <c r="AI40" t="e">
        <f t="shared" si="8"/>
        <v>#VALUE!</v>
      </c>
      <c r="AJ40">
        <f t="shared" si="9"/>
        <v>0</v>
      </c>
      <c r="AK40" t="e">
        <f t="shared" si="10"/>
        <v>#N/A</v>
      </c>
      <c r="AL40" t="e">
        <f t="shared" si="11"/>
        <v>#VALUE!</v>
      </c>
      <c r="AM40" t="e">
        <f t="shared" si="12"/>
        <v>#VALUE!</v>
      </c>
      <c r="AN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0" t="e">
        <f t="shared" si="13"/>
        <v>#VALUE!</v>
      </c>
    </row>
    <row r="41" spans="2:42" x14ac:dyDescent="0.35">
      <c r="B41" s="12" t="str">
        <f>Demand!C46</f>
        <v/>
      </c>
      <c r="C41" s="57" t="str">
        <f>Demand!D46</f>
        <v/>
      </c>
      <c r="D41" s="57" t="str">
        <f>Demand!E46</f>
        <v/>
      </c>
      <c r="E41" s="5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1" t="e">
        <f t="shared" si="0"/>
        <v>#VALUE!</v>
      </c>
      <c r="AA41" t="e">
        <f t="shared" si="1"/>
        <v>#VALUE!</v>
      </c>
      <c r="AB41" t="e">
        <f t="shared" si="2"/>
        <v>#VALUE!</v>
      </c>
      <c r="AC41" t="e">
        <f t="shared" si="3"/>
        <v>#VALUE!</v>
      </c>
      <c r="AD41" t="e">
        <f t="shared" si="4"/>
        <v>#VALUE!</v>
      </c>
      <c r="AE41" t="e">
        <f t="shared" si="5"/>
        <v>#VALUE!</v>
      </c>
      <c r="AF41" t="e">
        <f t="shared" si="6"/>
        <v>#VALUE!</v>
      </c>
      <c r="AG41" t="e">
        <f t="shared" si="7"/>
        <v>#VALUE!</v>
      </c>
      <c r="AH41" t="e">
        <f t="shared" si="14"/>
        <v>#VALUE!</v>
      </c>
      <c r="AI41" t="e">
        <f t="shared" si="8"/>
        <v>#VALUE!</v>
      </c>
      <c r="AJ41">
        <f t="shared" si="9"/>
        <v>0</v>
      </c>
      <c r="AK41" t="e">
        <f t="shared" si="10"/>
        <v>#N/A</v>
      </c>
      <c r="AL41" t="e">
        <f t="shared" si="11"/>
        <v>#VALUE!</v>
      </c>
      <c r="AM41" t="e">
        <f t="shared" si="12"/>
        <v>#VALUE!</v>
      </c>
      <c r="AN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1" t="e">
        <f t="shared" si="13"/>
        <v>#VALUE!</v>
      </c>
    </row>
    <row r="42" spans="2:42" x14ac:dyDescent="0.35">
      <c r="B42" s="12" t="str">
        <f>Demand!C47</f>
        <v/>
      </c>
      <c r="C42" s="57" t="str">
        <f>Demand!D47</f>
        <v/>
      </c>
      <c r="D42" s="57" t="str">
        <f>Demand!E47</f>
        <v/>
      </c>
      <c r="E42" s="5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2" t="e">
        <f t="shared" si="0"/>
        <v>#VALUE!</v>
      </c>
      <c r="AA42" t="e">
        <f t="shared" si="1"/>
        <v>#VALUE!</v>
      </c>
      <c r="AB42" t="e">
        <f t="shared" si="2"/>
        <v>#VALUE!</v>
      </c>
      <c r="AC42" t="e">
        <f t="shared" si="3"/>
        <v>#VALUE!</v>
      </c>
      <c r="AD42" t="e">
        <f t="shared" si="4"/>
        <v>#VALUE!</v>
      </c>
      <c r="AE42" t="e">
        <f t="shared" si="5"/>
        <v>#VALUE!</v>
      </c>
      <c r="AF42" t="e">
        <f t="shared" si="6"/>
        <v>#VALUE!</v>
      </c>
      <c r="AG42" t="e">
        <f t="shared" si="7"/>
        <v>#VALUE!</v>
      </c>
      <c r="AH42" t="e">
        <f t="shared" si="14"/>
        <v>#VALUE!</v>
      </c>
      <c r="AI42" t="e">
        <f t="shared" si="8"/>
        <v>#VALUE!</v>
      </c>
      <c r="AJ42">
        <f t="shared" si="9"/>
        <v>0</v>
      </c>
      <c r="AK42" t="e">
        <f t="shared" si="10"/>
        <v>#N/A</v>
      </c>
      <c r="AL42" t="e">
        <f t="shared" si="11"/>
        <v>#VALUE!</v>
      </c>
      <c r="AM42" t="e">
        <f t="shared" si="12"/>
        <v>#VALUE!</v>
      </c>
      <c r="AN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2" t="e">
        <f t="shared" si="13"/>
        <v>#VALUE!</v>
      </c>
    </row>
    <row r="43" spans="2:42" x14ac:dyDescent="0.35">
      <c r="B43" s="12" t="str">
        <f>Demand!C48</f>
        <v/>
      </c>
      <c r="C43" s="57" t="str">
        <f>Demand!D48</f>
        <v/>
      </c>
      <c r="D43" s="57" t="str">
        <f>Demand!E48</f>
        <v/>
      </c>
      <c r="E43" s="5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3" t="e">
        <f t="shared" si="0"/>
        <v>#VALUE!</v>
      </c>
      <c r="AA43" t="e">
        <f t="shared" si="1"/>
        <v>#VALUE!</v>
      </c>
      <c r="AB43" t="e">
        <f t="shared" si="2"/>
        <v>#VALUE!</v>
      </c>
      <c r="AC43" t="e">
        <f t="shared" si="3"/>
        <v>#VALUE!</v>
      </c>
      <c r="AD43" t="e">
        <f t="shared" si="4"/>
        <v>#VALUE!</v>
      </c>
      <c r="AE43" t="e">
        <f t="shared" si="5"/>
        <v>#VALUE!</v>
      </c>
      <c r="AF43" t="e">
        <f t="shared" si="6"/>
        <v>#VALUE!</v>
      </c>
      <c r="AG43" t="e">
        <f t="shared" si="7"/>
        <v>#VALUE!</v>
      </c>
      <c r="AH43" t="e">
        <f t="shared" si="14"/>
        <v>#VALUE!</v>
      </c>
      <c r="AI43" t="e">
        <f t="shared" si="8"/>
        <v>#VALUE!</v>
      </c>
      <c r="AJ43">
        <f t="shared" si="9"/>
        <v>0</v>
      </c>
      <c r="AK43" t="e">
        <f t="shared" si="10"/>
        <v>#N/A</v>
      </c>
      <c r="AL43" t="e">
        <f t="shared" si="11"/>
        <v>#VALUE!</v>
      </c>
      <c r="AM43" t="e">
        <f t="shared" si="12"/>
        <v>#VALUE!</v>
      </c>
      <c r="AN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3" t="e">
        <f t="shared" si="13"/>
        <v>#VALUE!</v>
      </c>
    </row>
    <row r="44" spans="2:42" x14ac:dyDescent="0.35">
      <c r="B44" s="12" t="str">
        <f>Demand!C49</f>
        <v/>
      </c>
      <c r="C44" s="57" t="str">
        <f>Demand!D49</f>
        <v/>
      </c>
      <c r="D44" s="57" t="str">
        <f>Demand!E49</f>
        <v/>
      </c>
      <c r="E44" s="57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4" t="e">
        <f t="shared" si="0"/>
        <v>#VALUE!</v>
      </c>
      <c r="AA44" t="e">
        <f t="shared" si="1"/>
        <v>#VALUE!</v>
      </c>
      <c r="AB44" t="e">
        <f t="shared" si="2"/>
        <v>#VALUE!</v>
      </c>
      <c r="AC44" t="e">
        <f t="shared" si="3"/>
        <v>#VALUE!</v>
      </c>
      <c r="AD44" t="e">
        <f t="shared" si="4"/>
        <v>#VALUE!</v>
      </c>
      <c r="AE44" t="e">
        <f t="shared" si="5"/>
        <v>#VALUE!</v>
      </c>
      <c r="AF44" t="e">
        <f t="shared" si="6"/>
        <v>#VALUE!</v>
      </c>
      <c r="AG44" t="e">
        <f t="shared" si="7"/>
        <v>#VALUE!</v>
      </c>
      <c r="AH44" t="e">
        <f t="shared" si="14"/>
        <v>#VALUE!</v>
      </c>
      <c r="AI44" t="e">
        <f t="shared" si="8"/>
        <v>#VALUE!</v>
      </c>
      <c r="AJ44">
        <f t="shared" si="9"/>
        <v>0</v>
      </c>
      <c r="AK44" t="e">
        <f t="shared" si="10"/>
        <v>#N/A</v>
      </c>
      <c r="AL44" t="e">
        <f t="shared" si="11"/>
        <v>#VALUE!</v>
      </c>
      <c r="AM44" t="e">
        <f t="shared" si="12"/>
        <v>#VALUE!</v>
      </c>
      <c r="AN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4" t="e">
        <f t="shared" si="13"/>
        <v>#VALUE!</v>
      </c>
    </row>
    <row r="45" spans="2:42" x14ac:dyDescent="0.35">
      <c r="B45" s="12" t="str">
        <f>Demand!C50</f>
        <v/>
      </c>
      <c r="C45" s="57" t="str">
        <f>Demand!D50</f>
        <v/>
      </c>
      <c r="D45" s="57" t="str">
        <f>Demand!E50</f>
        <v/>
      </c>
      <c r="E45" s="57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5" t="e">
        <f t="shared" si="0"/>
        <v>#VALUE!</v>
      </c>
      <c r="AA45" t="e">
        <f t="shared" si="1"/>
        <v>#VALUE!</v>
      </c>
      <c r="AB45" t="e">
        <f t="shared" si="2"/>
        <v>#VALUE!</v>
      </c>
      <c r="AC45" t="e">
        <f t="shared" si="3"/>
        <v>#VALUE!</v>
      </c>
      <c r="AD45" t="e">
        <f t="shared" si="4"/>
        <v>#VALUE!</v>
      </c>
      <c r="AE45" t="e">
        <f t="shared" si="5"/>
        <v>#VALUE!</v>
      </c>
      <c r="AF45" t="e">
        <f t="shared" si="6"/>
        <v>#VALUE!</v>
      </c>
      <c r="AG45" t="e">
        <f t="shared" si="7"/>
        <v>#VALUE!</v>
      </c>
      <c r="AH45" t="e">
        <f t="shared" si="14"/>
        <v>#VALUE!</v>
      </c>
      <c r="AI45" t="e">
        <f t="shared" si="8"/>
        <v>#VALUE!</v>
      </c>
      <c r="AJ45">
        <f t="shared" si="9"/>
        <v>0</v>
      </c>
      <c r="AK45" t="e">
        <f t="shared" si="10"/>
        <v>#N/A</v>
      </c>
      <c r="AL45" t="e">
        <f t="shared" si="11"/>
        <v>#VALUE!</v>
      </c>
      <c r="AM45" t="e">
        <f t="shared" si="12"/>
        <v>#VALUE!</v>
      </c>
      <c r="AN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5" t="e">
        <f t="shared" si="13"/>
        <v>#VALUE!</v>
      </c>
    </row>
    <row r="46" spans="2:42" x14ac:dyDescent="0.35">
      <c r="B46" s="12" t="str">
        <f>Demand!C51</f>
        <v/>
      </c>
      <c r="C46" s="57" t="str">
        <f>Demand!D51</f>
        <v/>
      </c>
      <c r="D46" s="57" t="str">
        <f>Demand!E51</f>
        <v/>
      </c>
      <c r="E46" s="57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6" t="e">
        <f t="shared" si="0"/>
        <v>#VALUE!</v>
      </c>
      <c r="AA46" t="e">
        <f t="shared" si="1"/>
        <v>#VALUE!</v>
      </c>
      <c r="AB46" t="e">
        <f t="shared" si="2"/>
        <v>#VALUE!</v>
      </c>
      <c r="AC46" t="e">
        <f t="shared" si="3"/>
        <v>#VALUE!</v>
      </c>
      <c r="AD46" t="e">
        <f t="shared" si="4"/>
        <v>#VALUE!</v>
      </c>
      <c r="AE46" t="e">
        <f t="shared" si="5"/>
        <v>#VALUE!</v>
      </c>
      <c r="AF46" t="e">
        <f t="shared" si="6"/>
        <v>#VALUE!</v>
      </c>
      <c r="AG46" t="e">
        <f t="shared" si="7"/>
        <v>#VALUE!</v>
      </c>
      <c r="AH46" t="e">
        <f t="shared" si="14"/>
        <v>#VALUE!</v>
      </c>
      <c r="AI46" t="e">
        <f t="shared" si="8"/>
        <v>#VALUE!</v>
      </c>
      <c r="AJ46">
        <f t="shared" si="9"/>
        <v>0</v>
      </c>
      <c r="AK46" t="e">
        <f t="shared" si="10"/>
        <v>#N/A</v>
      </c>
      <c r="AL46" t="e">
        <f t="shared" si="11"/>
        <v>#VALUE!</v>
      </c>
      <c r="AM46" t="e">
        <f t="shared" si="12"/>
        <v>#VALUE!</v>
      </c>
      <c r="AN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6" t="e">
        <f t="shared" si="13"/>
        <v>#VALUE!</v>
      </c>
    </row>
    <row r="47" spans="2:42" x14ac:dyDescent="0.35">
      <c r="B47" s="12" t="str">
        <f>Demand!C52</f>
        <v/>
      </c>
      <c r="C47" s="57" t="str">
        <f>Demand!D52</f>
        <v/>
      </c>
      <c r="D47" s="57" t="str">
        <f>Demand!E52</f>
        <v/>
      </c>
      <c r="E47" s="57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7" t="e">
        <f t="shared" si="0"/>
        <v>#VALUE!</v>
      </c>
      <c r="AA47" t="e">
        <f t="shared" si="1"/>
        <v>#VALUE!</v>
      </c>
      <c r="AB47" t="e">
        <f t="shared" si="2"/>
        <v>#VALUE!</v>
      </c>
      <c r="AC47" t="e">
        <f t="shared" si="3"/>
        <v>#VALUE!</v>
      </c>
      <c r="AD47" t="e">
        <f t="shared" si="4"/>
        <v>#VALUE!</v>
      </c>
      <c r="AE47" t="e">
        <f t="shared" si="5"/>
        <v>#VALUE!</v>
      </c>
      <c r="AF47" t="e">
        <f t="shared" si="6"/>
        <v>#VALUE!</v>
      </c>
      <c r="AG47" t="e">
        <f t="shared" si="7"/>
        <v>#VALUE!</v>
      </c>
      <c r="AH47" t="e">
        <f t="shared" si="14"/>
        <v>#VALUE!</v>
      </c>
      <c r="AI47" t="e">
        <f t="shared" si="8"/>
        <v>#VALUE!</v>
      </c>
      <c r="AJ47">
        <f t="shared" si="9"/>
        <v>0</v>
      </c>
      <c r="AK47" t="e">
        <f t="shared" si="10"/>
        <v>#N/A</v>
      </c>
      <c r="AL47" t="e">
        <f t="shared" si="11"/>
        <v>#VALUE!</v>
      </c>
      <c r="AM47" t="e">
        <f t="shared" si="12"/>
        <v>#VALUE!</v>
      </c>
      <c r="AN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7" t="e">
        <f t="shared" si="13"/>
        <v>#VALUE!</v>
      </c>
    </row>
    <row r="48" spans="2:42" x14ac:dyDescent="0.35">
      <c r="B48" s="12" t="str">
        <f>Demand!C53</f>
        <v/>
      </c>
      <c r="C48" s="57" t="str">
        <f>Demand!D53</f>
        <v/>
      </c>
      <c r="D48" s="57" t="str">
        <f>Demand!E53</f>
        <v/>
      </c>
      <c r="E48" s="5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8" t="e">
        <f t="shared" si="0"/>
        <v>#VALUE!</v>
      </c>
      <c r="AA48" t="e">
        <f t="shared" si="1"/>
        <v>#VALUE!</v>
      </c>
      <c r="AB48" t="e">
        <f t="shared" si="2"/>
        <v>#VALUE!</v>
      </c>
      <c r="AC48" t="e">
        <f t="shared" si="3"/>
        <v>#VALUE!</v>
      </c>
      <c r="AD48" t="e">
        <f t="shared" si="4"/>
        <v>#VALUE!</v>
      </c>
      <c r="AE48" t="e">
        <f t="shared" si="5"/>
        <v>#VALUE!</v>
      </c>
      <c r="AF48" t="e">
        <f t="shared" si="6"/>
        <v>#VALUE!</v>
      </c>
      <c r="AG48" t="e">
        <f t="shared" si="7"/>
        <v>#VALUE!</v>
      </c>
      <c r="AH48" t="e">
        <f t="shared" si="14"/>
        <v>#VALUE!</v>
      </c>
      <c r="AI48" t="e">
        <f t="shared" si="8"/>
        <v>#VALUE!</v>
      </c>
      <c r="AJ48">
        <f t="shared" si="9"/>
        <v>0</v>
      </c>
      <c r="AK48" t="e">
        <f t="shared" si="10"/>
        <v>#N/A</v>
      </c>
      <c r="AL48" t="e">
        <f t="shared" si="11"/>
        <v>#VALUE!</v>
      </c>
      <c r="AM48" t="e">
        <f t="shared" si="12"/>
        <v>#VALUE!</v>
      </c>
      <c r="AN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8" t="e">
        <f t="shared" si="13"/>
        <v>#VALUE!</v>
      </c>
    </row>
    <row r="49" spans="2:42" x14ac:dyDescent="0.35">
      <c r="B49" s="12" t="str">
        <f>Demand!C54</f>
        <v/>
      </c>
      <c r="C49" s="57" t="str">
        <f>Demand!D54</f>
        <v/>
      </c>
      <c r="D49" s="57" t="str">
        <f>Demand!E54</f>
        <v/>
      </c>
      <c r="E49" s="5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49" t="e">
        <f t="shared" si="0"/>
        <v>#VALUE!</v>
      </c>
      <c r="AA49" t="e">
        <f t="shared" si="1"/>
        <v>#VALUE!</v>
      </c>
      <c r="AB49" t="e">
        <f t="shared" si="2"/>
        <v>#VALUE!</v>
      </c>
      <c r="AC49" t="e">
        <f t="shared" si="3"/>
        <v>#VALUE!</v>
      </c>
      <c r="AD49" t="e">
        <f t="shared" si="4"/>
        <v>#VALUE!</v>
      </c>
      <c r="AE49" t="e">
        <f t="shared" si="5"/>
        <v>#VALUE!</v>
      </c>
      <c r="AF49" t="e">
        <f t="shared" si="6"/>
        <v>#VALUE!</v>
      </c>
      <c r="AG49" t="e">
        <f t="shared" si="7"/>
        <v>#VALUE!</v>
      </c>
      <c r="AH49" t="e">
        <f t="shared" si="14"/>
        <v>#VALUE!</v>
      </c>
      <c r="AI49" t="e">
        <f t="shared" si="8"/>
        <v>#VALUE!</v>
      </c>
      <c r="AJ49">
        <f t="shared" si="9"/>
        <v>0</v>
      </c>
      <c r="AK49" t="e">
        <f t="shared" si="10"/>
        <v>#N/A</v>
      </c>
      <c r="AL49" t="e">
        <f t="shared" si="11"/>
        <v>#VALUE!</v>
      </c>
      <c r="AM49" t="e">
        <f t="shared" si="12"/>
        <v>#VALUE!</v>
      </c>
      <c r="AN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49" t="e">
        <f t="shared" si="13"/>
        <v>#VALUE!</v>
      </c>
    </row>
    <row r="50" spans="2:42" x14ac:dyDescent="0.35">
      <c r="B50" s="12" t="str">
        <f>Demand!C55</f>
        <v/>
      </c>
      <c r="C50" s="57" t="str">
        <f>Demand!D55</f>
        <v/>
      </c>
      <c r="D50" s="57" t="str">
        <f>Demand!E55</f>
        <v/>
      </c>
      <c r="E50" s="5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0" t="e">
        <f t="shared" si="0"/>
        <v>#VALUE!</v>
      </c>
      <c r="AA50" t="e">
        <f t="shared" si="1"/>
        <v>#VALUE!</v>
      </c>
      <c r="AB50" t="e">
        <f t="shared" si="2"/>
        <v>#VALUE!</v>
      </c>
      <c r="AC50" t="e">
        <f t="shared" si="3"/>
        <v>#VALUE!</v>
      </c>
      <c r="AD50" t="e">
        <f t="shared" si="4"/>
        <v>#VALUE!</v>
      </c>
      <c r="AE50" t="e">
        <f t="shared" si="5"/>
        <v>#VALUE!</v>
      </c>
      <c r="AF50" t="e">
        <f t="shared" si="6"/>
        <v>#VALUE!</v>
      </c>
      <c r="AG50" t="e">
        <f t="shared" si="7"/>
        <v>#VALUE!</v>
      </c>
      <c r="AH50" t="e">
        <f t="shared" si="14"/>
        <v>#VALUE!</v>
      </c>
      <c r="AI50" t="e">
        <f t="shared" si="8"/>
        <v>#VALUE!</v>
      </c>
      <c r="AJ50">
        <f t="shared" si="9"/>
        <v>0</v>
      </c>
      <c r="AK50" t="e">
        <f t="shared" si="10"/>
        <v>#N/A</v>
      </c>
      <c r="AL50" t="e">
        <f t="shared" si="11"/>
        <v>#VALUE!</v>
      </c>
      <c r="AM50" t="e">
        <f t="shared" si="12"/>
        <v>#VALUE!</v>
      </c>
      <c r="AN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0" t="e">
        <f t="shared" si="13"/>
        <v>#VALUE!</v>
      </c>
    </row>
    <row r="51" spans="2:42" x14ac:dyDescent="0.35">
      <c r="B51" s="12" t="str">
        <f>Demand!C56</f>
        <v/>
      </c>
      <c r="C51" s="57" t="str">
        <f>Demand!D56</f>
        <v/>
      </c>
      <c r="D51" s="57" t="str">
        <f>Demand!E56</f>
        <v/>
      </c>
      <c r="E51" s="5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1" t="e">
        <f t="shared" si="0"/>
        <v>#VALUE!</v>
      </c>
      <c r="AA51" t="e">
        <f t="shared" si="1"/>
        <v>#VALUE!</v>
      </c>
      <c r="AB51" t="e">
        <f t="shared" si="2"/>
        <v>#VALUE!</v>
      </c>
      <c r="AC51" t="e">
        <f t="shared" si="3"/>
        <v>#VALUE!</v>
      </c>
      <c r="AD51" t="e">
        <f t="shared" si="4"/>
        <v>#VALUE!</v>
      </c>
      <c r="AE51" t="e">
        <f t="shared" si="5"/>
        <v>#VALUE!</v>
      </c>
      <c r="AF51" t="e">
        <f t="shared" si="6"/>
        <v>#VALUE!</v>
      </c>
      <c r="AG51" t="e">
        <f t="shared" si="7"/>
        <v>#VALUE!</v>
      </c>
      <c r="AH51" t="e">
        <f t="shared" si="14"/>
        <v>#VALUE!</v>
      </c>
      <c r="AI51" t="e">
        <f t="shared" si="8"/>
        <v>#VALUE!</v>
      </c>
      <c r="AJ51">
        <f t="shared" si="9"/>
        <v>0</v>
      </c>
      <c r="AK51" t="e">
        <f t="shared" si="10"/>
        <v>#N/A</v>
      </c>
      <c r="AL51" t="e">
        <f t="shared" si="11"/>
        <v>#VALUE!</v>
      </c>
      <c r="AM51" t="e">
        <f t="shared" si="12"/>
        <v>#VALUE!</v>
      </c>
      <c r="AN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1" t="e">
        <f t="shared" si="13"/>
        <v>#VALUE!</v>
      </c>
    </row>
    <row r="52" spans="2:42" x14ac:dyDescent="0.35">
      <c r="B52" s="12" t="str">
        <f>Demand!C57</f>
        <v/>
      </c>
      <c r="C52" s="57" t="str">
        <f>Demand!D57</f>
        <v/>
      </c>
      <c r="D52" s="57" t="str">
        <f>Demand!E57</f>
        <v/>
      </c>
      <c r="E52" s="5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2" t="e">
        <f t="shared" si="0"/>
        <v>#VALUE!</v>
      </c>
      <c r="AA52" t="e">
        <f t="shared" si="1"/>
        <v>#VALUE!</v>
      </c>
      <c r="AB52" t="e">
        <f t="shared" si="2"/>
        <v>#VALUE!</v>
      </c>
      <c r="AC52" t="e">
        <f t="shared" si="3"/>
        <v>#VALUE!</v>
      </c>
      <c r="AD52" t="e">
        <f t="shared" si="4"/>
        <v>#VALUE!</v>
      </c>
      <c r="AE52" t="e">
        <f t="shared" si="5"/>
        <v>#VALUE!</v>
      </c>
      <c r="AF52" t="e">
        <f t="shared" si="6"/>
        <v>#VALUE!</v>
      </c>
      <c r="AG52" t="e">
        <f t="shared" si="7"/>
        <v>#VALUE!</v>
      </c>
      <c r="AH52" t="e">
        <f t="shared" si="14"/>
        <v>#VALUE!</v>
      </c>
      <c r="AI52" t="e">
        <f t="shared" si="8"/>
        <v>#VALUE!</v>
      </c>
      <c r="AJ52">
        <f t="shared" si="9"/>
        <v>0</v>
      </c>
      <c r="AK52" t="e">
        <f t="shared" si="10"/>
        <v>#N/A</v>
      </c>
      <c r="AL52" t="e">
        <f t="shared" si="11"/>
        <v>#VALUE!</v>
      </c>
      <c r="AM52" t="e">
        <f t="shared" si="12"/>
        <v>#VALUE!</v>
      </c>
      <c r="AN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2" t="e">
        <f t="shared" si="13"/>
        <v>#VALUE!</v>
      </c>
    </row>
    <row r="53" spans="2:42" x14ac:dyDescent="0.35">
      <c r="B53" s="12" t="str">
        <f>Demand!C58</f>
        <v/>
      </c>
      <c r="C53" s="57" t="str">
        <f>Demand!D58</f>
        <v/>
      </c>
      <c r="D53" s="57" t="str">
        <f>Demand!E58</f>
        <v/>
      </c>
      <c r="E53" s="5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3" t="e">
        <f t="shared" si="0"/>
        <v>#VALUE!</v>
      </c>
      <c r="AA53" t="e">
        <f t="shared" si="1"/>
        <v>#VALUE!</v>
      </c>
      <c r="AB53" t="e">
        <f t="shared" si="2"/>
        <v>#VALUE!</v>
      </c>
      <c r="AC53" t="e">
        <f t="shared" si="3"/>
        <v>#VALUE!</v>
      </c>
      <c r="AD53" t="e">
        <f t="shared" si="4"/>
        <v>#VALUE!</v>
      </c>
      <c r="AE53" t="e">
        <f t="shared" si="5"/>
        <v>#VALUE!</v>
      </c>
      <c r="AF53" t="e">
        <f t="shared" si="6"/>
        <v>#VALUE!</v>
      </c>
      <c r="AG53" t="e">
        <f t="shared" si="7"/>
        <v>#VALUE!</v>
      </c>
      <c r="AH53" t="e">
        <f t="shared" si="14"/>
        <v>#VALUE!</v>
      </c>
      <c r="AI53" t="e">
        <f t="shared" si="8"/>
        <v>#VALUE!</v>
      </c>
      <c r="AJ53">
        <f t="shared" si="9"/>
        <v>0</v>
      </c>
      <c r="AK53" t="e">
        <f t="shared" si="10"/>
        <v>#N/A</v>
      </c>
      <c r="AL53" t="e">
        <f t="shared" si="11"/>
        <v>#VALUE!</v>
      </c>
      <c r="AM53" t="e">
        <f t="shared" si="12"/>
        <v>#VALUE!</v>
      </c>
      <c r="AN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3" t="e">
        <f t="shared" si="13"/>
        <v>#VALUE!</v>
      </c>
    </row>
    <row r="54" spans="2:42" x14ac:dyDescent="0.35">
      <c r="B54" s="12" t="str">
        <f>Demand!C59</f>
        <v/>
      </c>
      <c r="C54" s="57" t="str">
        <f>Demand!D59</f>
        <v/>
      </c>
      <c r="D54" s="57" t="str">
        <f>Demand!E59</f>
        <v/>
      </c>
      <c r="E54" s="5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4" t="e">
        <f t="shared" si="0"/>
        <v>#VALUE!</v>
      </c>
      <c r="AA54" t="e">
        <f t="shared" si="1"/>
        <v>#VALUE!</v>
      </c>
      <c r="AB54" t="e">
        <f t="shared" si="2"/>
        <v>#VALUE!</v>
      </c>
      <c r="AC54" t="e">
        <f t="shared" si="3"/>
        <v>#VALUE!</v>
      </c>
      <c r="AD54" t="e">
        <f t="shared" si="4"/>
        <v>#VALUE!</v>
      </c>
      <c r="AE54" t="e">
        <f t="shared" si="5"/>
        <v>#VALUE!</v>
      </c>
      <c r="AF54" t="e">
        <f t="shared" si="6"/>
        <v>#VALUE!</v>
      </c>
      <c r="AG54" t="e">
        <f t="shared" si="7"/>
        <v>#VALUE!</v>
      </c>
      <c r="AH54" t="e">
        <f t="shared" si="14"/>
        <v>#VALUE!</v>
      </c>
      <c r="AI54" t="e">
        <f t="shared" si="8"/>
        <v>#VALUE!</v>
      </c>
      <c r="AJ54">
        <f t="shared" si="9"/>
        <v>0</v>
      </c>
      <c r="AK54" t="e">
        <f t="shared" si="10"/>
        <v>#N/A</v>
      </c>
      <c r="AL54" t="e">
        <f t="shared" si="11"/>
        <v>#VALUE!</v>
      </c>
      <c r="AM54" t="e">
        <f t="shared" si="12"/>
        <v>#VALUE!</v>
      </c>
      <c r="AN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4" t="e">
        <f t="shared" si="13"/>
        <v>#VALUE!</v>
      </c>
    </row>
    <row r="55" spans="2:42" x14ac:dyDescent="0.35">
      <c r="B55" s="12" t="str">
        <f>Demand!C60</f>
        <v/>
      </c>
      <c r="C55" s="57" t="str">
        <f>Demand!D60</f>
        <v/>
      </c>
      <c r="D55" s="57" t="str">
        <f>Demand!E60</f>
        <v/>
      </c>
      <c r="E55" s="5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5" t="e">
        <f t="shared" si="0"/>
        <v>#VALUE!</v>
      </c>
      <c r="AA55" t="e">
        <f t="shared" si="1"/>
        <v>#VALUE!</v>
      </c>
      <c r="AB55" t="e">
        <f t="shared" si="2"/>
        <v>#VALUE!</v>
      </c>
      <c r="AC55" t="e">
        <f t="shared" si="3"/>
        <v>#VALUE!</v>
      </c>
      <c r="AD55" t="e">
        <f t="shared" si="4"/>
        <v>#VALUE!</v>
      </c>
      <c r="AE55" t="e">
        <f t="shared" si="5"/>
        <v>#VALUE!</v>
      </c>
      <c r="AF55" t="e">
        <f t="shared" si="6"/>
        <v>#VALUE!</v>
      </c>
      <c r="AG55" t="e">
        <f t="shared" si="7"/>
        <v>#VALUE!</v>
      </c>
      <c r="AH55" t="e">
        <f t="shared" si="14"/>
        <v>#VALUE!</v>
      </c>
      <c r="AI55" t="e">
        <f t="shared" si="8"/>
        <v>#VALUE!</v>
      </c>
      <c r="AJ55">
        <f t="shared" si="9"/>
        <v>0</v>
      </c>
      <c r="AK55" t="e">
        <f t="shared" si="10"/>
        <v>#N/A</v>
      </c>
      <c r="AL55" t="e">
        <f t="shared" si="11"/>
        <v>#VALUE!</v>
      </c>
      <c r="AM55" t="e">
        <f t="shared" si="12"/>
        <v>#VALUE!</v>
      </c>
      <c r="AN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5" t="e">
        <f t="shared" si="13"/>
        <v>#VALUE!</v>
      </c>
    </row>
    <row r="56" spans="2:42" x14ac:dyDescent="0.35">
      <c r="B56" s="12" t="str">
        <f>Demand!C61</f>
        <v/>
      </c>
      <c r="C56" s="57" t="str">
        <f>Demand!D61</f>
        <v/>
      </c>
      <c r="D56" s="57" t="str">
        <f>Demand!E61</f>
        <v/>
      </c>
      <c r="E56" s="5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6" t="e">
        <f t="shared" si="0"/>
        <v>#VALUE!</v>
      </c>
      <c r="AA56" t="e">
        <f t="shared" si="1"/>
        <v>#VALUE!</v>
      </c>
      <c r="AB56" t="e">
        <f t="shared" si="2"/>
        <v>#VALUE!</v>
      </c>
      <c r="AC56" t="e">
        <f t="shared" si="3"/>
        <v>#VALUE!</v>
      </c>
      <c r="AD56" t="e">
        <f t="shared" si="4"/>
        <v>#VALUE!</v>
      </c>
      <c r="AE56" t="e">
        <f t="shared" si="5"/>
        <v>#VALUE!</v>
      </c>
      <c r="AF56" t="e">
        <f t="shared" si="6"/>
        <v>#VALUE!</v>
      </c>
      <c r="AG56" t="e">
        <f t="shared" si="7"/>
        <v>#VALUE!</v>
      </c>
      <c r="AH56" t="e">
        <f t="shared" si="14"/>
        <v>#VALUE!</v>
      </c>
      <c r="AI56" t="e">
        <f t="shared" si="8"/>
        <v>#VALUE!</v>
      </c>
      <c r="AJ56">
        <f t="shared" si="9"/>
        <v>0</v>
      </c>
      <c r="AK56" t="e">
        <f t="shared" si="10"/>
        <v>#N/A</v>
      </c>
      <c r="AL56" t="e">
        <f t="shared" si="11"/>
        <v>#VALUE!</v>
      </c>
      <c r="AM56" t="e">
        <f t="shared" si="12"/>
        <v>#VALUE!</v>
      </c>
      <c r="AN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6" t="e">
        <f t="shared" si="13"/>
        <v>#VALUE!</v>
      </c>
    </row>
    <row r="57" spans="2:42" x14ac:dyDescent="0.35">
      <c r="B57" s="12" t="str">
        <f>Demand!C62</f>
        <v/>
      </c>
      <c r="C57" s="57" t="str">
        <f>Demand!D62</f>
        <v/>
      </c>
      <c r="D57" s="57" t="str">
        <f>Demand!E62</f>
        <v/>
      </c>
      <c r="E57" s="5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7" t="e">
        <f t="shared" si="0"/>
        <v>#VALUE!</v>
      </c>
      <c r="AA57" t="e">
        <f t="shared" si="1"/>
        <v>#VALUE!</v>
      </c>
      <c r="AB57" t="e">
        <f t="shared" si="2"/>
        <v>#VALUE!</v>
      </c>
      <c r="AC57" t="e">
        <f t="shared" si="3"/>
        <v>#VALUE!</v>
      </c>
      <c r="AD57" t="e">
        <f t="shared" si="4"/>
        <v>#VALUE!</v>
      </c>
      <c r="AE57" t="e">
        <f t="shared" si="5"/>
        <v>#VALUE!</v>
      </c>
      <c r="AF57" t="e">
        <f t="shared" si="6"/>
        <v>#VALUE!</v>
      </c>
      <c r="AG57" t="e">
        <f t="shared" si="7"/>
        <v>#VALUE!</v>
      </c>
      <c r="AH57" t="e">
        <f t="shared" si="14"/>
        <v>#VALUE!</v>
      </c>
      <c r="AI57" t="e">
        <f t="shared" si="8"/>
        <v>#VALUE!</v>
      </c>
      <c r="AJ57">
        <f t="shared" si="9"/>
        <v>0</v>
      </c>
      <c r="AK57" t="e">
        <f t="shared" si="10"/>
        <v>#N/A</v>
      </c>
      <c r="AL57" t="e">
        <f t="shared" si="11"/>
        <v>#VALUE!</v>
      </c>
      <c r="AM57" t="e">
        <f t="shared" si="12"/>
        <v>#VALUE!</v>
      </c>
      <c r="AN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7" t="e">
        <f t="shared" si="13"/>
        <v>#VALUE!</v>
      </c>
    </row>
    <row r="58" spans="2:42" x14ac:dyDescent="0.35">
      <c r="B58" s="12" t="str">
        <f>Demand!C63</f>
        <v/>
      </c>
      <c r="C58" s="57" t="str">
        <f>Demand!D63</f>
        <v/>
      </c>
      <c r="D58" s="57" t="str">
        <f>Demand!E63</f>
        <v/>
      </c>
      <c r="E58" s="5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8" t="e">
        <f t="shared" si="0"/>
        <v>#VALUE!</v>
      </c>
      <c r="AA58" t="e">
        <f t="shared" si="1"/>
        <v>#VALUE!</v>
      </c>
      <c r="AB58" t="e">
        <f t="shared" si="2"/>
        <v>#VALUE!</v>
      </c>
      <c r="AC58" t="e">
        <f t="shared" si="3"/>
        <v>#VALUE!</v>
      </c>
      <c r="AD58" t="e">
        <f t="shared" si="4"/>
        <v>#VALUE!</v>
      </c>
      <c r="AE58" t="e">
        <f t="shared" si="5"/>
        <v>#VALUE!</v>
      </c>
      <c r="AF58" t="e">
        <f t="shared" si="6"/>
        <v>#VALUE!</v>
      </c>
      <c r="AG58" t="e">
        <f t="shared" si="7"/>
        <v>#VALUE!</v>
      </c>
      <c r="AH58" t="e">
        <f t="shared" si="14"/>
        <v>#VALUE!</v>
      </c>
      <c r="AI58" t="e">
        <f t="shared" si="8"/>
        <v>#VALUE!</v>
      </c>
      <c r="AJ58">
        <f t="shared" si="9"/>
        <v>0</v>
      </c>
      <c r="AK58" t="e">
        <f t="shared" si="10"/>
        <v>#N/A</v>
      </c>
      <c r="AL58" t="e">
        <f t="shared" si="11"/>
        <v>#VALUE!</v>
      </c>
      <c r="AM58" t="e">
        <f t="shared" si="12"/>
        <v>#VALUE!</v>
      </c>
      <c r="AN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8" t="e">
        <f t="shared" si="13"/>
        <v>#VALUE!</v>
      </c>
    </row>
    <row r="59" spans="2:42" x14ac:dyDescent="0.35">
      <c r="B59" s="12" t="str">
        <f>Demand!C64</f>
        <v/>
      </c>
      <c r="C59" s="57" t="str">
        <f>Demand!D64</f>
        <v/>
      </c>
      <c r="D59" s="57" t="str">
        <f>Demand!E64</f>
        <v/>
      </c>
      <c r="E59" s="5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59" t="e">
        <f t="shared" si="0"/>
        <v>#VALUE!</v>
      </c>
      <c r="AA59" t="e">
        <f t="shared" si="1"/>
        <v>#VALUE!</v>
      </c>
      <c r="AB59" t="e">
        <f t="shared" si="2"/>
        <v>#VALUE!</v>
      </c>
      <c r="AC59" t="e">
        <f t="shared" si="3"/>
        <v>#VALUE!</v>
      </c>
      <c r="AD59" t="e">
        <f t="shared" si="4"/>
        <v>#VALUE!</v>
      </c>
      <c r="AE59" t="e">
        <f t="shared" si="5"/>
        <v>#VALUE!</v>
      </c>
      <c r="AF59" t="e">
        <f t="shared" si="6"/>
        <v>#VALUE!</v>
      </c>
      <c r="AG59" t="e">
        <f t="shared" si="7"/>
        <v>#VALUE!</v>
      </c>
      <c r="AH59" t="e">
        <f t="shared" si="14"/>
        <v>#VALUE!</v>
      </c>
      <c r="AI59" t="e">
        <f t="shared" si="8"/>
        <v>#VALUE!</v>
      </c>
      <c r="AJ59">
        <f t="shared" si="9"/>
        <v>0</v>
      </c>
      <c r="AK59" t="e">
        <f t="shared" si="10"/>
        <v>#N/A</v>
      </c>
      <c r="AL59" t="e">
        <f t="shared" si="11"/>
        <v>#VALUE!</v>
      </c>
      <c r="AM59" t="e">
        <f t="shared" si="12"/>
        <v>#VALUE!</v>
      </c>
      <c r="AN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59" t="e">
        <f t="shared" si="13"/>
        <v>#VALUE!</v>
      </c>
    </row>
    <row r="60" spans="2:42" x14ac:dyDescent="0.35">
      <c r="B60" s="12" t="str">
        <f>Demand!C65</f>
        <v/>
      </c>
      <c r="C60" s="57" t="str">
        <f>Demand!D65</f>
        <v/>
      </c>
      <c r="D60" s="57" t="str">
        <f>Demand!E65</f>
        <v/>
      </c>
      <c r="E60" s="5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0" t="e">
        <f t="shared" si="0"/>
        <v>#VALUE!</v>
      </c>
      <c r="AA60" t="e">
        <f t="shared" si="1"/>
        <v>#VALUE!</v>
      </c>
      <c r="AB60" t="e">
        <f t="shared" si="2"/>
        <v>#VALUE!</v>
      </c>
      <c r="AC60" t="e">
        <f t="shared" si="3"/>
        <v>#VALUE!</v>
      </c>
      <c r="AD60" t="e">
        <f t="shared" si="4"/>
        <v>#VALUE!</v>
      </c>
      <c r="AE60" t="e">
        <f t="shared" si="5"/>
        <v>#VALUE!</v>
      </c>
      <c r="AF60" t="e">
        <f t="shared" si="6"/>
        <v>#VALUE!</v>
      </c>
      <c r="AG60" t="e">
        <f t="shared" si="7"/>
        <v>#VALUE!</v>
      </c>
      <c r="AH60" t="e">
        <f t="shared" si="14"/>
        <v>#VALUE!</v>
      </c>
      <c r="AI60" t="e">
        <f t="shared" si="8"/>
        <v>#VALUE!</v>
      </c>
      <c r="AJ60">
        <f t="shared" si="9"/>
        <v>0</v>
      </c>
      <c r="AK60" t="e">
        <f t="shared" si="10"/>
        <v>#N/A</v>
      </c>
      <c r="AL60" t="e">
        <f t="shared" si="11"/>
        <v>#VALUE!</v>
      </c>
      <c r="AM60" t="e">
        <f t="shared" si="12"/>
        <v>#VALUE!</v>
      </c>
      <c r="AN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0" t="e">
        <f t="shared" si="13"/>
        <v>#VALUE!</v>
      </c>
    </row>
    <row r="61" spans="2:42" x14ac:dyDescent="0.35">
      <c r="B61" s="12" t="str">
        <f>Demand!C66</f>
        <v/>
      </c>
      <c r="C61" s="57" t="str">
        <f>Demand!D66</f>
        <v/>
      </c>
      <c r="D61" s="57" t="str">
        <f>Demand!E66</f>
        <v/>
      </c>
      <c r="E61" s="5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1" t="e">
        <f t="shared" si="0"/>
        <v>#VALUE!</v>
      </c>
      <c r="AA61" t="e">
        <f t="shared" si="1"/>
        <v>#VALUE!</v>
      </c>
      <c r="AB61" t="e">
        <f t="shared" si="2"/>
        <v>#VALUE!</v>
      </c>
      <c r="AC61" t="e">
        <f t="shared" si="3"/>
        <v>#VALUE!</v>
      </c>
      <c r="AD61" t="e">
        <f t="shared" si="4"/>
        <v>#VALUE!</v>
      </c>
      <c r="AE61" t="e">
        <f t="shared" si="5"/>
        <v>#VALUE!</v>
      </c>
      <c r="AF61" t="e">
        <f t="shared" si="6"/>
        <v>#VALUE!</v>
      </c>
      <c r="AG61" t="e">
        <f t="shared" si="7"/>
        <v>#VALUE!</v>
      </c>
      <c r="AH61" t="e">
        <f t="shared" si="14"/>
        <v>#VALUE!</v>
      </c>
      <c r="AI61" t="e">
        <f t="shared" si="8"/>
        <v>#VALUE!</v>
      </c>
      <c r="AJ61">
        <f t="shared" si="9"/>
        <v>0</v>
      </c>
      <c r="AK61" t="e">
        <f t="shared" si="10"/>
        <v>#N/A</v>
      </c>
      <c r="AL61" t="e">
        <f t="shared" si="11"/>
        <v>#VALUE!</v>
      </c>
      <c r="AM61" t="e">
        <f t="shared" si="12"/>
        <v>#VALUE!</v>
      </c>
      <c r="AN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1" t="e">
        <f t="shared" si="13"/>
        <v>#VALUE!</v>
      </c>
    </row>
    <row r="62" spans="2:42" x14ac:dyDescent="0.35">
      <c r="B62" s="12" t="str">
        <f>Demand!C67</f>
        <v/>
      </c>
      <c r="C62" s="57" t="str">
        <f>Demand!D67</f>
        <v/>
      </c>
      <c r="D62" s="57" t="str">
        <f>Demand!E67</f>
        <v/>
      </c>
      <c r="E62" s="5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2" t="e">
        <f t="shared" si="0"/>
        <v>#VALUE!</v>
      </c>
      <c r="AA62" t="e">
        <f t="shared" si="1"/>
        <v>#VALUE!</v>
      </c>
      <c r="AB62" t="e">
        <f t="shared" si="2"/>
        <v>#VALUE!</v>
      </c>
      <c r="AC62" t="e">
        <f t="shared" si="3"/>
        <v>#VALUE!</v>
      </c>
      <c r="AD62" t="e">
        <f t="shared" si="4"/>
        <v>#VALUE!</v>
      </c>
      <c r="AE62" t="e">
        <f t="shared" si="5"/>
        <v>#VALUE!</v>
      </c>
      <c r="AF62" t="e">
        <f t="shared" si="6"/>
        <v>#VALUE!</v>
      </c>
      <c r="AG62" t="e">
        <f t="shared" si="7"/>
        <v>#VALUE!</v>
      </c>
      <c r="AH62" t="e">
        <f t="shared" si="14"/>
        <v>#VALUE!</v>
      </c>
      <c r="AI62" t="e">
        <f t="shared" si="8"/>
        <v>#VALUE!</v>
      </c>
      <c r="AJ62">
        <f t="shared" si="9"/>
        <v>0</v>
      </c>
      <c r="AK62" t="e">
        <f t="shared" si="10"/>
        <v>#N/A</v>
      </c>
      <c r="AL62" t="e">
        <f t="shared" si="11"/>
        <v>#VALUE!</v>
      </c>
      <c r="AM62" t="e">
        <f t="shared" si="12"/>
        <v>#VALUE!</v>
      </c>
      <c r="AN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2" t="e">
        <f t="shared" si="13"/>
        <v>#VALUE!</v>
      </c>
    </row>
    <row r="63" spans="2:42" x14ac:dyDescent="0.35">
      <c r="B63" s="12" t="str">
        <f>Demand!C68</f>
        <v/>
      </c>
      <c r="C63" s="57" t="str">
        <f>Demand!D68</f>
        <v/>
      </c>
      <c r="D63" s="57" t="str">
        <f>Demand!E68</f>
        <v/>
      </c>
      <c r="E63" s="5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3" t="e">
        <f t="shared" si="0"/>
        <v>#VALUE!</v>
      </c>
      <c r="AA63" t="e">
        <f t="shared" si="1"/>
        <v>#VALUE!</v>
      </c>
      <c r="AB63" t="e">
        <f t="shared" si="2"/>
        <v>#VALUE!</v>
      </c>
      <c r="AC63" t="e">
        <f t="shared" si="3"/>
        <v>#VALUE!</v>
      </c>
      <c r="AD63" t="e">
        <f t="shared" si="4"/>
        <v>#VALUE!</v>
      </c>
      <c r="AE63" t="e">
        <f t="shared" si="5"/>
        <v>#VALUE!</v>
      </c>
      <c r="AF63" t="e">
        <f t="shared" si="6"/>
        <v>#VALUE!</v>
      </c>
      <c r="AG63" t="e">
        <f t="shared" si="7"/>
        <v>#VALUE!</v>
      </c>
      <c r="AH63" t="e">
        <f t="shared" si="14"/>
        <v>#VALUE!</v>
      </c>
      <c r="AI63" t="e">
        <f t="shared" si="8"/>
        <v>#VALUE!</v>
      </c>
      <c r="AJ63">
        <f t="shared" si="9"/>
        <v>0</v>
      </c>
      <c r="AK63" t="e">
        <f t="shared" si="10"/>
        <v>#N/A</v>
      </c>
      <c r="AL63" t="e">
        <f t="shared" si="11"/>
        <v>#VALUE!</v>
      </c>
      <c r="AM63" t="e">
        <f t="shared" si="12"/>
        <v>#VALUE!</v>
      </c>
      <c r="AN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3" t="e">
        <f t="shared" si="13"/>
        <v>#VALUE!</v>
      </c>
    </row>
    <row r="64" spans="2:42" x14ac:dyDescent="0.35">
      <c r="B64" s="12" t="str">
        <f>Demand!C69</f>
        <v/>
      </c>
      <c r="C64" s="57" t="str">
        <f>Demand!D69</f>
        <v/>
      </c>
      <c r="D64" s="57" t="str">
        <f>Demand!E69</f>
        <v/>
      </c>
      <c r="E64" s="5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4" t="e">
        <f t="shared" si="0"/>
        <v>#VALUE!</v>
      </c>
      <c r="AA64" t="e">
        <f t="shared" si="1"/>
        <v>#VALUE!</v>
      </c>
      <c r="AB64" t="e">
        <f t="shared" si="2"/>
        <v>#VALUE!</v>
      </c>
      <c r="AC64" t="e">
        <f t="shared" si="3"/>
        <v>#VALUE!</v>
      </c>
      <c r="AD64" t="e">
        <f t="shared" si="4"/>
        <v>#VALUE!</v>
      </c>
      <c r="AE64" t="e">
        <f t="shared" si="5"/>
        <v>#VALUE!</v>
      </c>
      <c r="AF64" t="e">
        <f t="shared" si="6"/>
        <v>#VALUE!</v>
      </c>
      <c r="AG64" t="e">
        <f t="shared" si="7"/>
        <v>#VALUE!</v>
      </c>
      <c r="AH64" t="e">
        <f t="shared" si="14"/>
        <v>#VALUE!</v>
      </c>
      <c r="AI64" t="e">
        <f t="shared" si="8"/>
        <v>#VALUE!</v>
      </c>
      <c r="AJ64">
        <f t="shared" si="9"/>
        <v>0</v>
      </c>
      <c r="AK64" t="e">
        <f t="shared" si="10"/>
        <v>#N/A</v>
      </c>
      <c r="AL64" t="e">
        <f t="shared" si="11"/>
        <v>#VALUE!</v>
      </c>
      <c r="AM64" t="e">
        <f t="shared" si="12"/>
        <v>#VALUE!</v>
      </c>
      <c r="AN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4" t="e">
        <f t="shared" si="13"/>
        <v>#VALUE!</v>
      </c>
    </row>
    <row r="65" spans="2:42" x14ac:dyDescent="0.35">
      <c r="B65" s="12" t="str">
        <f>Demand!C70</f>
        <v/>
      </c>
      <c r="C65" s="57" t="str">
        <f>Demand!D70</f>
        <v/>
      </c>
      <c r="D65" s="57" t="str">
        <f>Demand!E70</f>
        <v/>
      </c>
      <c r="E65" s="5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5" t="e">
        <f t="shared" si="0"/>
        <v>#VALUE!</v>
      </c>
      <c r="AA65" t="e">
        <f t="shared" si="1"/>
        <v>#VALUE!</v>
      </c>
      <c r="AB65" t="e">
        <f t="shared" si="2"/>
        <v>#VALUE!</v>
      </c>
      <c r="AC65" t="e">
        <f t="shared" si="3"/>
        <v>#VALUE!</v>
      </c>
      <c r="AD65" t="e">
        <f t="shared" si="4"/>
        <v>#VALUE!</v>
      </c>
      <c r="AE65" t="e">
        <f t="shared" si="5"/>
        <v>#VALUE!</v>
      </c>
      <c r="AF65" t="e">
        <f t="shared" si="6"/>
        <v>#VALUE!</v>
      </c>
      <c r="AG65" t="e">
        <f t="shared" si="7"/>
        <v>#VALUE!</v>
      </c>
      <c r="AH65" t="e">
        <f t="shared" si="14"/>
        <v>#VALUE!</v>
      </c>
      <c r="AI65" t="e">
        <f t="shared" si="8"/>
        <v>#VALUE!</v>
      </c>
      <c r="AJ65">
        <f t="shared" si="9"/>
        <v>0</v>
      </c>
      <c r="AK65" t="e">
        <f t="shared" si="10"/>
        <v>#N/A</v>
      </c>
      <c r="AL65" t="e">
        <f t="shared" si="11"/>
        <v>#VALUE!</v>
      </c>
      <c r="AM65" t="e">
        <f t="shared" si="12"/>
        <v>#VALUE!</v>
      </c>
      <c r="AN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5" t="e">
        <f t="shared" si="13"/>
        <v>#VALUE!</v>
      </c>
    </row>
    <row r="66" spans="2:42" x14ac:dyDescent="0.35">
      <c r="B66" s="12" t="str">
        <f>Demand!C71</f>
        <v/>
      </c>
      <c r="C66" s="57" t="str">
        <f>Demand!D71</f>
        <v/>
      </c>
      <c r="D66" s="57" t="str">
        <f>Demand!E71</f>
        <v/>
      </c>
      <c r="E66" s="5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6" t="e">
        <f t="shared" si="0"/>
        <v>#VALUE!</v>
      </c>
      <c r="AA66" t="e">
        <f t="shared" si="1"/>
        <v>#VALUE!</v>
      </c>
      <c r="AB66" t="e">
        <f t="shared" si="2"/>
        <v>#VALUE!</v>
      </c>
      <c r="AC66" t="e">
        <f t="shared" si="3"/>
        <v>#VALUE!</v>
      </c>
      <c r="AD66" t="e">
        <f t="shared" si="4"/>
        <v>#VALUE!</v>
      </c>
      <c r="AE66" t="e">
        <f t="shared" si="5"/>
        <v>#VALUE!</v>
      </c>
      <c r="AF66" t="e">
        <f t="shared" si="6"/>
        <v>#VALUE!</v>
      </c>
      <c r="AG66" t="e">
        <f t="shared" si="7"/>
        <v>#VALUE!</v>
      </c>
      <c r="AH66" t="e">
        <f t="shared" si="14"/>
        <v>#VALUE!</v>
      </c>
      <c r="AI66" t="e">
        <f t="shared" si="8"/>
        <v>#VALUE!</v>
      </c>
      <c r="AJ66">
        <f t="shared" si="9"/>
        <v>0</v>
      </c>
      <c r="AK66" t="e">
        <f t="shared" si="10"/>
        <v>#N/A</v>
      </c>
      <c r="AL66" t="e">
        <f t="shared" si="11"/>
        <v>#VALUE!</v>
      </c>
      <c r="AM66" t="e">
        <f t="shared" si="12"/>
        <v>#VALUE!</v>
      </c>
      <c r="AN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6" t="e">
        <f t="shared" si="13"/>
        <v>#VALUE!</v>
      </c>
    </row>
    <row r="67" spans="2:42" x14ac:dyDescent="0.35">
      <c r="B67" s="12" t="str">
        <f>Demand!C72</f>
        <v/>
      </c>
      <c r="C67" s="57" t="str">
        <f>Demand!D72</f>
        <v/>
      </c>
      <c r="D67" s="57" t="str">
        <f>Demand!E72</f>
        <v/>
      </c>
      <c r="E67" s="5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7" t="e">
        <f t="shared" si="0"/>
        <v>#VALUE!</v>
      </c>
      <c r="AA67" t="e">
        <f t="shared" si="1"/>
        <v>#VALUE!</v>
      </c>
      <c r="AB67" t="e">
        <f t="shared" si="2"/>
        <v>#VALUE!</v>
      </c>
      <c r="AC67" t="e">
        <f t="shared" si="3"/>
        <v>#VALUE!</v>
      </c>
      <c r="AD67" t="e">
        <f t="shared" si="4"/>
        <v>#VALUE!</v>
      </c>
      <c r="AE67" t="e">
        <f t="shared" si="5"/>
        <v>#VALUE!</v>
      </c>
      <c r="AF67" t="e">
        <f t="shared" si="6"/>
        <v>#VALUE!</v>
      </c>
      <c r="AG67" t="e">
        <f t="shared" si="7"/>
        <v>#VALUE!</v>
      </c>
      <c r="AH67" t="e">
        <f t="shared" si="14"/>
        <v>#VALUE!</v>
      </c>
      <c r="AI67" t="e">
        <f t="shared" si="8"/>
        <v>#VALUE!</v>
      </c>
      <c r="AJ67">
        <f t="shared" si="9"/>
        <v>0</v>
      </c>
      <c r="AK67" t="e">
        <f t="shared" si="10"/>
        <v>#N/A</v>
      </c>
      <c r="AL67" t="e">
        <f t="shared" si="11"/>
        <v>#VALUE!</v>
      </c>
      <c r="AM67" t="e">
        <f t="shared" si="12"/>
        <v>#VALUE!</v>
      </c>
      <c r="AN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7" t="e">
        <f t="shared" si="13"/>
        <v>#VALUE!</v>
      </c>
    </row>
    <row r="68" spans="2:42" x14ac:dyDescent="0.35">
      <c r="B68" s="12" t="str">
        <f>Demand!C73</f>
        <v/>
      </c>
      <c r="C68" s="57" t="str">
        <f>Demand!D73</f>
        <v/>
      </c>
      <c r="D68" s="57" t="str">
        <f>Demand!E73</f>
        <v/>
      </c>
      <c r="E68" s="5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8" t="e">
        <f t="shared" si="0"/>
        <v>#VALUE!</v>
      </c>
      <c r="AA68" t="e">
        <f t="shared" si="1"/>
        <v>#VALUE!</v>
      </c>
      <c r="AB68" t="e">
        <f t="shared" si="2"/>
        <v>#VALUE!</v>
      </c>
      <c r="AC68" t="e">
        <f t="shared" si="3"/>
        <v>#VALUE!</v>
      </c>
      <c r="AD68" t="e">
        <f t="shared" si="4"/>
        <v>#VALUE!</v>
      </c>
      <c r="AE68" t="e">
        <f t="shared" si="5"/>
        <v>#VALUE!</v>
      </c>
      <c r="AF68" t="e">
        <f t="shared" si="6"/>
        <v>#VALUE!</v>
      </c>
      <c r="AG68" t="e">
        <f t="shared" si="7"/>
        <v>#VALUE!</v>
      </c>
      <c r="AH68" t="e">
        <f t="shared" si="14"/>
        <v>#VALUE!</v>
      </c>
      <c r="AI68" t="e">
        <f t="shared" si="8"/>
        <v>#VALUE!</v>
      </c>
      <c r="AJ68">
        <f t="shared" si="9"/>
        <v>0</v>
      </c>
      <c r="AK68" t="e">
        <f t="shared" si="10"/>
        <v>#N/A</v>
      </c>
      <c r="AL68" t="e">
        <f t="shared" si="11"/>
        <v>#VALUE!</v>
      </c>
      <c r="AM68" t="e">
        <f t="shared" si="12"/>
        <v>#VALUE!</v>
      </c>
      <c r="AN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8" t="e">
        <f t="shared" si="13"/>
        <v>#VALUE!</v>
      </c>
    </row>
    <row r="69" spans="2:42" x14ac:dyDescent="0.35">
      <c r="B69" s="12" t="str">
        <f>Demand!C74</f>
        <v/>
      </c>
      <c r="C69" s="57" t="str">
        <f>Demand!D74</f>
        <v/>
      </c>
      <c r="D69" s="57" t="str">
        <f>Demand!E74</f>
        <v/>
      </c>
      <c r="E69" s="5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69" t="e">
        <f t="shared" ref="Z69:Z132" si="15">Y69/1.128</f>
        <v>#VALUE!</v>
      </c>
      <c r="AA69" t="e">
        <f t="shared" ref="AA69:AA132" si="16">MAX(0,W69-(3*Z69))</f>
        <v>#VALUE!</v>
      </c>
      <c r="AB69" t="e">
        <f t="shared" ref="AB69:AB132" si="17">MAX(0,W69-(2*Z69))</f>
        <v>#VALUE!</v>
      </c>
      <c r="AC69" t="e">
        <f t="shared" ref="AC69:AC132" si="18">MAX(0,W69-Z69)</f>
        <v>#VALUE!</v>
      </c>
      <c r="AD69" t="e">
        <f t="shared" ref="AD69:AD132" si="19">W69+Z69</f>
        <v>#VALUE!</v>
      </c>
      <c r="AE69" t="e">
        <f t="shared" ref="AE69:AE132" si="20">W69+(2*Z69)</f>
        <v>#VALUE!</v>
      </c>
      <c r="AF69" t="e">
        <f t="shared" ref="AF69:AF132" si="21">W69+(3*Z69)</f>
        <v>#VALUE!</v>
      </c>
      <c r="AG69" t="e">
        <f t="shared" ref="AG69:AG132" si="22">IF(OR(V69&gt;AF69,V69&lt;AA69),V69,NA())</f>
        <v>#VALUE!</v>
      </c>
      <c r="AH69" t="e">
        <f t="shared" si="14"/>
        <v>#VALUE!</v>
      </c>
      <c r="AI69" t="e">
        <f t="shared" ref="AI69:AI132" si="23">IF(ABS(SUM(AH69:AH71))&gt;=5,V69,NA())</f>
        <v>#VALUE!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 t="e">
        <f t="shared" ref="AL69:AL132" si="26">IF(V69&lt;W69,-1,IF(V69&gt;W69,1,0))</f>
        <v>#VALUE!</v>
      </c>
      <c r="AM69" t="e">
        <f t="shared" ref="AM69:AM132" si="27">IF(ABS(SUM(AL69:AL77))=9,V69,NA())</f>
        <v>#VALUE!</v>
      </c>
      <c r="AN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69" t="e">
        <f t="shared" ref="AP69:AP132" si="28">AO69-AN69</f>
        <v>#VALUE!</v>
      </c>
    </row>
    <row r="70" spans="2:42" x14ac:dyDescent="0.35">
      <c r="B70" s="12" t="str">
        <f>Demand!C75</f>
        <v/>
      </c>
      <c r="C70" s="57" t="str">
        <f>Demand!D75</f>
        <v/>
      </c>
      <c r="D70" s="57" t="str">
        <f>Demand!E75</f>
        <v/>
      </c>
      <c r="E70" s="5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0" t="e">
        <f t="shared" si="15"/>
        <v>#VALUE!</v>
      </c>
      <c r="AA70" t="e">
        <f t="shared" si="16"/>
        <v>#VALUE!</v>
      </c>
      <c r="AB70" t="e">
        <f t="shared" si="17"/>
        <v>#VALUE!</v>
      </c>
      <c r="AC70" t="e">
        <f t="shared" si="18"/>
        <v>#VALUE!</v>
      </c>
      <c r="AD70" t="e">
        <f t="shared" si="19"/>
        <v>#VALUE!</v>
      </c>
      <c r="AE70" t="e">
        <f t="shared" si="20"/>
        <v>#VALUE!</v>
      </c>
      <c r="AF70" t="e">
        <f t="shared" si="21"/>
        <v>#VALUE!</v>
      </c>
      <c r="AG70" t="e">
        <f t="shared" si="22"/>
        <v>#VALUE!</v>
      </c>
      <c r="AH70" t="e">
        <f t="shared" ref="AH70:AH133" si="29">IF(V70&gt;AE70,2,IF(V70&lt;AB70,-2,IF(V70&gt;W70,1,IF(V70&lt;W70,-1,0))))</f>
        <v>#VALUE!</v>
      </c>
      <c r="AI70" t="e">
        <f t="shared" si="23"/>
        <v>#VALUE!</v>
      </c>
      <c r="AJ70">
        <f t="shared" si="24"/>
        <v>0</v>
      </c>
      <c r="AK70" t="e">
        <f t="shared" si="25"/>
        <v>#N/A</v>
      </c>
      <c r="AL70" t="e">
        <f t="shared" si="26"/>
        <v>#VALUE!</v>
      </c>
      <c r="AM70" t="e">
        <f t="shared" si="27"/>
        <v>#VALUE!</v>
      </c>
      <c r="AN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0" t="e">
        <f t="shared" si="28"/>
        <v>#VALUE!</v>
      </c>
    </row>
    <row r="71" spans="2:42" x14ac:dyDescent="0.35">
      <c r="B71" s="12" t="str">
        <f>Demand!C76</f>
        <v/>
      </c>
      <c r="C71" s="57" t="str">
        <f>Demand!D76</f>
        <v/>
      </c>
      <c r="D71" s="57" t="str">
        <f>Demand!E76</f>
        <v/>
      </c>
      <c r="E71" s="5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1" t="e">
        <f t="shared" si="15"/>
        <v>#VALUE!</v>
      </c>
      <c r="AA71" t="e">
        <f t="shared" si="16"/>
        <v>#VALUE!</v>
      </c>
      <c r="AB71" t="e">
        <f t="shared" si="17"/>
        <v>#VALUE!</v>
      </c>
      <c r="AC71" t="e">
        <f t="shared" si="18"/>
        <v>#VALUE!</v>
      </c>
      <c r="AD71" t="e">
        <f t="shared" si="19"/>
        <v>#VALUE!</v>
      </c>
      <c r="AE71" t="e">
        <f t="shared" si="20"/>
        <v>#VALUE!</v>
      </c>
      <c r="AF71" t="e">
        <f t="shared" si="21"/>
        <v>#VALUE!</v>
      </c>
      <c r="AG71" t="e">
        <f t="shared" si="22"/>
        <v>#VALUE!</v>
      </c>
      <c r="AH71" t="e">
        <f t="shared" si="29"/>
        <v>#VALUE!</v>
      </c>
      <c r="AI71" t="e">
        <f t="shared" si="23"/>
        <v>#VALUE!</v>
      </c>
      <c r="AJ71">
        <f t="shared" si="24"/>
        <v>0</v>
      </c>
      <c r="AK71" t="e">
        <f t="shared" si="25"/>
        <v>#N/A</v>
      </c>
      <c r="AL71" t="e">
        <f t="shared" si="26"/>
        <v>#VALUE!</v>
      </c>
      <c r="AM71" t="e">
        <f t="shared" si="27"/>
        <v>#VALUE!</v>
      </c>
      <c r="AN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1" t="e">
        <f t="shared" si="28"/>
        <v>#VALUE!</v>
      </c>
    </row>
    <row r="72" spans="2:42" x14ac:dyDescent="0.35">
      <c r="B72" s="12" t="str">
        <f>Demand!C77</f>
        <v/>
      </c>
      <c r="C72" s="57" t="str">
        <f>Demand!D77</f>
        <v/>
      </c>
      <c r="D72" s="57" t="str">
        <f>Demand!E77</f>
        <v/>
      </c>
      <c r="E72" s="5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2" t="e">
        <f t="shared" si="15"/>
        <v>#VALUE!</v>
      </c>
      <c r="AA72" t="e">
        <f t="shared" si="16"/>
        <v>#VALUE!</v>
      </c>
      <c r="AB72" t="e">
        <f t="shared" si="17"/>
        <v>#VALUE!</v>
      </c>
      <c r="AC72" t="e">
        <f t="shared" si="18"/>
        <v>#VALUE!</v>
      </c>
      <c r="AD72" t="e">
        <f t="shared" si="19"/>
        <v>#VALUE!</v>
      </c>
      <c r="AE72" t="e">
        <f t="shared" si="20"/>
        <v>#VALUE!</v>
      </c>
      <c r="AF72" t="e">
        <f t="shared" si="21"/>
        <v>#VALUE!</v>
      </c>
      <c r="AG72" t="e">
        <f t="shared" si="22"/>
        <v>#VALUE!</v>
      </c>
      <c r="AH72" t="e">
        <f t="shared" si="29"/>
        <v>#VALUE!</v>
      </c>
      <c r="AI72" t="e">
        <f t="shared" si="23"/>
        <v>#VALUE!</v>
      </c>
      <c r="AJ72">
        <f t="shared" si="24"/>
        <v>0</v>
      </c>
      <c r="AK72" t="e">
        <f t="shared" si="25"/>
        <v>#N/A</v>
      </c>
      <c r="AL72" t="e">
        <f t="shared" si="26"/>
        <v>#VALUE!</v>
      </c>
      <c r="AM72" t="e">
        <f t="shared" si="27"/>
        <v>#VALUE!</v>
      </c>
      <c r="AN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2" t="e">
        <f t="shared" si="28"/>
        <v>#VALUE!</v>
      </c>
    </row>
    <row r="73" spans="2:42" x14ac:dyDescent="0.35">
      <c r="B73" s="12" t="str">
        <f>Demand!C78</f>
        <v/>
      </c>
      <c r="C73" s="57" t="str">
        <f>Demand!D78</f>
        <v/>
      </c>
      <c r="D73" s="57" t="str">
        <f>Demand!E78</f>
        <v/>
      </c>
      <c r="E73" s="5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3" t="e">
        <f t="shared" si="15"/>
        <v>#VALUE!</v>
      </c>
      <c r="AA73" t="e">
        <f t="shared" si="16"/>
        <v>#VALUE!</v>
      </c>
      <c r="AB73" t="e">
        <f t="shared" si="17"/>
        <v>#VALUE!</v>
      </c>
      <c r="AC73" t="e">
        <f t="shared" si="18"/>
        <v>#VALUE!</v>
      </c>
      <c r="AD73" t="e">
        <f t="shared" si="19"/>
        <v>#VALUE!</v>
      </c>
      <c r="AE73" t="e">
        <f t="shared" si="20"/>
        <v>#VALUE!</v>
      </c>
      <c r="AF73" t="e">
        <f t="shared" si="21"/>
        <v>#VALUE!</v>
      </c>
      <c r="AG73" t="e">
        <f t="shared" si="22"/>
        <v>#VALUE!</v>
      </c>
      <c r="AH73" t="e">
        <f t="shared" si="29"/>
        <v>#VALUE!</v>
      </c>
      <c r="AI73" t="e">
        <f t="shared" si="23"/>
        <v>#VALUE!</v>
      </c>
      <c r="AJ73">
        <f t="shared" si="24"/>
        <v>0</v>
      </c>
      <c r="AK73" t="e">
        <f t="shared" si="25"/>
        <v>#N/A</v>
      </c>
      <c r="AL73" t="e">
        <f t="shared" si="26"/>
        <v>#VALUE!</v>
      </c>
      <c r="AM73" t="e">
        <f t="shared" si="27"/>
        <v>#VALUE!</v>
      </c>
      <c r="AN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3" t="e">
        <f t="shared" si="28"/>
        <v>#VALUE!</v>
      </c>
    </row>
    <row r="74" spans="2:42" x14ac:dyDescent="0.35">
      <c r="B74" s="12" t="str">
        <f>Demand!C79</f>
        <v/>
      </c>
      <c r="C74" s="57" t="str">
        <f>Demand!D79</f>
        <v/>
      </c>
      <c r="D74" s="57" t="str">
        <f>Demand!E79</f>
        <v/>
      </c>
      <c r="E74" s="5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4" t="e">
        <f t="shared" si="15"/>
        <v>#VALUE!</v>
      </c>
      <c r="AA74" t="e">
        <f t="shared" si="16"/>
        <v>#VALUE!</v>
      </c>
      <c r="AB74" t="e">
        <f t="shared" si="17"/>
        <v>#VALUE!</v>
      </c>
      <c r="AC74" t="e">
        <f t="shared" si="18"/>
        <v>#VALUE!</v>
      </c>
      <c r="AD74" t="e">
        <f t="shared" si="19"/>
        <v>#VALUE!</v>
      </c>
      <c r="AE74" t="e">
        <f t="shared" si="20"/>
        <v>#VALUE!</v>
      </c>
      <c r="AF74" t="e">
        <f t="shared" si="21"/>
        <v>#VALUE!</v>
      </c>
      <c r="AG74" t="e">
        <f t="shared" si="22"/>
        <v>#VALUE!</v>
      </c>
      <c r="AH74" t="e">
        <f t="shared" si="29"/>
        <v>#VALUE!</v>
      </c>
      <c r="AI74" t="e">
        <f t="shared" si="23"/>
        <v>#VALUE!</v>
      </c>
      <c r="AJ74">
        <f t="shared" si="24"/>
        <v>0</v>
      </c>
      <c r="AK74" t="e">
        <f t="shared" si="25"/>
        <v>#N/A</v>
      </c>
      <c r="AL74" t="e">
        <f t="shared" si="26"/>
        <v>#VALUE!</v>
      </c>
      <c r="AM74" t="e">
        <f t="shared" si="27"/>
        <v>#VALUE!</v>
      </c>
      <c r="AN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4" t="e">
        <f t="shared" si="28"/>
        <v>#VALUE!</v>
      </c>
    </row>
    <row r="75" spans="2:42" x14ac:dyDescent="0.35">
      <c r="B75" s="12" t="str">
        <f>Demand!C80</f>
        <v/>
      </c>
      <c r="C75" s="57" t="str">
        <f>Demand!D80</f>
        <v/>
      </c>
      <c r="D75" s="57" t="str">
        <f>Demand!E80</f>
        <v/>
      </c>
      <c r="E75" s="5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5" t="e">
        <f t="shared" si="15"/>
        <v>#VALUE!</v>
      </c>
      <c r="AA75" t="e">
        <f t="shared" si="16"/>
        <v>#VALUE!</v>
      </c>
      <c r="AB75" t="e">
        <f t="shared" si="17"/>
        <v>#VALUE!</v>
      </c>
      <c r="AC75" t="e">
        <f t="shared" si="18"/>
        <v>#VALUE!</v>
      </c>
      <c r="AD75" t="e">
        <f t="shared" si="19"/>
        <v>#VALUE!</v>
      </c>
      <c r="AE75" t="e">
        <f t="shared" si="20"/>
        <v>#VALUE!</v>
      </c>
      <c r="AF75" t="e">
        <f t="shared" si="21"/>
        <v>#VALUE!</v>
      </c>
      <c r="AG75" t="e">
        <f t="shared" si="22"/>
        <v>#VALUE!</v>
      </c>
      <c r="AH75" t="e">
        <f t="shared" si="29"/>
        <v>#VALUE!</v>
      </c>
      <c r="AI75" t="e">
        <f t="shared" si="23"/>
        <v>#VALUE!</v>
      </c>
      <c r="AJ75">
        <f t="shared" si="24"/>
        <v>0</v>
      </c>
      <c r="AK75" t="e">
        <f t="shared" si="25"/>
        <v>#N/A</v>
      </c>
      <c r="AL75" t="e">
        <f t="shared" si="26"/>
        <v>#VALUE!</v>
      </c>
      <c r="AM75" t="e">
        <f t="shared" si="27"/>
        <v>#VALUE!</v>
      </c>
      <c r="AN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5" t="e">
        <f t="shared" si="28"/>
        <v>#VALUE!</v>
      </c>
    </row>
    <row r="76" spans="2:42" x14ac:dyDescent="0.35">
      <c r="B76" s="12" t="str">
        <f>Demand!C81</f>
        <v/>
      </c>
      <c r="C76" s="57" t="str">
        <f>Demand!D81</f>
        <v/>
      </c>
      <c r="D76" s="57" t="str">
        <f>Demand!E81</f>
        <v/>
      </c>
      <c r="E76" s="5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6" t="e">
        <f t="shared" si="15"/>
        <v>#VALUE!</v>
      </c>
      <c r="AA76" t="e">
        <f t="shared" si="16"/>
        <v>#VALUE!</v>
      </c>
      <c r="AB76" t="e">
        <f t="shared" si="17"/>
        <v>#VALUE!</v>
      </c>
      <c r="AC76" t="e">
        <f t="shared" si="18"/>
        <v>#VALUE!</v>
      </c>
      <c r="AD76" t="e">
        <f t="shared" si="19"/>
        <v>#VALUE!</v>
      </c>
      <c r="AE76" t="e">
        <f t="shared" si="20"/>
        <v>#VALUE!</v>
      </c>
      <c r="AF76" t="e">
        <f t="shared" si="21"/>
        <v>#VALUE!</v>
      </c>
      <c r="AG76" t="e">
        <f t="shared" si="22"/>
        <v>#VALUE!</v>
      </c>
      <c r="AH76" t="e">
        <f t="shared" si="29"/>
        <v>#VALUE!</v>
      </c>
      <c r="AI76" t="e">
        <f t="shared" si="23"/>
        <v>#VALUE!</v>
      </c>
      <c r="AJ76">
        <f t="shared" si="24"/>
        <v>0</v>
      </c>
      <c r="AK76" t="e">
        <f t="shared" si="25"/>
        <v>#N/A</v>
      </c>
      <c r="AL76" t="e">
        <f t="shared" si="26"/>
        <v>#VALUE!</v>
      </c>
      <c r="AM76" t="e">
        <f t="shared" si="27"/>
        <v>#VALUE!</v>
      </c>
      <c r="AN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6" t="e">
        <f t="shared" si="28"/>
        <v>#VALUE!</v>
      </c>
    </row>
    <row r="77" spans="2:42" x14ac:dyDescent="0.35">
      <c r="B77" s="12" t="str">
        <f>Demand!C82</f>
        <v/>
      </c>
      <c r="C77" s="57" t="str">
        <f>Demand!D82</f>
        <v/>
      </c>
      <c r="D77" s="57" t="str">
        <f>Demand!E82</f>
        <v/>
      </c>
      <c r="E77" s="5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7" t="e">
        <f t="shared" si="15"/>
        <v>#VALUE!</v>
      </c>
      <c r="AA77" t="e">
        <f t="shared" si="16"/>
        <v>#VALUE!</v>
      </c>
      <c r="AB77" t="e">
        <f t="shared" si="17"/>
        <v>#VALUE!</v>
      </c>
      <c r="AC77" t="e">
        <f t="shared" si="18"/>
        <v>#VALUE!</v>
      </c>
      <c r="AD77" t="e">
        <f t="shared" si="19"/>
        <v>#VALUE!</v>
      </c>
      <c r="AE77" t="e">
        <f t="shared" si="20"/>
        <v>#VALUE!</v>
      </c>
      <c r="AF77" t="e">
        <f t="shared" si="21"/>
        <v>#VALUE!</v>
      </c>
      <c r="AG77" t="e">
        <f t="shared" si="22"/>
        <v>#VALUE!</v>
      </c>
      <c r="AH77" t="e">
        <f t="shared" si="29"/>
        <v>#VALUE!</v>
      </c>
      <c r="AI77" t="e">
        <f t="shared" si="23"/>
        <v>#VALUE!</v>
      </c>
      <c r="AJ77">
        <f t="shared" si="24"/>
        <v>0</v>
      </c>
      <c r="AK77" t="e">
        <f t="shared" si="25"/>
        <v>#N/A</v>
      </c>
      <c r="AL77" t="e">
        <f t="shared" si="26"/>
        <v>#VALUE!</v>
      </c>
      <c r="AM77" t="e">
        <f t="shared" si="27"/>
        <v>#VALUE!</v>
      </c>
      <c r="AN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7" t="e">
        <f t="shared" si="28"/>
        <v>#VALUE!</v>
      </c>
    </row>
    <row r="78" spans="2:42" x14ac:dyDescent="0.35">
      <c r="B78" s="12" t="str">
        <f>Demand!C83</f>
        <v/>
      </c>
      <c r="C78" s="57" t="str">
        <f>Demand!D83</f>
        <v/>
      </c>
      <c r="D78" s="57" t="str">
        <f>Demand!E83</f>
        <v/>
      </c>
      <c r="E78" s="5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8" t="e">
        <f t="shared" si="15"/>
        <v>#VALUE!</v>
      </c>
      <c r="AA78" t="e">
        <f t="shared" si="16"/>
        <v>#VALUE!</v>
      </c>
      <c r="AB78" t="e">
        <f t="shared" si="17"/>
        <v>#VALUE!</v>
      </c>
      <c r="AC78" t="e">
        <f t="shared" si="18"/>
        <v>#VALUE!</v>
      </c>
      <c r="AD78" t="e">
        <f t="shared" si="19"/>
        <v>#VALUE!</v>
      </c>
      <c r="AE78" t="e">
        <f t="shared" si="20"/>
        <v>#VALUE!</v>
      </c>
      <c r="AF78" t="e">
        <f t="shared" si="21"/>
        <v>#VALUE!</v>
      </c>
      <c r="AG78" t="e">
        <f t="shared" si="22"/>
        <v>#VALUE!</v>
      </c>
      <c r="AH78" t="e">
        <f t="shared" si="29"/>
        <v>#VALUE!</v>
      </c>
      <c r="AI78" t="e">
        <f t="shared" si="23"/>
        <v>#VALUE!</v>
      </c>
      <c r="AJ78">
        <f t="shared" si="24"/>
        <v>0</v>
      </c>
      <c r="AK78" t="e">
        <f t="shared" si="25"/>
        <v>#N/A</v>
      </c>
      <c r="AL78" t="e">
        <f t="shared" si="26"/>
        <v>#VALUE!</v>
      </c>
      <c r="AM78" t="e">
        <f t="shared" si="27"/>
        <v>#VALUE!</v>
      </c>
      <c r="AN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8" t="e">
        <f t="shared" si="28"/>
        <v>#VALUE!</v>
      </c>
    </row>
    <row r="79" spans="2:42" x14ac:dyDescent="0.35">
      <c r="B79" s="12" t="str">
        <f>Demand!C84</f>
        <v/>
      </c>
      <c r="C79" s="57" t="str">
        <f>Demand!D84</f>
        <v/>
      </c>
      <c r="D79" s="57" t="str">
        <f>Demand!E84</f>
        <v/>
      </c>
      <c r="E79" s="5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79" t="e">
        <f t="shared" si="15"/>
        <v>#VALUE!</v>
      </c>
      <c r="AA79" t="e">
        <f t="shared" si="16"/>
        <v>#VALUE!</v>
      </c>
      <c r="AB79" t="e">
        <f t="shared" si="17"/>
        <v>#VALUE!</v>
      </c>
      <c r="AC79" t="e">
        <f t="shared" si="18"/>
        <v>#VALUE!</v>
      </c>
      <c r="AD79" t="e">
        <f t="shared" si="19"/>
        <v>#VALUE!</v>
      </c>
      <c r="AE79" t="e">
        <f t="shared" si="20"/>
        <v>#VALUE!</v>
      </c>
      <c r="AF79" t="e">
        <f t="shared" si="21"/>
        <v>#VALUE!</v>
      </c>
      <c r="AG79" t="e">
        <f t="shared" si="22"/>
        <v>#VALUE!</v>
      </c>
      <c r="AH79" t="e">
        <f t="shared" si="29"/>
        <v>#VALUE!</v>
      </c>
      <c r="AI79" t="e">
        <f t="shared" si="23"/>
        <v>#VALUE!</v>
      </c>
      <c r="AJ79">
        <f t="shared" si="24"/>
        <v>0</v>
      </c>
      <c r="AK79" t="e">
        <f t="shared" si="25"/>
        <v>#N/A</v>
      </c>
      <c r="AL79" t="e">
        <f t="shared" si="26"/>
        <v>#VALUE!</v>
      </c>
      <c r="AM79" t="e">
        <f t="shared" si="27"/>
        <v>#VALUE!</v>
      </c>
      <c r="AN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79" t="e">
        <f t="shared" si="28"/>
        <v>#VALUE!</v>
      </c>
    </row>
    <row r="80" spans="2:42" x14ac:dyDescent="0.35">
      <c r="B80" s="12" t="str">
        <f>Demand!C85</f>
        <v/>
      </c>
      <c r="C80" s="57" t="str">
        <f>Demand!D85</f>
        <v/>
      </c>
      <c r="D80" s="57" t="str">
        <f>Demand!E85</f>
        <v/>
      </c>
      <c r="E80" s="5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0" t="e">
        <f t="shared" si="15"/>
        <v>#VALUE!</v>
      </c>
      <c r="AA80" t="e">
        <f t="shared" si="16"/>
        <v>#VALUE!</v>
      </c>
      <c r="AB80" t="e">
        <f t="shared" si="17"/>
        <v>#VALUE!</v>
      </c>
      <c r="AC80" t="e">
        <f t="shared" si="18"/>
        <v>#VALUE!</v>
      </c>
      <c r="AD80" t="e">
        <f t="shared" si="19"/>
        <v>#VALUE!</v>
      </c>
      <c r="AE80" t="e">
        <f t="shared" si="20"/>
        <v>#VALUE!</v>
      </c>
      <c r="AF80" t="e">
        <f t="shared" si="21"/>
        <v>#VALUE!</v>
      </c>
      <c r="AG80" t="e">
        <f t="shared" si="22"/>
        <v>#VALUE!</v>
      </c>
      <c r="AH80" t="e">
        <f t="shared" si="29"/>
        <v>#VALUE!</v>
      </c>
      <c r="AI80" t="e">
        <f t="shared" si="23"/>
        <v>#VALUE!</v>
      </c>
      <c r="AJ80">
        <f t="shared" si="24"/>
        <v>0</v>
      </c>
      <c r="AK80" t="e">
        <f t="shared" si="25"/>
        <v>#N/A</v>
      </c>
      <c r="AL80" t="e">
        <f t="shared" si="26"/>
        <v>#VALUE!</v>
      </c>
      <c r="AM80" t="e">
        <f t="shared" si="27"/>
        <v>#VALUE!</v>
      </c>
      <c r="AN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0" t="e">
        <f t="shared" si="28"/>
        <v>#VALUE!</v>
      </c>
    </row>
    <row r="81" spans="2:42" x14ac:dyDescent="0.35">
      <c r="B81" s="12" t="str">
        <f>Demand!C86</f>
        <v/>
      </c>
      <c r="C81" s="57" t="str">
        <f>Demand!D86</f>
        <v/>
      </c>
      <c r="D81" s="57" t="str">
        <f>Demand!E86</f>
        <v/>
      </c>
      <c r="E81" s="5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1" t="e">
        <f t="shared" si="15"/>
        <v>#VALUE!</v>
      </c>
      <c r="AA81" t="e">
        <f t="shared" si="16"/>
        <v>#VALUE!</v>
      </c>
      <c r="AB81" t="e">
        <f t="shared" si="17"/>
        <v>#VALUE!</v>
      </c>
      <c r="AC81" t="e">
        <f t="shared" si="18"/>
        <v>#VALUE!</v>
      </c>
      <c r="AD81" t="e">
        <f t="shared" si="19"/>
        <v>#VALUE!</v>
      </c>
      <c r="AE81" t="e">
        <f t="shared" si="20"/>
        <v>#VALUE!</v>
      </c>
      <c r="AF81" t="e">
        <f t="shared" si="21"/>
        <v>#VALUE!</v>
      </c>
      <c r="AG81" t="e">
        <f t="shared" si="22"/>
        <v>#VALUE!</v>
      </c>
      <c r="AH81" t="e">
        <f t="shared" si="29"/>
        <v>#VALUE!</v>
      </c>
      <c r="AI81" t="e">
        <f t="shared" si="23"/>
        <v>#VALUE!</v>
      </c>
      <c r="AJ81">
        <f t="shared" si="24"/>
        <v>0</v>
      </c>
      <c r="AK81" t="e">
        <f t="shared" si="25"/>
        <v>#N/A</v>
      </c>
      <c r="AL81" t="e">
        <f t="shared" si="26"/>
        <v>#VALUE!</v>
      </c>
      <c r="AM81" t="e">
        <f t="shared" si="27"/>
        <v>#VALUE!</v>
      </c>
      <c r="AN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1" t="e">
        <f t="shared" si="28"/>
        <v>#VALUE!</v>
      </c>
    </row>
    <row r="82" spans="2:42" x14ac:dyDescent="0.35">
      <c r="B82" s="12" t="str">
        <f>Demand!C87</f>
        <v/>
      </c>
      <c r="C82" s="57" t="str">
        <f>Demand!D87</f>
        <v/>
      </c>
      <c r="D82" s="57" t="str">
        <f>Demand!E87</f>
        <v/>
      </c>
      <c r="E82" s="5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2" t="e">
        <f t="shared" si="15"/>
        <v>#VALUE!</v>
      </c>
      <c r="AA82" t="e">
        <f t="shared" si="16"/>
        <v>#VALUE!</v>
      </c>
      <c r="AB82" t="e">
        <f t="shared" si="17"/>
        <v>#VALUE!</v>
      </c>
      <c r="AC82" t="e">
        <f t="shared" si="18"/>
        <v>#VALUE!</v>
      </c>
      <c r="AD82" t="e">
        <f t="shared" si="19"/>
        <v>#VALUE!</v>
      </c>
      <c r="AE82" t="e">
        <f t="shared" si="20"/>
        <v>#VALUE!</v>
      </c>
      <c r="AF82" t="e">
        <f t="shared" si="21"/>
        <v>#VALUE!</v>
      </c>
      <c r="AG82" t="e">
        <f t="shared" si="22"/>
        <v>#VALUE!</v>
      </c>
      <c r="AH82" t="e">
        <f t="shared" si="29"/>
        <v>#VALUE!</v>
      </c>
      <c r="AI82" t="e">
        <f t="shared" si="23"/>
        <v>#VALUE!</v>
      </c>
      <c r="AJ82">
        <f t="shared" si="24"/>
        <v>0</v>
      </c>
      <c r="AK82" t="e">
        <f t="shared" si="25"/>
        <v>#N/A</v>
      </c>
      <c r="AL82" t="e">
        <f t="shared" si="26"/>
        <v>#VALUE!</v>
      </c>
      <c r="AM82" t="e">
        <f t="shared" si="27"/>
        <v>#VALUE!</v>
      </c>
      <c r="AN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2" t="e">
        <f t="shared" si="28"/>
        <v>#VALUE!</v>
      </c>
    </row>
    <row r="83" spans="2:42" x14ac:dyDescent="0.35">
      <c r="B83" s="12" t="str">
        <f>Demand!C88</f>
        <v/>
      </c>
      <c r="C83" s="57" t="str">
        <f>Demand!D88</f>
        <v/>
      </c>
      <c r="D83" s="57" t="str">
        <f>Demand!E88</f>
        <v/>
      </c>
      <c r="E83" s="5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3" t="e">
        <f t="shared" si="15"/>
        <v>#VALUE!</v>
      </c>
      <c r="AA83" t="e">
        <f t="shared" si="16"/>
        <v>#VALUE!</v>
      </c>
      <c r="AB83" t="e">
        <f t="shared" si="17"/>
        <v>#VALUE!</v>
      </c>
      <c r="AC83" t="e">
        <f t="shared" si="18"/>
        <v>#VALUE!</v>
      </c>
      <c r="AD83" t="e">
        <f t="shared" si="19"/>
        <v>#VALUE!</v>
      </c>
      <c r="AE83" t="e">
        <f t="shared" si="20"/>
        <v>#VALUE!</v>
      </c>
      <c r="AF83" t="e">
        <f t="shared" si="21"/>
        <v>#VALUE!</v>
      </c>
      <c r="AG83" t="e">
        <f t="shared" si="22"/>
        <v>#VALUE!</v>
      </c>
      <c r="AH83" t="e">
        <f t="shared" si="29"/>
        <v>#VALUE!</v>
      </c>
      <c r="AI83" t="e">
        <f t="shared" si="23"/>
        <v>#VALUE!</v>
      </c>
      <c r="AJ83">
        <f t="shared" si="24"/>
        <v>0</v>
      </c>
      <c r="AK83" t="e">
        <f t="shared" si="25"/>
        <v>#N/A</v>
      </c>
      <c r="AL83" t="e">
        <f t="shared" si="26"/>
        <v>#VALUE!</v>
      </c>
      <c r="AM83" t="e">
        <f t="shared" si="27"/>
        <v>#VALUE!</v>
      </c>
      <c r="AN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3" t="e">
        <f t="shared" si="28"/>
        <v>#VALUE!</v>
      </c>
    </row>
    <row r="84" spans="2:42" x14ac:dyDescent="0.35">
      <c r="B84" s="12" t="str">
        <f>Demand!C89</f>
        <v/>
      </c>
      <c r="C84" s="57" t="str">
        <f>Demand!D89</f>
        <v/>
      </c>
      <c r="D84" s="57" t="str">
        <f>Demand!E89</f>
        <v/>
      </c>
      <c r="E84" s="5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4" t="e">
        <f t="shared" si="15"/>
        <v>#VALUE!</v>
      </c>
      <c r="AA84" t="e">
        <f t="shared" si="16"/>
        <v>#VALUE!</v>
      </c>
      <c r="AB84" t="e">
        <f t="shared" si="17"/>
        <v>#VALUE!</v>
      </c>
      <c r="AC84" t="e">
        <f t="shared" si="18"/>
        <v>#VALUE!</v>
      </c>
      <c r="AD84" t="e">
        <f t="shared" si="19"/>
        <v>#VALUE!</v>
      </c>
      <c r="AE84" t="e">
        <f t="shared" si="20"/>
        <v>#VALUE!</v>
      </c>
      <c r="AF84" t="e">
        <f t="shared" si="21"/>
        <v>#VALUE!</v>
      </c>
      <c r="AG84" t="e">
        <f t="shared" si="22"/>
        <v>#VALUE!</v>
      </c>
      <c r="AH84" t="e">
        <f t="shared" si="29"/>
        <v>#VALUE!</v>
      </c>
      <c r="AI84" t="e">
        <f t="shared" si="23"/>
        <v>#VALUE!</v>
      </c>
      <c r="AJ84">
        <f t="shared" si="24"/>
        <v>0</v>
      </c>
      <c r="AK84" t="e">
        <f t="shared" si="25"/>
        <v>#N/A</v>
      </c>
      <c r="AL84" t="e">
        <f t="shared" si="26"/>
        <v>#VALUE!</v>
      </c>
      <c r="AM84" t="e">
        <f t="shared" si="27"/>
        <v>#VALUE!</v>
      </c>
      <c r="AN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4" t="e">
        <f t="shared" si="28"/>
        <v>#VALUE!</v>
      </c>
    </row>
    <row r="85" spans="2:42" x14ac:dyDescent="0.35">
      <c r="B85" s="12" t="str">
        <f>Demand!C90</f>
        <v/>
      </c>
      <c r="C85" s="57" t="str">
        <f>Demand!D90</f>
        <v/>
      </c>
      <c r="D85" s="57" t="str">
        <f>Demand!E90</f>
        <v/>
      </c>
      <c r="E85" s="5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5" t="e">
        <f t="shared" si="15"/>
        <v>#VALUE!</v>
      </c>
      <c r="AA85" t="e">
        <f t="shared" si="16"/>
        <v>#VALUE!</v>
      </c>
      <c r="AB85" t="e">
        <f t="shared" si="17"/>
        <v>#VALUE!</v>
      </c>
      <c r="AC85" t="e">
        <f t="shared" si="18"/>
        <v>#VALUE!</v>
      </c>
      <c r="AD85" t="e">
        <f t="shared" si="19"/>
        <v>#VALUE!</v>
      </c>
      <c r="AE85" t="e">
        <f t="shared" si="20"/>
        <v>#VALUE!</v>
      </c>
      <c r="AF85" t="e">
        <f t="shared" si="21"/>
        <v>#VALUE!</v>
      </c>
      <c r="AG85" t="e">
        <f t="shared" si="22"/>
        <v>#VALUE!</v>
      </c>
      <c r="AH85" t="e">
        <f t="shared" si="29"/>
        <v>#VALUE!</v>
      </c>
      <c r="AI85" t="e">
        <f t="shared" si="23"/>
        <v>#VALUE!</v>
      </c>
      <c r="AJ85">
        <f t="shared" si="24"/>
        <v>0</v>
      </c>
      <c r="AK85" t="e">
        <f t="shared" si="25"/>
        <v>#N/A</v>
      </c>
      <c r="AL85" t="e">
        <f t="shared" si="26"/>
        <v>#VALUE!</v>
      </c>
      <c r="AM85" t="e">
        <f t="shared" si="27"/>
        <v>#VALUE!</v>
      </c>
      <c r="AN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5" t="e">
        <f t="shared" si="28"/>
        <v>#VALUE!</v>
      </c>
    </row>
    <row r="86" spans="2:42" x14ac:dyDescent="0.35">
      <c r="B86" s="12" t="str">
        <f>Demand!C91</f>
        <v/>
      </c>
      <c r="C86" s="57" t="str">
        <f>Demand!D91</f>
        <v/>
      </c>
      <c r="D86" s="57" t="str">
        <f>Demand!E91</f>
        <v/>
      </c>
      <c r="E86" s="5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6" t="e">
        <f t="shared" si="15"/>
        <v>#VALUE!</v>
      </c>
      <c r="AA86" t="e">
        <f t="shared" si="16"/>
        <v>#VALUE!</v>
      </c>
      <c r="AB86" t="e">
        <f t="shared" si="17"/>
        <v>#VALUE!</v>
      </c>
      <c r="AC86" t="e">
        <f t="shared" si="18"/>
        <v>#VALUE!</v>
      </c>
      <c r="AD86" t="e">
        <f t="shared" si="19"/>
        <v>#VALUE!</v>
      </c>
      <c r="AE86" t="e">
        <f t="shared" si="20"/>
        <v>#VALUE!</v>
      </c>
      <c r="AF86" t="e">
        <f t="shared" si="21"/>
        <v>#VALUE!</v>
      </c>
      <c r="AG86" t="e">
        <f t="shared" si="22"/>
        <v>#VALUE!</v>
      </c>
      <c r="AH86" t="e">
        <f t="shared" si="29"/>
        <v>#VALUE!</v>
      </c>
      <c r="AI86" t="e">
        <f t="shared" si="23"/>
        <v>#VALUE!</v>
      </c>
      <c r="AJ86">
        <f t="shared" si="24"/>
        <v>0</v>
      </c>
      <c r="AK86" t="e">
        <f t="shared" si="25"/>
        <v>#N/A</v>
      </c>
      <c r="AL86" t="e">
        <f t="shared" si="26"/>
        <v>#VALUE!</v>
      </c>
      <c r="AM86" t="e">
        <f t="shared" si="27"/>
        <v>#VALUE!</v>
      </c>
      <c r="AN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6" t="e">
        <f t="shared" si="28"/>
        <v>#VALUE!</v>
      </c>
    </row>
    <row r="87" spans="2:42" x14ac:dyDescent="0.35">
      <c r="B87" s="12" t="str">
        <f>Demand!C92</f>
        <v/>
      </c>
      <c r="C87" s="57" t="str">
        <f>Demand!D92</f>
        <v/>
      </c>
      <c r="D87" s="57" t="str">
        <f>Demand!E92</f>
        <v/>
      </c>
      <c r="E87" s="5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7" t="e">
        <f t="shared" si="15"/>
        <v>#VALUE!</v>
      </c>
      <c r="AA87" t="e">
        <f t="shared" si="16"/>
        <v>#VALUE!</v>
      </c>
      <c r="AB87" t="e">
        <f t="shared" si="17"/>
        <v>#VALUE!</v>
      </c>
      <c r="AC87" t="e">
        <f t="shared" si="18"/>
        <v>#VALUE!</v>
      </c>
      <c r="AD87" t="e">
        <f t="shared" si="19"/>
        <v>#VALUE!</v>
      </c>
      <c r="AE87" t="e">
        <f t="shared" si="20"/>
        <v>#VALUE!</v>
      </c>
      <c r="AF87" t="e">
        <f t="shared" si="21"/>
        <v>#VALUE!</v>
      </c>
      <c r="AG87" t="e">
        <f t="shared" si="22"/>
        <v>#VALUE!</v>
      </c>
      <c r="AH87" t="e">
        <f t="shared" si="29"/>
        <v>#VALUE!</v>
      </c>
      <c r="AI87" t="e">
        <f t="shared" si="23"/>
        <v>#VALUE!</v>
      </c>
      <c r="AJ87">
        <f t="shared" si="24"/>
        <v>0</v>
      </c>
      <c r="AK87" t="e">
        <f t="shared" si="25"/>
        <v>#N/A</v>
      </c>
      <c r="AL87" t="e">
        <f t="shared" si="26"/>
        <v>#VALUE!</v>
      </c>
      <c r="AM87" t="e">
        <f t="shared" si="27"/>
        <v>#VALUE!</v>
      </c>
      <c r="AN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7" t="e">
        <f t="shared" si="28"/>
        <v>#VALUE!</v>
      </c>
    </row>
    <row r="88" spans="2:42" x14ac:dyDescent="0.35">
      <c r="B88" s="12" t="str">
        <f>Demand!C93</f>
        <v/>
      </c>
      <c r="C88" s="57" t="str">
        <f>Demand!D93</f>
        <v/>
      </c>
      <c r="D88" s="57" t="str">
        <f>Demand!E93</f>
        <v/>
      </c>
      <c r="E88" s="5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8" t="e">
        <f t="shared" si="15"/>
        <v>#VALUE!</v>
      </c>
      <c r="AA88" t="e">
        <f t="shared" si="16"/>
        <v>#VALUE!</v>
      </c>
      <c r="AB88" t="e">
        <f t="shared" si="17"/>
        <v>#VALUE!</v>
      </c>
      <c r="AC88" t="e">
        <f t="shared" si="18"/>
        <v>#VALUE!</v>
      </c>
      <c r="AD88" t="e">
        <f t="shared" si="19"/>
        <v>#VALUE!</v>
      </c>
      <c r="AE88" t="e">
        <f t="shared" si="20"/>
        <v>#VALUE!</v>
      </c>
      <c r="AF88" t="e">
        <f t="shared" si="21"/>
        <v>#VALUE!</v>
      </c>
      <c r="AG88" t="e">
        <f t="shared" si="22"/>
        <v>#VALUE!</v>
      </c>
      <c r="AH88" t="e">
        <f t="shared" si="29"/>
        <v>#VALUE!</v>
      </c>
      <c r="AI88" t="e">
        <f t="shared" si="23"/>
        <v>#VALUE!</v>
      </c>
      <c r="AJ88">
        <f t="shared" si="24"/>
        <v>0</v>
      </c>
      <c r="AK88" t="e">
        <f t="shared" si="25"/>
        <v>#N/A</v>
      </c>
      <c r="AL88" t="e">
        <f t="shared" si="26"/>
        <v>#VALUE!</v>
      </c>
      <c r="AM88" t="e">
        <f t="shared" si="27"/>
        <v>#VALUE!</v>
      </c>
      <c r="AN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8" t="e">
        <f t="shared" si="28"/>
        <v>#VALUE!</v>
      </c>
    </row>
    <row r="89" spans="2:42" x14ac:dyDescent="0.35">
      <c r="B89" s="12" t="str">
        <f>Demand!C94</f>
        <v/>
      </c>
      <c r="C89" s="57" t="str">
        <f>Demand!D94</f>
        <v/>
      </c>
      <c r="D89" s="57" t="str">
        <f>Demand!E94</f>
        <v/>
      </c>
      <c r="E89" s="5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89" t="e">
        <f t="shared" si="15"/>
        <v>#VALUE!</v>
      </c>
      <c r="AA89" t="e">
        <f t="shared" si="16"/>
        <v>#VALUE!</v>
      </c>
      <c r="AB89" t="e">
        <f t="shared" si="17"/>
        <v>#VALUE!</v>
      </c>
      <c r="AC89" t="e">
        <f t="shared" si="18"/>
        <v>#VALUE!</v>
      </c>
      <c r="AD89" t="e">
        <f t="shared" si="19"/>
        <v>#VALUE!</v>
      </c>
      <c r="AE89" t="e">
        <f t="shared" si="20"/>
        <v>#VALUE!</v>
      </c>
      <c r="AF89" t="e">
        <f t="shared" si="21"/>
        <v>#VALUE!</v>
      </c>
      <c r="AG89" t="e">
        <f t="shared" si="22"/>
        <v>#VALUE!</v>
      </c>
      <c r="AH89" t="e">
        <f t="shared" si="29"/>
        <v>#VALUE!</v>
      </c>
      <c r="AI89" t="e">
        <f t="shared" si="23"/>
        <v>#VALUE!</v>
      </c>
      <c r="AJ89">
        <f t="shared" si="24"/>
        <v>0</v>
      </c>
      <c r="AK89" t="e">
        <f t="shared" si="25"/>
        <v>#N/A</v>
      </c>
      <c r="AL89" t="e">
        <f t="shared" si="26"/>
        <v>#VALUE!</v>
      </c>
      <c r="AM89" t="e">
        <f t="shared" si="27"/>
        <v>#VALUE!</v>
      </c>
      <c r="AN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89" t="e">
        <f t="shared" si="28"/>
        <v>#VALUE!</v>
      </c>
    </row>
    <row r="90" spans="2:42" x14ac:dyDescent="0.35">
      <c r="B90" s="12" t="str">
        <f>Demand!C95</f>
        <v/>
      </c>
      <c r="C90" s="57" t="str">
        <f>Demand!D95</f>
        <v/>
      </c>
      <c r="D90" s="57" t="str">
        <f>Demand!E95</f>
        <v/>
      </c>
      <c r="E90" s="5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0" t="e">
        <f t="shared" si="15"/>
        <v>#VALUE!</v>
      </c>
      <c r="AA90" t="e">
        <f t="shared" si="16"/>
        <v>#VALUE!</v>
      </c>
      <c r="AB90" t="e">
        <f t="shared" si="17"/>
        <v>#VALUE!</v>
      </c>
      <c r="AC90" t="e">
        <f t="shared" si="18"/>
        <v>#VALUE!</v>
      </c>
      <c r="AD90" t="e">
        <f t="shared" si="19"/>
        <v>#VALUE!</v>
      </c>
      <c r="AE90" t="e">
        <f t="shared" si="20"/>
        <v>#VALUE!</v>
      </c>
      <c r="AF90" t="e">
        <f t="shared" si="21"/>
        <v>#VALUE!</v>
      </c>
      <c r="AG90" t="e">
        <f t="shared" si="22"/>
        <v>#VALUE!</v>
      </c>
      <c r="AH90" t="e">
        <f t="shared" si="29"/>
        <v>#VALUE!</v>
      </c>
      <c r="AI90" t="e">
        <f t="shared" si="23"/>
        <v>#VALUE!</v>
      </c>
      <c r="AJ90">
        <f t="shared" si="24"/>
        <v>0</v>
      </c>
      <c r="AK90" t="e">
        <f t="shared" si="25"/>
        <v>#N/A</v>
      </c>
      <c r="AL90" t="e">
        <f t="shared" si="26"/>
        <v>#VALUE!</v>
      </c>
      <c r="AM90" t="e">
        <f t="shared" si="27"/>
        <v>#VALUE!</v>
      </c>
      <c r="AN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0" t="e">
        <f t="shared" si="28"/>
        <v>#VALUE!</v>
      </c>
    </row>
    <row r="91" spans="2:42" x14ac:dyDescent="0.35">
      <c r="B91" s="12" t="str">
        <f>Demand!C96</f>
        <v/>
      </c>
      <c r="C91" s="57" t="str">
        <f>Demand!D96</f>
        <v/>
      </c>
      <c r="D91" s="57" t="str">
        <f>Demand!E96</f>
        <v/>
      </c>
      <c r="E91" s="5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1" t="e">
        <f t="shared" si="15"/>
        <v>#VALUE!</v>
      </c>
      <c r="AA91" t="e">
        <f t="shared" si="16"/>
        <v>#VALUE!</v>
      </c>
      <c r="AB91" t="e">
        <f t="shared" si="17"/>
        <v>#VALUE!</v>
      </c>
      <c r="AC91" t="e">
        <f t="shared" si="18"/>
        <v>#VALUE!</v>
      </c>
      <c r="AD91" t="e">
        <f t="shared" si="19"/>
        <v>#VALUE!</v>
      </c>
      <c r="AE91" t="e">
        <f t="shared" si="20"/>
        <v>#VALUE!</v>
      </c>
      <c r="AF91" t="e">
        <f t="shared" si="21"/>
        <v>#VALUE!</v>
      </c>
      <c r="AG91" t="e">
        <f t="shared" si="22"/>
        <v>#VALUE!</v>
      </c>
      <c r="AH91" t="e">
        <f t="shared" si="29"/>
        <v>#VALUE!</v>
      </c>
      <c r="AI91" t="e">
        <f t="shared" si="23"/>
        <v>#VALUE!</v>
      </c>
      <c r="AJ91">
        <f t="shared" si="24"/>
        <v>0</v>
      </c>
      <c r="AK91" t="e">
        <f t="shared" si="25"/>
        <v>#N/A</v>
      </c>
      <c r="AL91" t="e">
        <f t="shared" si="26"/>
        <v>#VALUE!</v>
      </c>
      <c r="AM91" t="e">
        <f t="shared" si="27"/>
        <v>#VALUE!</v>
      </c>
      <c r="AN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1" t="e">
        <f t="shared" si="28"/>
        <v>#VALUE!</v>
      </c>
    </row>
    <row r="92" spans="2:42" x14ac:dyDescent="0.35">
      <c r="B92" s="12" t="str">
        <f>Demand!C97</f>
        <v/>
      </c>
      <c r="C92" s="57" t="str">
        <f>Demand!D97</f>
        <v/>
      </c>
      <c r="D92" s="57" t="str">
        <f>Demand!E97</f>
        <v/>
      </c>
      <c r="E92" s="5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2" t="e">
        <f t="shared" si="15"/>
        <v>#VALUE!</v>
      </c>
      <c r="AA92" t="e">
        <f t="shared" si="16"/>
        <v>#VALUE!</v>
      </c>
      <c r="AB92" t="e">
        <f t="shared" si="17"/>
        <v>#VALUE!</v>
      </c>
      <c r="AC92" t="e">
        <f t="shared" si="18"/>
        <v>#VALUE!</v>
      </c>
      <c r="AD92" t="e">
        <f t="shared" si="19"/>
        <v>#VALUE!</v>
      </c>
      <c r="AE92" t="e">
        <f t="shared" si="20"/>
        <v>#VALUE!</v>
      </c>
      <c r="AF92" t="e">
        <f t="shared" si="21"/>
        <v>#VALUE!</v>
      </c>
      <c r="AG92" t="e">
        <f t="shared" si="22"/>
        <v>#VALUE!</v>
      </c>
      <c r="AH92" t="e">
        <f t="shared" si="29"/>
        <v>#VALUE!</v>
      </c>
      <c r="AI92" t="e">
        <f t="shared" si="23"/>
        <v>#VALUE!</v>
      </c>
      <c r="AJ92">
        <f t="shared" si="24"/>
        <v>0</v>
      </c>
      <c r="AK92" t="e">
        <f t="shared" si="25"/>
        <v>#N/A</v>
      </c>
      <c r="AL92" t="e">
        <f t="shared" si="26"/>
        <v>#VALUE!</v>
      </c>
      <c r="AM92" t="e">
        <f t="shared" si="27"/>
        <v>#VALUE!</v>
      </c>
      <c r="AN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2" t="e">
        <f t="shared" si="28"/>
        <v>#VALUE!</v>
      </c>
    </row>
    <row r="93" spans="2:42" x14ac:dyDescent="0.35">
      <c r="B93" s="12" t="str">
        <f>Demand!C98</f>
        <v/>
      </c>
      <c r="C93" s="57" t="str">
        <f>Demand!D98</f>
        <v/>
      </c>
      <c r="D93" s="57" t="str">
        <f>Demand!E98</f>
        <v/>
      </c>
      <c r="E93" s="5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3" t="e">
        <f t="shared" si="15"/>
        <v>#VALUE!</v>
      </c>
      <c r="AA93" t="e">
        <f t="shared" si="16"/>
        <v>#VALUE!</v>
      </c>
      <c r="AB93" t="e">
        <f t="shared" si="17"/>
        <v>#VALUE!</v>
      </c>
      <c r="AC93" t="e">
        <f t="shared" si="18"/>
        <v>#VALUE!</v>
      </c>
      <c r="AD93" t="e">
        <f t="shared" si="19"/>
        <v>#VALUE!</v>
      </c>
      <c r="AE93" t="e">
        <f t="shared" si="20"/>
        <v>#VALUE!</v>
      </c>
      <c r="AF93" t="e">
        <f t="shared" si="21"/>
        <v>#VALUE!</v>
      </c>
      <c r="AG93" t="e">
        <f t="shared" si="22"/>
        <v>#VALUE!</v>
      </c>
      <c r="AH93" t="e">
        <f t="shared" si="29"/>
        <v>#VALUE!</v>
      </c>
      <c r="AI93" t="e">
        <f t="shared" si="23"/>
        <v>#VALUE!</v>
      </c>
      <c r="AJ93">
        <f t="shared" si="24"/>
        <v>0</v>
      </c>
      <c r="AK93" t="e">
        <f t="shared" si="25"/>
        <v>#N/A</v>
      </c>
      <c r="AL93" t="e">
        <f t="shared" si="26"/>
        <v>#VALUE!</v>
      </c>
      <c r="AM93" t="e">
        <f t="shared" si="27"/>
        <v>#VALUE!</v>
      </c>
      <c r="AN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3" t="e">
        <f t="shared" si="28"/>
        <v>#VALUE!</v>
      </c>
    </row>
    <row r="94" spans="2:42" x14ac:dyDescent="0.35">
      <c r="B94" s="12" t="str">
        <f>Demand!C99</f>
        <v/>
      </c>
      <c r="C94" s="57" t="str">
        <f>Demand!D99</f>
        <v/>
      </c>
      <c r="D94" s="57" t="str">
        <f>Demand!E99</f>
        <v/>
      </c>
      <c r="E94" s="5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4" t="e">
        <f t="shared" si="15"/>
        <v>#VALUE!</v>
      </c>
      <c r="AA94" t="e">
        <f t="shared" si="16"/>
        <v>#VALUE!</v>
      </c>
      <c r="AB94" t="e">
        <f t="shared" si="17"/>
        <v>#VALUE!</v>
      </c>
      <c r="AC94" t="e">
        <f t="shared" si="18"/>
        <v>#VALUE!</v>
      </c>
      <c r="AD94" t="e">
        <f t="shared" si="19"/>
        <v>#VALUE!</v>
      </c>
      <c r="AE94" t="e">
        <f t="shared" si="20"/>
        <v>#VALUE!</v>
      </c>
      <c r="AF94" t="e">
        <f t="shared" si="21"/>
        <v>#VALUE!</v>
      </c>
      <c r="AG94" t="e">
        <f t="shared" si="22"/>
        <v>#VALUE!</v>
      </c>
      <c r="AH94" t="e">
        <f t="shared" si="29"/>
        <v>#VALUE!</v>
      </c>
      <c r="AI94" t="e">
        <f t="shared" si="23"/>
        <v>#VALUE!</v>
      </c>
      <c r="AJ94">
        <f t="shared" si="24"/>
        <v>0</v>
      </c>
      <c r="AK94" t="e">
        <f t="shared" si="25"/>
        <v>#N/A</v>
      </c>
      <c r="AL94" t="e">
        <f t="shared" si="26"/>
        <v>#VALUE!</v>
      </c>
      <c r="AM94" t="e">
        <f t="shared" si="27"/>
        <v>#VALUE!</v>
      </c>
      <c r="AN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4" t="e">
        <f t="shared" si="28"/>
        <v>#VALUE!</v>
      </c>
    </row>
    <row r="95" spans="2:42" x14ac:dyDescent="0.35">
      <c r="B95" s="12" t="str">
        <f>Demand!C100</f>
        <v/>
      </c>
      <c r="C95" s="57" t="str">
        <f>Demand!D100</f>
        <v/>
      </c>
      <c r="D95" s="57" t="str">
        <f>Demand!E100</f>
        <v/>
      </c>
      <c r="E95" s="5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5" t="e">
        <f t="shared" si="15"/>
        <v>#VALUE!</v>
      </c>
      <c r="AA95" t="e">
        <f t="shared" si="16"/>
        <v>#VALUE!</v>
      </c>
      <c r="AB95" t="e">
        <f t="shared" si="17"/>
        <v>#VALUE!</v>
      </c>
      <c r="AC95" t="e">
        <f t="shared" si="18"/>
        <v>#VALUE!</v>
      </c>
      <c r="AD95" t="e">
        <f t="shared" si="19"/>
        <v>#VALUE!</v>
      </c>
      <c r="AE95" t="e">
        <f t="shared" si="20"/>
        <v>#VALUE!</v>
      </c>
      <c r="AF95" t="e">
        <f t="shared" si="21"/>
        <v>#VALUE!</v>
      </c>
      <c r="AG95" t="e">
        <f t="shared" si="22"/>
        <v>#VALUE!</v>
      </c>
      <c r="AH95" t="e">
        <f t="shared" si="29"/>
        <v>#VALUE!</v>
      </c>
      <c r="AI95" t="e">
        <f t="shared" si="23"/>
        <v>#VALUE!</v>
      </c>
      <c r="AJ95">
        <f t="shared" si="24"/>
        <v>0</v>
      </c>
      <c r="AK95" t="e">
        <f t="shared" si="25"/>
        <v>#N/A</v>
      </c>
      <c r="AL95" t="e">
        <f t="shared" si="26"/>
        <v>#VALUE!</v>
      </c>
      <c r="AM95" t="e">
        <f t="shared" si="27"/>
        <v>#VALUE!</v>
      </c>
      <c r="AN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5" t="e">
        <f t="shared" si="28"/>
        <v>#VALUE!</v>
      </c>
    </row>
    <row r="96" spans="2:42" x14ac:dyDescent="0.35">
      <c r="B96" s="12" t="str">
        <f>Demand!C101</f>
        <v/>
      </c>
      <c r="C96" s="57" t="str">
        <f>Demand!D101</f>
        <v/>
      </c>
      <c r="D96" s="57" t="str">
        <f>Demand!E101</f>
        <v/>
      </c>
      <c r="E96" s="5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6" t="e">
        <f t="shared" si="15"/>
        <v>#VALUE!</v>
      </c>
      <c r="AA96" t="e">
        <f t="shared" si="16"/>
        <v>#VALUE!</v>
      </c>
      <c r="AB96" t="e">
        <f t="shared" si="17"/>
        <v>#VALUE!</v>
      </c>
      <c r="AC96" t="e">
        <f t="shared" si="18"/>
        <v>#VALUE!</v>
      </c>
      <c r="AD96" t="e">
        <f t="shared" si="19"/>
        <v>#VALUE!</v>
      </c>
      <c r="AE96" t="e">
        <f t="shared" si="20"/>
        <v>#VALUE!</v>
      </c>
      <c r="AF96" t="e">
        <f t="shared" si="21"/>
        <v>#VALUE!</v>
      </c>
      <c r="AG96" t="e">
        <f t="shared" si="22"/>
        <v>#VALUE!</v>
      </c>
      <c r="AH96" t="e">
        <f t="shared" si="29"/>
        <v>#VALUE!</v>
      </c>
      <c r="AI96" t="e">
        <f t="shared" si="23"/>
        <v>#VALUE!</v>
      </c>
      <c r="AJ96">
        <f t="shared" si="24"/>
        <v>0</v>
      </c>
      <c r="AK96" t="e">
        <f t="shared" si="25"/>
        <v>#N/A</v>
      </c>
      <c r="AL96" t="e">
        <f t="shared" si="26"/>
        <v>#VALUE!</v>
      </c>
      <c r="AM96" t="e">
        <f t="shared" si="27"/>
        <v>#VALUE!</v>
      </c>
      <c r="AN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6" t="e">
        <f t="shared" si="28"/>
        <v>#VALUE!</v>
      </c>
    </row>
    <row r="97" spans="2:42" x14ac:dyDescent="0.35">
      <c r="B97" s="12" t="str">
        <f>Demand!C102</f>
        <v/>
      </c>
      <c r="C97" s="57" t="str">
        <f>Demand!D102</f>
        <v/>
      </c>
      <c r="D97" s="57" t="str">
        <f>Demand!E102</f>
        <v/>
      </c>
      <c r="E97" s="5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7" t="e">
        <f t="shared" si="15"/>
        <v>#VALUE!</v>
      </c>
      <c r="AA97" t="e">
        <f t="shared" si="16"/>
        <v>#VALUE!</v>
      </c>
      <c r="AB97" t="e">
        <f t="shared" si="17"/>
        <v>#VALUE!</v>
      </c>
      <c r="AC97" t="e">
        <f t="shared" si="18"/>
        <v>#VALUE!</v>
      </c>
      <c r="AD97" t="e">
        <f t="shared" si="19"/>
        <v>#VALUE!</v>
      </c>
      <c r="AE97" t="e">
        <f t="shared" si="20"/>
        <v>#VALUE!</v>
      </c>
      <c r="AF97" t="e">
        <f t="shared" si="21"/>
        <v>#VALUE!</v>
      </c>
      <c r="AG97" t="e">
        <f t="shared" si="22"/>
        <v>#VALUE!</v>
      </c>
      <c r="AH97" t="e">
        <f t="shared" si="29"/>
        <v>#VALUE!</v>
      </c>
      <c r="AI97" t="e">
        <f t="shared" si="23"/>
        <v>#VALUE!</v>
      </c>
      <c r="AJ97">
        <f t="shared" si="24"/>
        <v>0</v>
      </c>
      <c r="AK97" t="e">
        <f t="shared" si="25"/>
        <v>#N/A</v>
      </c>
      <c r="AL97" t="e">
        <f t="shared" si="26"/>
        <v>#VALUE!</v>
      </c>
      <c r="AM97" t="e">
        <f t="shared" si="27"/>
        <v>#VALUE!</v>
      </c>
      <c r="AN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7" t="e">
        <f t="shared" si="28"/>
        <v>#VALUE!</v>
      </c>
    </row>
    <row r="98" spans="2:42" x14ac:dyDescent="0.35">
      <c r="B98" s="12" t="str">
        <f>Demand!C103</f>
        <v/>
      </c>
      <c r="C98" s="57" t="str">
        <f>Demand!D103</f>
        <v/>
      </c>
      <c r="D98" s="57" t="str">
        <f>Demand!E103</f>
        <v/>
      </c>
      <c r="E98" s="5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8" t="e">
        <f t="shared" si="15"/>
        <v>#VALUE!</v>
      </c>
      <c r="AA98" t="e">
        <f t="shared" si="16"/>
        <v>#VALUE!</v>
      </c>
      <c r="AB98" t="e">
        <f t="shared" si="17"/>
        <v>#VALUE!</v>
      </c>
      <c r="AC98" t="e">
        <f t="shared" si="18"/>
        <v>#VALUE!</v>
      </c>
      <c r="AD98" t="e">
        <f t="shared" si="19"/>
        <v>#VALUE!</v>
      </c>
      <c r="AE98" t="e">
        <f t="shared" si="20"/>
        <v>#VALUE!</v>
      </c>
      <c r="AF98" t="e">
        <f t="shared" si="21"/>
        <v>#VALUE!</v>
      </c>
      <c r="AG98" t="e">
        <f t="shared" si="22"/>
        <v>#VALUE!</v>
      </c>
      <c r="AH98" t="e">
        <f t="shared" si="29"/>
        <v>#VALUE!</v>
      </c>
      <c r="AI98" t="e">
        <f t="shared" si="23"/>
        <v>#VALUE!</v>
      </c>
      <c r="AJ98">
        <f t="shared" si="24"/>
        <v>0</v>
      </c>
      <c r="AK98" t="e">
        <f t="shared" si="25"/>
        <v>#N/A</v>
      </c>
      <c r="AL98" t="e">
        <f t="shared" si="26"/>
        <v>#VALUE!</v>
      </c>
      <c r="AM98" t="e">
        <f t="shared" si="27"/>
        <v>#VALUE!</v>
      </c>
      <c r="AN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8" t="e">
        <f t="shared" si="28"/>
        <v>#VALUE!</v>
      </c>
    </row>
    <row r="99" spans="2:42" x14ac:dyDescent="0.35">
      <c r="B99" s="12" t="str">
        <f>Demand!C104</f>
        <v/>
      </c>
      <c r="C99" s="57" t="str">
        <f>Demand!D104</f>
        <v/>
      </c>
      <c r="D99" s="57" t="str">
        <f>Demand!E104</f>
        <v/>
      </c>
      <c r="E99" s="5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99" t="e">
        <f t="shared" si="15"/>
        <v>#VALUE!</v>
      </c>
      <c r="AA99" t="e">
        <f t="shared" si="16"/>
        <v>#VALUE!</v>
      </c>
      <c r="AB99" t="e">
        <f t="shared" si="17"/>
        <v>#VALUE!</v>
      </c>
      <c r="AC99" t="e">
        <f t="shared" si="18"/>
        <v>#VALUE!</v>
      </c>
      <c r="AD99" t="e">
        <f t="shared" si="19"/>
        <v>#VALUE!</v>
      </c>
      <c r="AE99" t="e">
        <f t="shared" si="20"/>
        <v>#VALUE!</v>
      </c>
      <c r="AF99" t="e">
        <f t="shared" si="21"/>
        <v>#VALUE!</v>
      </c>
      <c r="AG99" t="e">
        <f t="shared" si="22"/>
        <v>#VALUE!</v>
      </c>
      <c r="AH99" t="e">
        <f t="shared" si="29"/>
        <v>#VALUE!</v>
      </c>
      <c r="AI99" t="e">
        <f t="shared" si="23"/>
        <v>#VALUE!</v>
      </c>
      <c r="AJ99">
        <f t="shared" si="24"/>
        <v>0</v>
      </c>
      <c r="AK99" t="e">
        <f t="shared" si="25"/>
        <v>#N/A</v>
      </c>
      <c r="AL99" t="e">
        <f t="shared" si="26"/>
        <v>#VALUE!</v>
      </c>
      <c r="AM99" t="e">
        <f t="shared" si="27"/>
        <v>#VALUE!</v>
      </c>
      <c r="AN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99" t="e">
        <f t="shared" si="28"/>
        <v>#VALUE!</v>
      </c>
    </row>
    <row r="100" spans="2:42" x14ac:dyDescent="0.35">
      <c r="B100" s="12" t="str">
        <f>Demand!C105</f>
        <v/>
      </c>
      <c r="C100" s="57" t="str">
        <f>Demand!D105</f>
        <v/>
      </c>
      <c r="D100" s="57" t="str">
        <f>Demand!E105</f>
        <v/>
      </c>
      <c r="E100" s="5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0" t="e">
        <f t="shared" si="15"/>
        <v>#VALUE!</v>
      </c>
      <c r="AA100" t="e">
        <f t="shared" si="16"/>
        <v>#VALUE!</v>
      </c>
      <c r="AB100" t="e">
        <f t="shared" si="17"/>
        <v>#VALUE!</v>
      </c>
      <c r="AC100" t="e">
        <f t="shared" si="18"/>
        <v>#VALUE!</v>
      </c>
      <c r="AD100" t="e">
        <f t="shared" si="19"/>
        <v>#VALUE!</v>
      </c>
      <c r="AE100" t="e">
        <f t="shared" si="20"/>
        <v>#VALUE!</v>
      </c>
      <c r="AF100" t="e">
        <f t="shared" si="21"/>
        <v>#VALUE!</v>
      </c>
      <c r="AG100" t="e">
        <f t="shared" si="22"/>
        <v>#VALUE!</v>
      </c>
      <c r="AH100" t="e">
        <f t="shared" si="29"/>
        <v>#VALUE!</v>
      </c>
      <c r="AI100" t="e">
        <f t="shared" si="23"/>
        <v>#VALUE!</v>
      </c>
      <c r="AJ100">
        <f t="shared" si="24"/>
        <v>0</v>
      </c>
      <c r="AK100" t="e">
        <f t="shared" si="25"/>
        <v>#N/A</v>
      </c>
      <c r="AL100" t="e">
        <f t="shared" si="26"/>
        <v>#VALUE!</v>
      </c>
      <c r="AM100" t="e">
        <f t="shared" si="27"/>
        <v>#VALUE!</v>
      </c>
      <c r="AN1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0" t="e">
        <f t="shared" si="28"/>
        <v>#VALUE!</v>
      </c>
    </row>
    <row r="101" spans="2:42" x14ac:dyDescent="0.35">
      <c r="B101" s="12" t="str">
        <f>Demand!C106</f>
        <v/>
      </c>
      <c r="C101" s="57" t="str">
        <f>Demand!D106</f>
        <v/>
      </c>
      <c r="D101" s="57" t="str">
        <f>Demand!E106</f>
        <v/>
      </c>
      <c r="E101" s="5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1" t="e">
        <f t="shared" si="15"/>
        <v>#VALUE!</v>
      </c>
      <c r="AA101" t="e">
        <f t="shared" si="16"/>
        <v>#VALUE!</v>
      </c>
      <c r="AB101" t="e">
        <f t="shared" si="17"/>
        <v>#VALUE!</v>
      </c>
      <c r="AC101" t="e">
        <f t="shared" si="18"/>
        <v>#VALUE!</v>
      </c>
      <c r="AD101" t="e">
        <f t="shared" si="19"/>
        <v>#VALUE!</v>
      </c>
      <c r="AE101" t="e">
        <f t="shared" si="20"/>
        <v>#VALUE!</v>
      </c>
      <c r="AF101" t="e">
        <f t="shared" si="21"/>
        <v>#VALUE!</v>
      </c>
      <c r="AG101" t="e">
        <f t="shared" si="22"/>
        <v>#VALUE!</v>
      </c>
      <c r="AH101" t="e">
        <f t="shared" si="29"/>
        <v>#VALUE!</v>
      </c>
      <c r="AI101" t="e">
        <f t="shared" si="23"/>
        <v>#VALUE!</v>
      </c>
      <c r="AJ101">
        <f t="shared" si="24"/>
        <v>0</v>
      </c>
      <c r="AK101" t="e">
        <f t="shared" si="25"/>
        <v>#N/A</v>
      </c>
      <c r="AL101" t="e">
        <f t="shared" si="26"/>
        <v>#VALUE!</v>
      </c>
      <c r="AM101" t="e">
        <f t="shared" si="27"/>
        <v>#VALUE!</v>
      </c>
      <c r="AN1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1" t="e">
        <f t="shared" si="28"/>
        <v>#VALUE!</v>
      </c>
    </row>
    <row r="102" spans="2:42" x14ac:dyDescent="0.35">
      <c r="B102" s="12" t="str">
        <f>Demand!C107</f>
        <v/>
      </c>
      <c r="C102" s="57" t="str">
        <f>Demand!D107</f>
        <v/>
      </c>
      <c r="D102" s="57" t="str">
        <f>Demand!E107</f>
        <v/>
      </c>
      <c r="E102" s="5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2" t="e">
        <f t="shared" si="15"/>
        <v>#VALUE!</v>
      </c>
      <c r="AA102" t="e">
        <f t="shared" si="16"/>
        <v>#VALUE!</v>
      </c>
      <c r="AB102" t="e">
        <f t="shared" si="17"/>
        <v>#VALUE!</v>
      </c>
      <c r="AC102" t="e">
        <f t="shared" si="18"/>
        <v>#VALUE!</v>
      </c>
      <c r="AD102" t="e">
        <f t="shared" si="19"/>
        <v>#VALUE!</v>
      </c>
      <c r="AE102" t="e">
        <f t="shared" si="20"/>
        <v>#VALUE!</v>
      </c>
      <c r="AF102" t="e">
        <f t="shared" si="21"/>
        <v>#VALUE!</v>
      </c>
      <c r="AG102" t="e">
        <f t="shared" si="22"/>
        <v>#VALUE!</v>
      </c>
      <c r="AH102" t="e">
        <f t="shared" si="29"/>
        <v>#VALUE!</v>
      </c>
      <c r="AI102" t="e">
        <f t="shared" si="23"/>
        <v>#VALUE!</v>
      </c>
      <c r="AJ102">
        <f t="shared" si="24"/>
        <v>0</v>
      </c>
      <c r="AK102" t="e">
        <f t="shared" si="25"/>
        <v>#N/A</v>
      </c>
      <c r="AL102" t="e">
        <f t="shared" si="26"/>
        <v>#VALUE!</v>
      </c>
      <c r="AM102" t="e">
        <f t="shared" si="27"/>
        <v>#VALUE!</v>
      </c>
      <c r="AN1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2" t="e">
        <f t="shared" si="28"/>
        <v>#VALUE!</v>
      </c>
    </row>
    <row r="103" spans="2:42" x14ac:dyDescent="0.35">
      <c r="B103" s="12" t="str">
        <f>Demand!C108</f>
        <v/>
      </c>
      <c r="C103" s="57" t="str">
        <f>Demand!D108</f>
        <v/>
      </c>
      <c r="D103" s="57" t="str">
        <f>Demand!E108</f>
        <v/>
      </c>
      <c r="E103" s="5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3" t="e">
        <f t="shared" si="15"/>
        <v>#VALUE!</v>
      </c>
      <c r="AA103" t="e">
        <f t="shared" si="16"/>
        <v>#VALUE!</v>
      </c>
      <c r="AB103" t="e">
        <f t="shared" si="17"/>
        <v>#VALUE!</v>
      </c>
      <c r="AC103" t="e">
        <f t="shared" si="18"/>
        <v>#VALUE!</v>
      </c>
      <c r="AD103" t="e">
        <f t="shared" si="19"/>
        <v>#VALUE!</v>
      </c>
      <c r="AE103" t="e">
        <f t="shared" si="20"/>
        <v>#VALUE!</v>
      </c>
      <c r="AF103" t="e">
        <f t="shared" si="21"/>
        <v>#VALUE!</v>
      </c>
      <c r="AG103" t="e">
        <f t="shared" si="22"/>
        <v>#VALUE!</v>
      </c>
      <c r="AH103" t="e">
        <f t="shared" si="29"/>
        <v>#VALUE!</v>
      </c>
      <c r="AI103" t="e">
        <f t="shared" si="23"/>
        <v>#VALUE!</v>
      </c>
      <c r="AJ103">
        <f t="shared" si="24"/>
        <v>0</v>
      </c>
      <c r="AK103" t="e">
        <f t="shared" si="25"/>
        <v>#N/A</v>
      </c>
      <c r="AL103" t="e">
        <f t="shared" si="26"/>
        <v>#VALUE!</v>
      </c>
      <c r="AM103" t="e">
        <f t="shared" si="27"/>
        <v>#VALUE!</v>
      </c>
      <c r="AN1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3" t="e">
        <f t="shared" si="28"/>
        <v>#VALUE!</v>
      </c>
    </row>
    <row r="104" spans="2:42" x14ac:dyDescent="0.35">
      <c r="B104" s="12" t="str">
        <f>Demand!C109</f>
        <v/>
      </c>
      <c r="C104" s="57" t="str">
        <f>Demand!D109</f>
        <v/>
      </c>
      <c r="D104" s="57" t="str">
        <f>Demand!E109</f>
        <v/>
      </c>
      <c r="E104" s="5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4" t="e">
        <f t="shared" si="15"/>
        <v>#VALUE!</v>
      </c>
      <c r="AA104" t="e">
        <f t="shared" si="16"/>
        <v>#VALUE!</v>
      </c>
      <c r="AB104" t="e">
        <f t="shared" si="17"/>
        <v>#VALUE!</v>
      </c>
      <c r="AC104" t="e">
        <f t="shared" si="18"/>
        <v>#VALUE!</v>
      </c>
      <c r="AD104" t="e">
        <f t="shared" si="19"/>
        <v>#VALUE!</v>
      </c>
      <c r="AE104" t="e">
        <f t="shared" si="20"/>
        <v>#VALUE!</v>
      </c>
      <c r="AF104" t="e">
        <f t="shared" si="21"/>
        <v>#VALUE!</v>
      </c>
      <c r="AG104" t="e">
        <f t="shared" si="22"/>
        <v>#VALUE!</v>
      </c>
      <c r="AH104" t="e">
        <f t="shared" si="29"/>
        <v>#VALUE!</v>
      </c>
      <c r="AI104" t="e">
        <f t="shared" si="23"/>
        <v>#VALUE!</v>
      </c>
      <c r="AJ104">
        <f t="shared" si="24"/>
        <v>0</v>
      </c>
      <c r="AK104" t="e">
        <f t="shared" si="25"/>
        <v>#N/A</v>
      </c>
      <c r="AL104" t="e">
        <f t="shared" si="26"/>
        <v>#VALUE!</v>
      </c>
      <c r="AM104" t="e">
        <f t="shared" si="27"/>
        <v>#VALUE!</v>
      </c>
      <c r="AN1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4" t="e">
        <f t="shared" si="28"/>
        <v>#VALUE!</v>
      </c>
    </row>
    <row r="105" spans="2:42" x14ac:dyDescent="0.35">
      <c r="B105" s="12" t="str">
        <f>Demand!C110</f>
        <v/>
      </c>
      <c r="C105" s="57" t="str">
        <f>Demand!D110</f>
        <v/>
      </c>
      <c r="D105" s="57" t="str">
        <f>Demand!E110</f>
        <v/>
      </c>
      <c r="E105" s="5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5" t="e">
        <f t="shared" si="15"/>
        <v>#VALUE!</v>
      </c>
      <c r="AA105" t="e">
        <f t="shared" si="16"/>
        <v>#VALUE!</v>
      </c>
      <c r="AB105" t="e">
        <f t="shared" si="17"/>
        <v>#VALUE!</v>
      </c>
      <c r="AC105" t="e">
        <f t="shared" si="18"/>
        <v>#VALUE!</v>
      </c>
      <c r="AD105" t="e">
        <f t="shared" si="19"/>
        <v>#VALUE!</v>
      </c>
      <c r="AE105" t="e">
        <f t="shared" si="20"/>
        <v>#VALUE!</v>
      </c>
      <c r="AF105" t="e">
        <f t="shared" si="21"/>
        <v>#VALUE!</v>
      </c>
      <c r="AG105" t="e">
        <f t="shared" si="22"/>
        <v>#VALUE!</v>
      </c>
      <c r="AH105" t="e">
        <f t="shared" si="29"/>
        <v>#VALUE!</v>
      </c>
      <c r="AI105" t="e">
        <f t="shared" si="23"/>
        <v>#VALUE!</v>
      </c>
      <c r="AJ105">
        <f t="shared" si="24"/>
        <v>0</v>
      </c>
      <c r="AK105" t="e">
        <f t="shared" si="25"/>
        <v>#N/A</v>
      </c>
      <c r="AL105" t="e">
        <f t="shared" si="26"/>
        <v>#VALUE!</v>
      </c>
      <c r="AM105" t="e">
        <f t="shared" si="27"/>
        <v>#VALUE!</v>
      </c>
      <c r="AN1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5" t="e">
        <f t="shared" si="28"/>
        <v>#VALUE!</v>
      </c>
    </row>
    <row r="106" spans="2:42" x14ac:dyDescent="0.35">
      <c r="B106" s="12" t="str">
        <f>Demand!C111</f>
        <v/>
      </c>
      <c r="C106" s="57" t="str">
        <f>Demand!D111</f>
        <v/>
      </c>
      <c r="D106" s="57" t="str">
        <f>Demand!E111</f>
        <v/>
      </c>
      <c r="E106" s="5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6" t="e">
        <f t="shared" si="15"/>
        <v>#VALUE!</v>
      </c>
      <c r="AA106" t="e">
        <f t="shared" si="16"/>
        <v>#VALUE!</v>
      </c>
      <c r="AB106" t="e">
        <f t="shared" si="17"/>
        <v>#VALUE!</v>
      </c>
      <c r="AC106" t="e">
        <f t="shared" si="18"/>
        <v>#VALUE!</v>
      </c>
      <c r="AD106" t="e">
        <f t="shared" si="19"/>
        <v>#VALUE!</v>
      </c>
      <c r="AE106" t="e">
        <f t="shared" si="20"/>
        <v>#VALUE!</v>
      </c>
      <c r="AF106" t="e">
        <f t="shared" si="21"/>
        <v>#VALUE!</v>
      </c>
      <c r="AG106" t="e">
        <f t="shared" si="22"/>
        <v>#VALUE!</v>
      </c>
      <c r="AH106" t="e">
        <f t="shared" si="29"/>
        <v>#VALUE!</v>
      </c>
      <c r="AI106" t="e">
        <f t="shared" si="23"/>
        <v>#VALUE!</v>
      </c>
      <c r="AJ106">
        <f t="shared" si="24"/>
        <v>0</v>
      </c>
      <c r="AK106" t="e">
        <f t="shared" si="25"/>
        <v>#N/A</v>
      </c>
      <c r="AL106" t="e">
        <f t="shared" si="26"/>
        <v>#VALUE!</v>
      </c>
      <c r="AM106" t="e">
        <f t="shared" si="27"/>
        <v>#VALUE!</v>
      </c>
      <c r="AN1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6" t="e">
        <f t="shared" si="28"/>
        <v>#VALUE!</v>
      </c>
    </row>
    <row r="107" spans="2:42" x14ac:dyDescent="0.35">
      <c r="B107" s="12" t="str">
        <f>Demand!C112</f>
        <v/>
      </c>
      <c r="C107" s="57" t="str">
        <f>Demand!D112</f>
        <v/>
      </c>
      <c r="D107" s="57" t="str">
        <f>Demand!E112</f>
        <v/>
      </c>
      <c r="E107" s="5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7" t="e">
        <f t="shared" si="15"/>
        <v>#VALUE!</v>
      </c>
      <c r="AA107" t="e">
        <f t="shared" si="16"/>
        <v>#VALUE!</v>
      </c>
      <c r="AB107" t="e">
        <f t="shared" si="17"/>
        <v>#VALUE!</v>
      </c>
      <c r="AC107" t="e">
        <f t="shared" si="18"/>
        <v>#VALUE!</v>
      </c>
      <c r="AD107" t="e">
        <f t="shared" si="19"/>
        <v>#VALUE!</v>
      </c>
      <c r="AE107" t="e">
        <f t="shared" si="20"/>
        <v>#VALUE!</v>
      </c>
      <c r="AF107" t="e">
        <f t="shared" si="21"/>
        <v>#VALUE!</v>
      </c>
      <c r="AG107" t="e">
        <f t="shared" si="22"/>
        <v>#VALUE!</v>
      </c>
      <c r="AH107" t="e">
        <f t="shared" si="29"/>
        <v>#VALUE!</v>
      </c>
      <c r="AI107" t="e">
        <f t="shared" si="23"/>
        <v>#VALUE!</v>
      </c>
      <c r="AJ107">
        <f t="shared" si="24"/>
        <v>0</v>
      </c>
      <c r="AK107" t="e">
        <f t="shared" si="25"/>
        <v>#N/A</v>
      </c>
      <c r="AL107" t="e">
        <f t="shared" si="26"/>
        <v>#VALUE!</v>
      </c>
      <c r="AM107" t="e">
        <f t="shared" si="27"/>
        <v>#VALUE!</v>
      </c>
      <c r="AN1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7" t="e">
        <f t="shared" si="28"/>
        <v>#VALUE!</v>
      </c>
    </row>
    <row r="108" spans="2:42" x14ac:dyDescent="0.35">
      <c r="B108" s="12" t="str">
        <f>Demand!C113</f>
        <v/>
      </c>
      <c r="C108" s="57" t="str">
        <f>Demand!D113</f>
        <v/>
      </c>
      <c r="D108" s="57" t="str">
        <f>Demand!E113</f>
        <v/>
      </c>
      <c r="E108" s="5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8" t="e">
        <f t="shared" si="15"/>
        <v>#VALUE!</v>
      </c>
      <c r="AA108" t="e">
        <f t="shared" si="16"/>
        <v>#VALUE!</v>
      </c>
      <c r="AB108" t="e">
        <f t="shared" si="17"/>
        <v>#VALUE!</v>
      </c>
      <c r="AC108" t="e">
        <f t="shared" si="18"/>
        <v>#VALUE!</v>
      </c>
      <c r="AD108" t="e">
        <f t="shared" si="19"/>
        <v>#VALUE!</v>
      </c>
      <c r="AE108" t="e">
        <f t="shared" si="20"/>
        <v>#VALUE!</v>
      </c>
      <c r="AF108" t="e">
        <f t="shared" si="21"/>
        <v>#VALUE!</v>
      </c>
      <c r="AG108" t="e">
        <f t="shared" si="22"/>
        <v>#VALUE!</v>
      </c>
      <c r="AH108" t="e">
        <f t="shared" si="29"/>
        <v>#VALUE!</v>
      </c>
      <c r="AI108" t="e">
        <f t="shared" si="23"/>
        <v>#VALUE!</v>
      </c>
      <c r="AJ108">
        <f t="shared" si="24"/>
        <v>0</v>
      </c>
      <c r="AK108" t="e">
        <f t="shared" si="25"/>
        <v>#N/A</v>
      </c>
      <c r="AL108" t="e">
        <f t="shared" si="26"/>
        <v>#VALUE!</v>
      </c>
      <c r="AM108" t="e">
        <f t="shared" si="27"/>
        <v>#VALUE!</v>
      </c>
      <c r="AN1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8" t="e">
        <f t="shared" si="28"/>
        <v>#VALUE!</v>
      </c>
    </row>
    <row r="109" spans="2:42" x14ac:dyDescent="0.35">
      <c r="B109" s="12" t="str">
        <f>Demand!C114</f>
        <v/>
      </c>
      <c r="C109" s="57" t="str">
        <f>Demand!D114</f>
        <v/>
      </c>
      <c r="D109" s="57" t="str">
        <f>Demand!E114</f>
        <v/>
      </c>
      <c r="E109" s="5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09" t="e">
        <f t="shared" si="15"/>
        <v>#VALUE!</v>
      </c>
      <c r="AA109" t="e">
        <f t="shared" si="16"/>
        <v>#VALUE!</v>
      </c>
      <c r="AB109" t="e">
        <f t="shared" si="17"/>
        <v>#VALUE!</v>
      </c>
      <c r="AC109" t="e">
        <f t="shared" si="18"/>
        <v>#VALUE!</v>
      </c>
      <c r="AD109" t="e">
        <f t="shared" si="19"/>
        <v>#VALUE!</v>
      </c>
      <c r="AE109" t="e">
        <f t="shared" si="20"/>
        <v>#VALUE!</v>
      </c>
      <c r="AF109" t="e">
        <f t="shared" si="21"/>
        <v>#VALUE!</v>
      </c>
      <c r="AG109" t="e">
        <f t="shared" si="22"/>
        <v>#VALUE!</v>
      </c>
      <c r="AH109" t="e">
        <f t="shared" si="29"/>
        <v>#VALUE!</v>
      </c>
      <c r="AI109" t="e">
        <f t="shared" si="23"/>
        <v>#VALUE!</v>
      </c>
      <c r="AJ109">
        <f t="shared" si="24"/>
        <v>0</v>
      </c>
      <c r="AK109" t="e">
        <f t="shared" si="25"/>
        <v>#N/A</v>
      </c>
      <c r="AL109" t="e">
        <f t="shared" si="26"/>
        <v>#VALUE!</v>
      </c>
      <c r="AM109" t="e">
        <f t="shared" si="27"/>
        <v>#VALUE!</v>
      </c>
      <c r="AN1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09" t="e">
        <f t="shared" si="28"/>
        <v>#VALUE!</v>
      </c>
    </row>
    <row r="110" spans="2:42" x14ac:dyDescent="0.35">
      <c r="B110" s="12" t="str">
        <f>Demand!C115</f>
        <v/>
      </c>
      <c r="C110" s="57" t="str">
        <f>Demand!D115</f>
        <v/>
      </c>
      <c r="D110" s="57" t="str">
        <f>Demand!E115</f>
        <v/>
      </c>
      <c r="E110" s="5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0" t="e">
        <f t="shared" si="15"/>
        <v>#VALUE!</v>
      </c>
      <c r="AA110" t="e">
        <f t="shared" si="16"/>
        <v>#VALUE!</v>
      </c>
      <c r="AB110" t="e">
        <f t="shared" si="17"/>
        <v>#VALUE!</v>
      </c>
      <c r="AC110" t="e">
        <f t="shared" si="18"/>
        <v>#VALUE!</v>
      </c>
      <c r="AD110" t="e">
        <f t="shared" si="19"/>
        <v>#VALUE!</v>
      </c>
      <c r="AE110" t="e">
        <f t="shared" si="20"/>
        <v>#VALUE!</v>
      </c>
      <c r="AF110" t="e">
        <f t="shared" si="21"/>
        <v>#VALUE!</v>
      </c>
      <c r="AG110" t="e">
        <f t="shared" si="22"/>
        <v>#VALUE!</v>
      </c>
      <c r="AH110" t="e">
        <f t="shared" si="29"/>
        <v>#VALUE!</v>
      </c>
      <c r="AI110" t="e">
        <f t="shared" si="23"/>
        <v>#VALUE!</v>
      </c>
      <c r="AJ110">
        <f t="shared" si="24"/>
        <v>0</v>
      </c>
      <c r="AK110" t="e">
        <f t="shared" si="25"/>
        <v>#N/A</v>
      </c>
      <c r="AL110" t="e">
        <f t="shared" si="26"/>
        <v>#VALUE!</v>
      </c>
      <c r="AM110" t="e">
        <f t="shared" si="27"/>
        <v>#VALUE!</v>
      </c>
      <c r="AN1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0" t="e">
        <f t="shared" si="28"/>
        <v>#VALUE!</v>
      </c>
    </row>
    <row r="111" spans="2:42" x14ac:dyDescent="0.35">
      <c r="B111" s="12" t="str">
        <f>Demand!C116</f>
        <v/>
      </c>
      <c r="C111" s="57" t="str">
        <f>Demand!D116</f>
        <v/>
      </c>
      <c r="D111" s="57" t="str">
        <f>Demand!E116</f>
        <v/>
      </c>
      <c r="E111" s="5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1" t="e">
        <f t="shared" si="15"/>
        <v>#VALUE!</v>
      </c>
      <c r="AA111" t="e">
        <f t="shared" si="16"/>
        <v>#VALUE!</v>
      </c>
      <c r="AB111" t="e">
        <f t="shared" si="17"/>
        <v>#VALUE!</v>
      </c>
      <c r="AC111" t="e">
        <f t="shared" si="18"/>
        <v>#VALUE!</v>
      </c>
      <c r="AD111" t="e">
        <f t="shared" si="19"/>
        <v>#VALUE!</v>
      </c>
      <c r="AE111" t="e">
        <f t="shared" si="20"/>
        <v>#VALUE!</v>
      </c>
      <c r="AF111" t="e">
        <f t="shared" si="21"/>
        <v>#VALUE!</v>
      </c>
      <c r="AG111" t="e">
        <f t="shared" si="22"/>
        <v>#VALUE!</v>
      </c>
      <c r="AH111" t="e">
        <f t="shared" si="29"/>
        <v>#VALUE!</v>
      </c>
      <c r="AI111" t="e">
        <f t="shared" si="23"/>
        <v>#VALUE!</v>
      </c>
      <c r="AJ111">
        <f t="shared" si="24"/>
        <v>0</v>
      </c>
      <c r="AK111" t="e">
        <f t="shared" si="25"/>
        <v>#N/A</v>
      </c>
      <c r="AL111" t="e">
        <f t="shared" si="26"/>
        <v>#VALUE!</v>
      </c>
      <c r="AM111" t="e">
        <f t="shared" si="27"/>
        <v>#VALUE!</v>
      </c>
      <c r="AN1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1" t="e">
        <f t="shared" si="28"/>
        <v>#VALUE!</v>
      </c>
    </row>
    <row r="112" spans="2:42" x14ac:dyDescent="0.35">
      <c r="B112" s="12" t="str">
        <f>Demand!C117</f>
        <v/>
      </c>
      <c r="C112" s="57" t="str">
        <f>Demand!D117</f>
        <v/>
      </c>
      <c r="D112" s="57" t="str">
        <f>Demand!E117</f>
        <v/>
      </c>
      <c r="E112" s="5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2" t="e">
        <f t="shared" si="15"/>
        <v>#VALUE!</v>
      </c>
      <c r="AA112" t="e">
        <f t="shared" si="16"/>
        <v>#VALUE!</v>
      </c>
      <c r="AB112" t="e">
        <f t="shared" si="17"/>
        <v>#VALUE!</v>
      </c>
      <c r="AC112" t="e">
        <f t="shared" si="18"/>
        <v>#VALUE!</v>
      </c>
      <c r="AD112" t="e">
        <f t="shared" si="19"/>
        <v>#VALUE!</v>
      </c>
      <c r="AE112" t="e">
        <f t="shared" si="20"/>
        <v>#VALUE!</v>
      </c>
      <c r="AF112" t="e">
        <f t="shared" si="21"/>
        <v>#VALUE!</v>
      </c>
      <c r="AG112" t="e">
        <f t="shared" si="22"/>
        <v>#VALUE!</v>
      </c>
      <c r="AH112" t="e">
        <f t="shared" si="29"/>
        <v>#VALUE!</v>
      </c>
      <c r="AI112" t="e">
        <f t="shared" si="23"/>
        <v>#VALUE!</v>
      </c>
      <c r="AJ112">
        <f t="shared" si="24"/>
        <v>0</v>
      </c>
      <c r="AK112" t="e">
        <f t="shared" si="25"/>
        <v>#N/A</v>
      </c>
      <c r="AL112" t="e">
        <f t="shared" si="26"/>
        <v>#VALUE!</v>
      </c>
      <c r="AM112" t="e">
        <f t="shared" si="27"/>
        <v>#VALUE!</v>
      </c>
      <c r="AN1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2" t="e">
        <f t="shared" si="28"/>
        <v>#VALUE!</v>
      </c>
    </row>
    <row r="113" spans="2:42" x14ac:dyDescent="0.35">
      <c r="B113" s="12" t="str">
        <f>Demand!C118</f>
        <v/>
      </c>
      <c r="C113" s="57" t="str">
        <f>Demand!D118</f>
        <v/>
      </c>
      <c r="D113" s="57" t="str">
        <f>Demand!E118</f>
        <v/>
      </c>
      <c r="E113" s="5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3" t="e">
        <f t="shared" si="15"/>
        <v>#VALUE!</v>
      </c>
      <c r="AA113" t="e">
        <f t="shared" si="16"/>
        <v>#VALUE!</v>
      </c>
      <c r="AB113" t="e">
        <f t="shared" si="17"/>
        <v>#VALUE!</v>
      </c>
      <c r="AC113" t="e">
        <f t="shared" si="18"/>
        <v>#VALUE!</v>
      </c>
      <c r="AD113" t="e">
        <f t="shared" si="19"/>
        <v>#VALUE!</v>
      </c>
      <c r="AE113" t="e">
        <f t="shared" si="20"/>
        <v>#VALUE!</v>
      </c>
      <c r="AF113" t="e">
        <f t="shared" si="21"/>
        <v>#VALUE!</v>
      </c>
      <c r="AG113" t="e">
        <f t="shared" si="22"/>
        <v>#VALUE!</v>
      </c>
      <c r="AH113" t="e">
        <f t="shared" si="29"/>
        <v>#VALUE!</v>
      </c>
      <c r="AI113" t="e">
        <f t="shared" si="23"/>
        <v>#VALUE!</v>
      </c>
      <c r="AJ113">
        <f t="shared" si="24"/>
        <v>0</v>
      </c>
      <c r="AK113" t="e">
        <f t="shared" si="25"/>
        <v>#N/A</v>
      </c>
      <c r="AL113" t="e">
        <f t="shared" si="26"/>
        <v>#VALUE!</v>
      </c>
      <c r="AM113" t="e">
        <f t="shared" si="27"/>
        <v>#VALUE!</v>
      </c>
      <c r="AN1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3" t="e">
        <f t="shared" si="28"/>
        <v>#VALUE!</v>
      </c>
    </row>
    <row r="114" spans="2:42" x14ac:dyDescent="0.35">
      <c r="B114" s="12" t="str">
        <f>Demand!C119</f>
        <v/>
      </c>
      <c r="C114" s="57" t="str">
        <f>Demand!D119</f>
        <v/>
      </c>
      <c r="D114" s="57" t="str">
        <f>Demand!E119</f>
        <v/>
      </c>
      <c r="E114" s="5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4" t="e">
        <f t="shared" si="15"/>
        <v>#VALUE!</v>
      </c>
      <c r="AA114" t="e">
        <f t="shared" si="16"/>
        <v>#VALUE!</v>
      </c>
      <c r="AB114" t="e">
        <f t="shared" si="17"/>
        <v>#VALUE!</v>
      </c>
      <c r="AC114" t="e">
        <f t="shared" si="18"/>
        <v>#VALUE!</v>
      </c>
      <c r="AD114" t="e">
        <f t="shared" si="19"/>
        <v>#VALUE!</v>
      </c>
      <c r="AE114" t="e">
        <f t="shared" si="20"/>
        <v>#VALUE!</v>
      </c>
      <c r="AF114" t="e">
        <f t="shared" si="21"/>
        <v>#VALUE!</v>
      </c>
      <c r="AG114" t="e">
        <f t="shared" si="22"/>
        <v>#VALUE!</v>
      </c>
      <c r="AH114" t="e">
        <f t="shared" si="29"/>
        <v>#VALUE!</v>
      </c>
      <c r="AI114" t="e">
        <f t="shared" si="23"/>
        <v>#VALUE!</v>
      </c>
      <c r="AJ114">
        <f t="shared" si="24"/>
        <v>0</v>
      </c>
      <c r="AK114" t="e">
        <f t="shared" si="25"/>
        <v>#N/A</v>
      </c>
      <c r="AL114" t="e">
        <f t="shared" si="26"/>
        <v>#VALUE!</v>
      </c>
      <c r="AM114" t="e">
        <f t="shared" si="27"/>
        <v>#VALUE!</v>
      </c>
      <c r="AN1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4" t="e">
        <f t="shared" si="28"/>
        <v>#VALUE!</v>
      </c>
    </row>
    <row r="115" spans="2:42" x14ac:dyDescent="0.35">
      <c r="B115" s="12" t="str">
        <f>Demand!C120</f>
        <v/>
      </c>
      <c r="C115" s="57" t="str">
        <f>Demand!D120</f>
        <v/>
      </c>
      <c r="D115" s="57" t="str">
        <f>Demand!E120</f>
        <v/>
      </c>
      <c r="E115" s="5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5" t="e">
        <f t="shared" si="15"/>
        <v>#VALUE!</v>
      </c>
      <c r="AA115" t="e">
        <f t="shared" si="16"/>
        <v>#VALUE!</v>
      </c>
      <c r="AB115" t="e">
        <f t="shared" si="17"/>
        <v>#VALUE!</v>
      </c>
      <c r="AC115" t="e">
        <f t="shared" si="18"/>
        <v>#VALUE!</v>
      </c>
      <c r="AD115" t="e">
        <f t="shared" si="19"/>
        <v>#VALUE!</v>
      </c>
      <c r="AE115" t="e">
        <f t="shared" si="20"/>
        <v>#VALUE!</v>
      </c>
      <c r="AF115" t="e">
        <f t="shared" si="21"/>
        <v>#VALUE!</v>
      </c>
      <c r="AG115" t="e">
        <f t="shared" si="22"/>
        <v>#VALUE!</v>
      </c>
      <c r="AH115" t="e">
        <f t="shared" si="29"/>
        <v>#VALUE!</v>
      </c>
      <c r="AI115" t="e">
        <f t="shared" si="23"/>
        <v>#VALUE!</v>
      </c>
      <c r="AJ115">
        <f t="shared" si="24"/>
        <v>0</v>
      </c>
      <c r="AK115" t="e">
        <f t="shared" si="25"/>
        <v>#N/A</v>
      </c>
      <c r="AL115" t="e">
        <f t="shared" si="26"/>
        <v>#VALUE!</v>
      </c>
      <c r="AM115" t="e">
        <f t="shared" si="27"/>
        <v>#VALUE!</v>
      </c>
      <c r="AN1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5" t="e">
        <f t="shared" si="28"/>
        <v>#VALUE!</v>
      </c>
    </row>
    <row r="116" spans="2:42" x14ac:dyDescent="0.35">
      <c r="B116" s="12" t="str">
        <f>Demand!C121</f>
        <v/>
      </c>
      <c r="C116" s="57" t="str">
        <f>Demand!D121</f>
        <v/>
      </c>
      <c r="D116" s="57" t="str">
        <f>Demand!E121</f>
        <v/>
      </c>
      <c r="E116" s="5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6" t="e">
        <f t="shared" si="15"/>
        <v>#VALUE!</v>
      </c>
      <c r="AA116" t="e">
        <f t="shared" si="16"/>
        <v>#VALUE!</v>
      </c>
      <c r="AB116" t="e">
        <f t="shared" si="17"/>
        <v>#VALUE!</v>
      </c>
      <c r="AC116" t="e">
        <f t="shared" si="18"/>
        <v>#VALUE!</v>
      </c>
      <c r="AD116" t="e">
        <f t="shared" si="19"/>
        <v>#VALUE!</v>
      </c>
      <c r="AE116" t="e">
        <f t="shared" si="20"/>
        <v>#VALUE!</v>
      </c>
      <c r="AF116" t="e">
        <f t="shared" si="21"/>
        <v>#VALUE!</v>
      </c>
      <c r="AG116" t="e">
        <f t="shared" si="22"/>
        <v>#VALUE!</v>
      </c>
      <c r="AH116" t="e">
        <f t="shared" si="29"/>
        <v>#VALUE!</v>
      </c>
      <c r="AI116" t="e">
        <f t="shared" si="23"/>
        <v>#VALUE!</v>
      </c>
      <c r="AJ116">
        <f t="shared" si="24"/>
        <v>0</v>
      </c>
      <c r="AK116" t="e">
        <f t="shared" si="25"/>
        <v>#N/A</v>
      </c>
      <c r="AL116" t="e">
        <f t="shared" si="26"/>
        <v>#VALUE!</v>
      </c>
      <c r="AM116" t="e">
        <f t="shared" si="27"/>
        <v>#VALUE!</v>
      </c>
      <c r="AN1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6" t="e">
        <f t="shared" si="28"/>
        <v>#VALUE!</v>
      </c>
    </row>
    <row r="117" spans="2:42" x14ac:dyDescent="0.35">
      <c r="B117" s="12" t="str">
        <f>Demand!C122</f>
        <v/>
      </c>
      <c r="C117" s="57" t="str">
        <f>Demand!D122</f>
        <v/>
      </c>
      <c r="D117" s="57" t="str">
        <f>Demand!E122</f>
        <v/>
      </c>
      <c r="E117" s="5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7" t="e">
        <f t="shared" si="15"/>
        <v>#VALUE!</v>
      </c>
      <c r="AA117" t="e">
        <f t="shared" si="16"/>
        <v>#VALUE!</v>
      </c>
      <c r="AB117" t="e">
        <f t="shared" si="17"/>
        <v>#VALUE!</v>
      </c>
      <c r="AC117" t="e">
        <f t="shared" si="18"/>
        <v>#VALUE!</v>
      </c>
      <c r="AD117" t="e">
        <f t="shared" si="19"/>
        <v>#VALUE!</v>
      </c>
      <c r="AE117" t="e">
        <f t="shared" si="20"/>
        <v>#VALUE!</v>
      </c>
      <c r="AF117" t="e">
        <f t="shared" si="21"/>
        <v>#VALUE!</v>
      </c>
      <c r="AG117" t="e">
        <f t="shared" si="22"/>
        <v>#VALUE!</v>
      </c>
      <c r="AH117" t="e">
        <f t="shared" si="29"/>
        <v>#VALUE!</v>
      </c>
      <c r="AI117" t="e">
        <f t="shared" si="23"/>
        <v>#VALUE!</v>
      </c>
      <c r="AJ117">
        <f t="shared" si="24"/>
        <v>0</v>
      </c>
      <c r="AK117" t="e">
        <f t="shared" si="25"/>
        <v>#N/A</v>
      </c>
      <c r="AL117" t="e">
        <f t="shared" si="26"/>
        <v>#VALUE!</v>
      </c>
      <c r="AM117" t="e">
        <f t="shared" si="27"/>
        <v>#VALUE!</v>
      </c>
      <c r="AN1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7" t="e">
        <f t="shared" si="28"/>
        <v>#VALUE!</v>
      </c>
    </row>
    <row r="118" spans="2:42" x14ac:dyDescent="0.35">
      <c r="B118" s="12" t="str">
        <f>Demand!C123</f>
        <v/>
      </c>
      <c r="C118" s="57" t="str">
        <f>Demand!D123</f>
        <v/>
      </c>
      <c r="D118" s="57" t="str">
        <f>Demand!E123</f>
        <v/>
      </c>
      <c r="E118" s="5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8" t="e">
        <f t="shared" si="15"/>
        <v>#VALUE!</v>
      </c>
      <c r="AA118" t="e">
        <f t="shared" si="16"/>
        <v>#VALUE!</v>
      </c>
      <c r="AB118" t="e">
        <f t="shared" si="17"/>
        <v>#VALUE!</v>
      </c>
      <c r="AC118" t="e">
        <f t="shared" si="18"/>
        <v>#VALUE!</v>
      </c>
      <c r="AD118" t="e">
        <f t="shared" si="19"/>
        <v>#VALUE!</v>
      </c>
      <c r="AE118" t="e">
        <f t="shared" si="20"/>
        <v>#VALUE!</v>
      </c>
      <c r="AF118" t="e">
        <f t="shared" si="21"/>
        <v>#VALUE!</v>
      </c>
      <c r="AG118" t="e">
        <f t="shared" si="22"/>
        <v>#VALUE!</v>
      </c>
      <c r="AH118" t="e">
        <f t="shared" si="29"/>
        <v>#VALUE!</v>
      </c>
      <c r="AI118" t="e">
        <f t="shared" si="23"/>
        <v>#VALUE!</v>
      </c>
      <c r="AJ118">
        <f t="shared" si="24"/>
        <v>0</v>
      </c>
      <c r="AK118" t="e">
        <f t="shared" si="25"/>
        <v>#N/A</v>
      </c>
      <c r="AL118" t="e">
        <f t="shared" si="26"/>
        <v>#VALUE!</v>
      </c>
      <c r="AM118" t="e">
        <f t="shared" si="27"/>
        <v>#VALUE!</v>
      </c>
      <c r="AN1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8" t="e">
        <f t="shared" si="28"/>
        <v>#VALUE!</v>
      </c>
    </row>
    <row r="119" spans="2:42" x14ac:dyDescent="0.35">
      <c r="B119" s="12" t="str">
        <f>Demand!C124</f>
        <v/>
      </c>
      <c r="C119" s="57" t="str">
        <f>Demand!D124</f>
        <v/>
      </c>
      <c r="D119" s="57" t="str">
        <f>Demand!E124</f>
        <v/>
      </c>
      <c r="E119" s="5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19" t="e">
        <f t="shared" si="15"/>
        <v>#VALUE!</v>
      </c>
      <c r="AA119" t="e">
        <f t="shared" si="16"/>
        <v>#VALUE!</v>
      </c>
      <c r="AB119" t="e">
        <f t="shared" si="17"/>
        <v>#VALUE!</v>
      </c>
      <c r="AC119" t="e">
        <f t="shared" si="18"/>
        <v>#VALUE!</v>
      </c>
      <c r="AD119" t="e">
        <f t="shared" si="19"/>
        <v>#VALUE!</v>
      </c>
      <c r="AE119" t="e">
        <f t="shared" si="20"/>
        <v>#VALUE!</v>
      </c>
      <c r="AF119" t="e">
        <f t="shared" si="21"/>
        <v>#VALUE!</v>
      </c>
      <c r="AG119" t="e">
        <f t="shared" si="22"/>
        <v>#VALUE!</v>
      </c>
      <c r="AH119" t="e">
        <f t="shared" si="29"/>
        <v>#VALUE!</v>
      </c>
      <c r="AI119" t="e">
        <f t="shared" si="23"/>
        <v>#VALUE!</v>
      </c>
      <c r="AJ119">
        <f t="shared" si="24"/>
        <v>0</v>
      </c>
      <c r="AK119" t="e">
        <f t="shared" si="25"/>
        <v>#N/A</v>
      </c>
      <c r="AL119" t="e">
        <f t="shared" si="26"/>
        <v>#VALUE!</v>
      </c>
      <c r="AM119" t="e">
        <f t="shared" si="27"/>
        <v>#VALUE!</v>
      </c>
      <c r="AN1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19" t="e">
        <f t="shared" si="28"/>
        <v>#VALUE!</v>
      </c>
    </row>
    <row r="120" spans="2:42" x14ac:dyDescent="0.35">
      <c r="B120" s="12" t="str">
        <f>Demand!C125</f>
        <v/>
      </c>
      <c r="C120" s="57" t="str">
        <f>Demand!D125</f>
        <v/>
      </c>
      <c r="D120" s="57" t="str">
        <f>Demand!E125</f>
        <v/>
      </c>
      <c r="E120" s="5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0" t="e">
        <f t="shared" si="15"/>
        <v>#VALUE!</v>
      </c>
      <c r="AA120" t="e">
        <f t="shared" si="16"/>
        <v>#VALUE!</v>
      </c>
      <c r="AB120" t="e">
        <f t="shared" si="17"/>
        <v>#VALUE!</v>
      </c>
      <c r="AC120" t="e">
        <f t="shared" si="18"/>
        <v>#VALUE!</v>
      </c>
      <c r="AD120" t="e">
        <f t="shared" si="19"/>
        <v>#VALUE!</v>
      </c>
      <c r="AE120" t="e">
        <f t="shared" si="20"/>
        <v>#VALUE!</v>
      </c>
      <c r="AF120" t="e">
        <f t="shared" si="21"/>
        <v>#VALUE!</v>
      </c>
      <c r="AG120" t="e">
        <f t="shared" si="22"/>
        <v>#VALUE!</v>
      </c>
      <c r="AH120" t="e">
        <f t="shared" si="29"/>
        <v>#VALUE!</v>
      </c>
      <c r="AI120" t="e">
        <f t="shared" si="23"/>
        <v>#VALUE!</v>
      </c>
      <c r="AJ120">
        <f t="shared" si="24"/>
        <v>0</v>
      </c>
      <c r="AK120" t="e">
        <f t="shared" si="25"/>
        <v>#N/A</v>
      </c>
      <c r="AL120" t="e">
        <f t="shared" si="26"/>
        <v>#VALUE!</v>
      </c>
      <c r="AM120" t="e">
        <f t="shared" si="27"/>
        <v>#VALUE!</v>
      </c>
      <c r="AN1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0" t="e">
        <f t="shared" si="28"/>
        <v>#VALUE!</v>
      </c>
    </row>
    <row r="121" spans="2:42" x14ac:dyDescent="0.35">
      <c r="B121" s="12" t="str">
        <f>Demand!C126</f>
        <v/>
      </c>
      <c r="C121" s="57" t="str">
        <f>Demand!D126</f>
        <v/>
      </c>
      <c r="D121" s="57" t="str">
        <f>Demand!E126</f>
        <v/>
      </c>
      <c r="E121" s="5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1" t="e">
        <f t="shared" si="15"/>
        <v>#VALUE!</v>
      </c>
      <c r="AA121" t="e">
        <f t="shared" si="16"/>
        <v>#VALUE!</v>
      </c>
      <c r="AB121" t="e">
        <f t="shared" si="17"/>
        <v>#VALUE!</v>
      </c>
      <c r="AC121" t="e">
        <f t="shared" si="18"/>
        <v>#VALUE!</v>
      </c>
      <c r="AD121" t="e">
        <f t="shared" si="19"/>
        <v>#VALUE!</v>
      </c>
      <c r="AE121" t="e">
        <f t="shared" si="20"/>
        <v>#VALUE!</v>
      </c>
      <c r="AF121" t="e">
        <f t="shared" si="21"/>
        <v>#VALUE!</v>
      </c>
      <c r="AG121" t="e">
        <f t="shared" si="22"/>
        <v>#VALUE!</v>
      </c>
      <c r="AH121" t="e">
        <f t="shared" si="29"/>
        <v>#VALUE!</v>
      </c>
      <c r="AI121" t="e">
        <f t="shared" si="23"/>
        <v>#VALUE!</v>
      </c>
      <c r="AJ121">
        <f t="shared" si="24"/>
        <v>0</v>
      </c>
      <c r="AK121" t="e">
        <f t="shared" si="25"/>
        <v>#N/A</v>
      </c>
      <c r="AL121" t="e">
        <f t="shared" si="26"/>
        <v>#VALUE!</v>
      </c>
      <c r="AM121" t="e">
        <f t="shared" si="27"/>
        <v>#VALUE!</v>
      </c>
      <c r="AN1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1" t="e">
        <f t="shared" si="28"/>
        <v>#VALUE!</v>
      </c>
    </row>
    <row r="122" spans="2:42" x14ac:dyDescent="0.35">
      <c r="B122" s="12" t="str">
        <f>Demand!C127</f>
        <v/>
      </c>
      <c r="C122" s="57" t="str">
        <f>Demand!D127</f>
        <v/>
      </c>
      <c r="D122" s="57" t="str">
        <f>Demand!E127</f>
        <v/>
      </c>
      <c r="E122" s="5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2" t="e">
        <f t="shared" si="15"/>
        <v>#VALUE!</v>
      </c>
      <c r="AA122" t="e">
        <f t="shared" si="16"/>
        <v>#VALUE!</v>
      </c>
      <c r="AB122" t="e">
        <f t="shared" si="17"/>
        <v>#VALUE!</v>
      </c>
      <c r="AC122" t="e">
        <f t="shared" si="18"/>
        <v>#VALUE!</v>
      </c>
      <c r="AD122" t="e">
        <f t="shared" si="19"/>
        <v>#VALUE!</v>
      </c>
      <c r="AE122" t="e">
        <f t="shared" si="20"/>
        <v>#VALUE!</v>
      </c>
      <c r="AF122" t="e">
        <f t="shared" si="21"/>
        <v>#VALUE!</v>
      </c>
      <c r="AG122" t="e">
        <f t="shared" si="22"/>
        <v>#VALUE!</v>
      </c>
      <c r="AH122" t="e">
        <f t="shared" si="29"/>
        <v>#VALUE!</v>
      </c>
      <c r="AI122" t="e">
        <f t="shared" si="23"/>
        <v>#VALUE!</v>
      </c>
      <c r="AJ122">
        <f t="shared" si="24"/>
        <v>0</v>
      </c>
      <c r="AK122" t="e">
        <f t="shared" si="25"/>
        <v>#N/A</v>
      </c>
      <c r="AL122" t="e">
        <f t="shared" si="26"/>
        <v>#VALUE!</v>
      </c>
      <c r="AM122" t="e">
        <f t="shared" si="27"/>
        <v>#VALUE!</v>
      </c>
      <c r="AN1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2" t="e">
        <f t="shared" si="28"/>
        <v>#VALUE!</v>
      </c>
    </row>
    <row r="123" spans="2:42" x14ac:dyDescent="0.35">
      <c r="B123" s="12" t="str">
        <f>Demand!C128</f>
        <v/>
      </c>
      <c r="C123" s="57" t="str">
        <f>Demand!D128</f>
        <v/>
      </c>
      <c r="D123" s="57" t="str">
        <f>Demand!E128</f>
        <v/>
      </c>
      <c r="E123" s="5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3" t="e">
        <f t="shared" si="15"/>
        <v>#VALUE!</v>
      </c>
      <c r="AA123" t="e">
        <f t="shared" si="16"/>
        <v>#VALUE!</v>
      </c>
      <c r="AB123" t="e">
        <f t="shared" si="17"/>
        <v>#VALUE!</v>
      </c>
      <c r="AC123" t="e">
        <f t="shared" si="18"/>
        <v>#VALUE!</v>
      </c>
      <c r="AD123" t="e">
        <f t="shared" si="19"/>
        <v>#VALUE!</v>
      </c>
      <c r="AE123" t="e">
        <f t="shared" si="20"/>
        <v>#VALUE!</v>
      </c>
      <c r="AF123" t="e">
        <f t="shared" si="21"/>
        <v>#VALUE!</v>
      </c>
      <c r="AG123" t="e">
        <f t="shared" si="22"/>
        <v>#VALUE!</v>
      </c>
      <c r="AH123" t="e">
        <f t="shared" si="29"/>
        <v>#VALUE!</v>
      </c>
      <c r="AI123" t="e">
        <f t="shared" si="23"/>
        <v>#VALUE!</v>
      </c>
      <c r="AJ123">
        <f t="shared" si="24"/>
        <v>0</v>
      </c>
      <c r="AK123" t="e">
        <f t="shared" si="25"/>
        <v>#N/A</v>
      </c>
      <c r="AL123" t="e">
        <f t="shared" si="26"/>
        <v>#VALUE!</v>
      </c>
      <c r="AM123" t="e">
        <f t="shared" si="27"/>
        <v>#VALUE!</v>
      </c>
      <c r="AN1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3" t="e">
        <f t="shared" si="28"/>
        <v>#VALUE!</v>
      </c>
    </row>
    <row r="124" spans="2:42" x14ac:dyDescent="0.35">
      <c r="B124" s="12" t="str">
        <f>Demand!C129</f>
        <v/>
      </c>
      <c r="C124" s="57" t="str">
        <f>Demand!D129</f>
        <v/>
      </c>
      <c r="D124" s="57" t="str">
        <f>Demand!E129</f>
        <v/>
      </c>
      <c r="E124" s="5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4" t="e">
        <f t="shared" si="15"/>
        <v>#VALUE!</v>
      </c>
      <c r="AA124" t="e">
        <f t="shared" si="16"/>
        <v>#VALUE!</v>
      </c>
      <c r="AB124" t="e">
        <f t="shared" si="17"/>
        <v>#VALUE!</v>
      </c>
      <c r="AC124" t="e">
        <f t="shared" si="18"/>
        <v>#VALUE!</v>
      </c>
      <c r="AD124" t="e">
        <f t="shared" si="19"/>
        <v>#VALUE!</v>
      </c>
      <c r="AE124" t="e">
        <f t="shared" si="20"/>
        <v>#VALUE!</v>
      </c>
      <c r="AF124" t="e">
        <f t="shared" si="21"/>
        <v>#VALUE!</v>
      </c>
      <c r="AG124" t="e">
        <f t="shared" si="22"/>
        <v>#VALUE!</v>
      </c>
      <c r="AH124" t="e">
        <f t="shared" si="29"/>
        <v>#VALUE!</v>
      </c>
      <c r="AI124" t="e">
        <f t="shared" si="23"/>
        <v>#VALUE!</v>
      </c>
      <c r="AJ124">
        <f t="shared" si="24"/>
        <v>0</v>
      </c>
      <c r="AK124" t="e">
        <f t="shared" si="25"/>
        <v>#N/A</v>
      </c>
      <c r="AL124" t="e">
        <f t="shared" si="26"/>
        <v>#VALUE!</v>
      </c>
      <c r="AM124" t="e">
        <f t="shared" si="27"/>
        <v>#VALUE!</v>
      </c>
      <c r="AN1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4" t="e">
        <f t="shared" si="28"/>
        <v>#VALUE!</v>
      </c>
    </row>
    <row r="125" spans="2:42" x14ac:dyDescent="0.35">
      <c r="B125" s="12" t="str">
        <f>Demand!C130</f>
        <v/>
      </c>
      <c r="C125" s="57" t="str">
        <f>Demand!D130</f>
        <v/>
      </c>
      <c r="D125" s="57" t="str">
        <f>Demand!E130</f>
        <v/>
      </c>
      <c r="E125" s="5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5" t="e">
        <f t="shared" si="15"/>
        <v>#VALUE!</v>
      </c>
      <c r="AA125" t="e">
        <f t="shared" si="16"/>
        <v>#VALUE!</v>
      </c>
      <c r="AB125" t="e">
        <f t="shared" si="17"/>
        <v>#VALUE!</v>
      </c>
      <c r="AC125" t="e">
        <f t="shared" si="18"/>
        <v>#VALUE!</v>
      </c>
      <c r="AD125" t="e">
        <f t="shared" si="19"/>
        <v>#VALUE!</v>
      </c>
      <c r="AE125" t="e">
        <f t="shared" si="20"/>
        <v>#VALUE!</v>
      </c>
      <c r="AF125" t="e">
        <f t="shared" si="21"/>
        <v>#VALUE!</v>
      </c>
      <c r="AG125" t="e">
        <f t="shared" si="22"/>
        <v>#VALUE!</v>
      </c>
      <c r="AH125" t="e">
        <f t="shared" si="29"/>
        <v>#VALUE!</v>
      </c>
      <c r="AI125" t="e">
        <f t="shared" si="23"/>
        <v>#VALUE!</v>
      </c>
      <c r="AJ125">
        <f t="shared" si="24"/>
        <v>0</v>
      </c>
      <c r="AK125" t="e">
        <f t="shared" si="25"/>
        <v>#N/A</v>
      </c>
      <c r="AL125" t="e">
        <f t="shared" si="26"/>
        <v>#VALUE!</v>
      </c>
      <c r="AM125" t="e">
        <f t="shared" si="27"/>
        <v>#VALUE!</v>
      </c>
      <c r="AN1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5" t="e">
        <f t="shared" si="28"/>
        <v>#VALUE!</v>
      </c>
    </row>
    <row r="126" spans="2:42" x14ac:dyDescent="0.35">
      <c r="B126" s="12" t="str">
        <f>Demand!C131</f>
        <v/>
      </c>
      <c r="C126" s="57" t="str">
        <f>Demand!D131</f>
        <v/>
      </c>
      <c r="D126" s="57" t="str">
        <f>Demand!E131</f>
        <v/>
      </c>
      <c r="E126" s="5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6" t="e">
        <f t="shared" si="15"/>
        <v>#VALUE!</v>
      </c>
      <c r="AA126" t="e">
        <f t="shared" si="16"/>
        <v>#VALUE!</v>
      </c>
      <c r="AB126" t="e">
        <f t="shared" si="17"/>
        <v>#VALUE!</v>
      </c>
      <c r="AC126" t="e">
        <f t="shared" si="18"/>
        <v>#VALUE!</v>
      </c>
      <c r="AD126" t="e">
        <f t="shared" si="19"/>
        <v>#VALUE!</v>
      </c>
      <c r="AE126" t="e">
        <f t="shared" si="20"/>
        <v>#VALUE!</v>
      </c>
      <c r="AF126" t="e">
        <f t="shared" si="21"/>
        <v>#VALUE!</v>
      </c>
      <c r="AG126" t="e">
        <f t="shared" si="22"/>
        <v>#VALUE!</v>
      </c>
      <c r="AH126" t="e">
        <f t="shared" si="29"/>
        <v>#VALUE!</v>
      </c>
      <c r="AI126" t="e">
        <f t="shared" si="23"/>
        <v>#VALUE!</v>
      </c>
      <c r="AJ126">
        <f t="shared" si="24"/>
        <v>0</v>
      </c>
      <c r="AK126" t="e">
        <f t="shared" si="25"/>
        <v>#N/A</v>
      </c>
      <c r="AL126" t="e">
        <f t="shared" si="26"/>
        <v>#VALUE!</v>
      </c>
      <c r="AM126" t="e">
        <f t="shared" si="27"/>
        <v>#VALUE!</v>
      </c>
      <c r="AN1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6" t="e">
        <f t="shared" si="28"/>
        <v>#VALUE!</v>
      </c>
    </row>
    <row r="127" spans="2:42" x14ac:dyDescent="0.35">
      <c r="B127" s="12" t="str">
        <f>Demand!C132</f>
        <v/>
      </c>
      <c r="C127" s="57" t="str">
        <f>Demand!D132</f>
        <v/>
      </c>
      <c r="D127" s="57" t="str">
        <f>Demand!E132</f>
        <v/>
      </c>
      <c r="E127" s="5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7" t="e">
        <f t="shared" si="15"/>
        <v>#VALUE!</v>
      </c>
      <c r="AA127" t="e">
        <f t="shared" si="16"/>
        <v>#VALUE!</v>
      </c>
      <c r="AB127" t="e">
        <f t="shared" si="17"/>
        <v>#VALUE!</v>
      </c>
      <c r="AC127" t="e">
        <f t="shared" si="18"/>
        <v>#VALUE!</v>
      </c>
      <c r="AD127" t="e">
        <f t="shared" si="19"/>
        <v>#VALUE!</v>
      </c>
      <c r="AE127" t="e">
        <f t="shared" si="20"/>
        <v>#VALUE!</v>
      </c>
      <c r="AF127" t="e">
        <f t="shared" si="21"/>
        <v>#VALUE!</v>
      </c>
      <c r="AG127" t="e">
        <f t="shared" si="22"/>
        <v>#VALUE!</v>
      </c>
      <c r="AH127" t="e">
        <f t="shared" si="29"/>
        <v>#VALUE!</v>
      </c>
      <c r="AI127" t="e">
        <f t="shared" si="23"/>
        <v>#VALUE!</v>
      </c>
      <c r="AJ127">
        <f t="shared" si="24"/>
        <v>0</v>
      </c>
      <c r="AK127" t="e">
        <f t="shared" si="25"/>
        <v>#N/A</v>
      </c>
      <c r="AL127" t="e">
        <f t="shared" si="26"/>
        <v>#VALUE!</v>
      </c>
      <c r="AM127" t="e">
        <f t="shared" si="27"/>
        <v>#VALUE!</v>
      </c>
      <c r="AN1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7" t="e">
        <f t="shared" si="28"/>
        <v>#VALUE!</v>
      </c>
    </row>
    <row r="128" spans="2:42" x14ac:dyDescent="0.35">
      <c r="B128" s="12" t="str">
        <f>Demand!C133</f>
        <v/>
      </c>
      <c r="C128" s="57" t="str">
        <f>Demand!D133</f>
        <v/>
      </c>
      <c r="D128" s="57" t="str">
        <f>Demand!E133</f>
        <v/>
      </c>
      <c r="E128" s="5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8" t="e">
        <f t="shared" si="15"/>
        <v>#VALUE!</v>
      </c>
      <c r="AA128" t="e">
        <f t="shared" si="16"/>
        <v>#VALUE!</v>
      </c>
      <c r="AB128" t="e">
        <f t="shared" si="17"/>
        <v>#VALUE!</v>
      </c>
      <c r="AC128" t="e">
        <f t="shared" si="18"/>
        <v>#VALUE!</v>
      </c>
      <c r="AD128" t="e">
        <f t="shared" si="19"/>
        <v>#VALUE!</v>
      </c>
      <c r="AE128" t="e">
        <f t="shared" si="20"/>
        <v>#VALUE!</v>
      </c>
      <c r="AF128" t="e">
        <f t="shared" si="21"/>
        <v>#VALUE!</v>
      </c>
      <c r="AG128" t="e">
        <f t="shared" si="22"/>
        <v>#VALUE!</v>
      </c>
      <c r="AH128" t="e">
        <f t="shared" si="29"/>
        <v>#VALUE!</v>
      </c>
      <c r="AI128" t="e">
        <f t="shared" si="23"/>
        <v>#VALUE!</v>
      </c>
      <c r="AJ128">
        <f t="shared" si="24"/>
        <v>0</v>
      </c>
      <c r="AK128" t="e">
        <f t="shared" si="25"/>
        <v>#N/A</v>
      </c>
      <c r="AL128" t="e">
        <f t="shared" si="26"/>
        <v>#VALUE!</v>
      </c>
      <c r="AM128" t="e">
        <f t="shared" si="27"/>
        <v>#VALUE!</v>
      </c>
      <c r="AN1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8" t="e">
        <f t="shared" si="28"/>
        <v>#VALUE!</v>
      </c>
    </row>
    <row r="129" spans="2:42" x14ac:dyDescent="0.35">
      <c r="B129" s="12" t="str">
        <f>Demand!C134</f>
        <v/>
      </c>
      <c r="C129" s="57" t="str">
        <f>Demand!D134</f>
        <v/>
      </c>
      <c r="D129" s="57" t="str">
        <f>Demand!E134</f>
        <v/>
      </c>
      <c r="E129" s="5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29" t="e">
        <f t="shared" si="15"/>
        <v>#VALUE!</v>
      </c>
      <c r="AA129" t="e">
        <f t="shared" si="16"/>
        <v>#VALUE!</v>
      </c>
      <c r="AB129" t="e">
        <f t="shared" si="17"/>
        <v>#VALUE!</v>
      </c>
      <c r="AC129" t="e">
        <f t="shared" si="18"/>
        <v>#VALUE!</v>
      </c>
      <c r="AD129" t="e">
        <f t="shared" si="19"/>
        <v>#VALUE!</v>
      </c>
      <c r="AE129" t="e">
        <f t="shared" si="20"/>
        <v>#VALUE!</v>
      </c>
      <c r="AF129" t="e">
        <f t="shared" si="21"/>
        <v>#VALUE!</v>
      </c>
      <c r="AG129" t="e">
        <f t="shared" si="22"/>
        <v>#VALUE!</v>
      </c>
      <c r="AH129" t="e">
        <f t="shared" si="29"/>
        <v>#VALUE!</v>
      </c>
      <c r="AI129" t="e">
        <f t="shared" si="23"/>
        <v>#VALUE!</v>
      </c>
      <c r="AJ129">
        <f t="shared" si="24"/>
        <v>0</v>
      </c>
      <c r="AK129" t="e">
        <f t="shared" si="25"/>
        <v>#N/A</v>
      </c>
      <c r="AL129" t="e">
        <f t="shared" si="26"/>
        <v>#VALUE!</v>
      </c>
      <c r="AM129" t="e">
        <f t="shared" si="27"/>
        <v>#VALUE!</v>
      </c>
      <c r="AN1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29" t="e">
        <f t="shared" si="28"/>
        <v>#VALUE!</v>
      </c>
    </row>
    <row r="130" spans="2:42" x14ac:dyDescent="0.35">
      <c r="B130" s="12" t="str">
        <f>Demand!C135</f>
        <v/>
      </c>
      <c r="C130" s="57" t="str">
        <f>Demand!D135</f>
        <v/>
      </c>
      <c r="D130" s="57" t="str">
        <f>Demand!E135</f>
        <v/>
      </c>
      <c r="E130" s="5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0" t="e">
        <f t="shared" si="15"/>
        <v>#VALUE!</v>
      </c>
      <c r="AA130" t="e">
        <f t="shared" si="16"/>
        <v>#VALUE!</v>
      </c>
      <c r="AB130" t="e">
        <f t="shared" si="17"/>
        <v>#VALUE!</v>
      </c>
      <c r="AC130" t="e">
        <f t="shared" si="18"/>
        <v>#VALUE!</v>
      </c>
      <c r="AD130" t="e">
        <f t="shared" si="19"/>
        <v>#VALUE!</v>
      </c>
      <c r="AE130" t="e">
        <f t="shared" si="20"/>
        <v>#VALUE!</v>
      </c>
      <c r="AF130" t="e">
        <f t="shared" si="21"/>
        <v>#VALUE!</v>
      </c>
      <c r="AG130" t="e">
        <f t="shared" si="22"/>
        <v>#VALUE!</v>
      </c>
      <c r="AH130" t="e">
        <f t="shared" si="29"/>
        <v>#VALUE!</v>
      </c>
      <c r="AI130" t="e">
        <f t="shared" si="23"/>
        <v>#VALUE!</v>
      </c>
      <c r="AJ130">
        <f t="shared" si="24"/>
        <v>0</v>
      </c>
      <c r="AK130" t="e">
        <f t="shared" si="25"/>
        <v>#N/A</v>
      </c>
      <c r="AL130" t="e">
        <f t="shared" si="26"/>
        <v>#VALUE!</v>
      </c>
      <c r="AM130" t="e">
        <f t="shared" si="27"/>
        <v>#VALUE!</v>
      </c>
      <c r="AN1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0" t="e">
        <f t="shared" si="28"/>
        <v>#VALUE!</v>
      </c>
    </row>
    <row r="131" spans="2:42" x14ac:dyDescent="0.35">
      <c r="B131" s="12" t="str">
        <f>Demand!C136</f>
        <v/>
      </c>
      <c r="C131" s="57" t="str">
        <f>Demand!D136</f>
        <v/>
      </c>
      <c r="D131" s="57" t="str">
        <f>Demand!E136</f>
        <v/>
      </c>
      <c r="E131" s="5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1" t="e">
        <f t="shared" si="15"/>
        <v>#VALUE!</v>
      </c>
      <c r="AA131" t="e">
        <f t="shared" si="16"/>
        <v>#VALUE!</v>
      </c>
      <c r="AB131" t="e">
        <f t="shared" si="17"/>
        <v>#VALUE!</v>
      </c>
      <c r="AC131" t="e">
        <f t="shared" si="18"/>
        <v>#VALUE!</v>
      </c>
      <c r="AD131" t="e">
        <f t="shared" si="19"/>
        <v>#VALUE!</v>
      </c>
      <c r="AE131" t="e">
        <f t="shared" si="20"/>
        <v>#VALUE!</v>
      </c>
      <c r="AF131" t="e">
        <f t="shared" si="21"/>
        <v>#VALUE!</v>
      </c>
      <c r="AG131" t="e">
        <f t="shared" si="22"/>
        <v>#VALUE!</v>
      </c>
      <c r="AH131" t="e">
        <f t="shared" si="29"/>
        <v>#VALUE!</v>
      </c>
      <c r="AI131" t="e">
        <f t="shared" si="23"/>
        <v>#VALUE!</v>
      </c>
      <c r="AJ131">
        <f t="shared" si="24"/>
        <v>0</v>
      </c>
      <c r="AK131" t="e">
        <f t="shared" si="25"/>
        <v>#N/A</v>
      </c>
      <c r="AL131" t="e">
        <f t="shared" si="26"/>
        <v>#VALUE!</v>
      </c>
      <c r="AM131" t="e">
        <f t="shared" si="27"/>
        <v>#VALUE!</v>
      </c>
      <c r="AN1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1" t="e">
        <f t="shared" si="28"/>
        <v>#VALUE!</v>
      </c>
    </row>
    <row r="132" spans="2:42" x14ac:dyDescent="0.35">
      <c r="B132" s="12" t="str">
        <f>Demand!C137</f>
        <v/>
      </c>
      <c r="C132" s="57" t="str">
        <f>Demand!D137</f>
        <v/>
      </c>
      <c r="D132" s="57" t="str">
        <f>Demand!E137</f>
        <v/>
      </c>
      <c r="E132" s="5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2" t="e">
        <f t="shared" si="15"/>
        <v>#VALUE!</v>
      </c>
      <c r="AA132" t="e">
        <f t="shared" si="16"/>
        <v>#VALUE!</v>
      </c>
      <c r="AB132" t="e">
        <f t="shared" si="17"/>
        <v>#VALUE!</v>
      </c>
      <c r="AC132" t="e">
        <f t="shared" si="18"/>
        <v>#VALUE!</v>
      </c>
      <c r="AD132" t="e">
        <f t="shared" si="19"/>
        <v>#VALUE!</v>
      </c>
      <c r="AE132" t="e">
        <f t="shared" si="20"/>
        <v>#VALUE!</v>
      </c>
      <c r="AF132" t="e">
        <f t="shared" si="21"/>
        <v>#VALUE!</v>
      </c>
      <c r="AG132" t="e">
        <f t="shared" si="22"/>
        <v>#VALUE!</v>
      </c>
      <c r="AH132" t="e">
        <f t="shared" si="29"/>
        <v>#VALUE!</v>
      </c>
      <c r="AI132" t="e">
        <f t="shared" si="23"/>
        <v>#VALUE!</v>
      </c>
      <c r="AJ132">
        <f t="shared" si="24"/>
        <v>0</v>
      </c>
      <c r="AK132" t="e">
        <f t="shared" si="25"/>
        <v>#N/A</v>
      </c>
      <c r="AL132" t="e">
        <f t="shared" si="26"/>
        <v>#VALUE!</v>
      </c>
      <c r="AM132" t="e">
        <f t="shared" si="27"/>
        <v>#VALUE!</v>
      </c>
      <c r="AN1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2" t="e">
        <f t="shared" si="28"/>
        <v>#VALUE!</v>
      </c>
    </row>
    <row r="133" spans="2:42" x14ac:dyDescent="0.35">
      <c r="B133" s="12" t="str">
        <f>Demand!C138</f>
        <v/>
      </c>
      <c r="C133" s="57" t="str">
        <f>Demand!D138</f>
        <v/>
      </c>
      <c r="D133" s="57" t="str">
        <f>Demand!E138</f>
        <v/>
      </c>
      <c r="E133" s="5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3" t="e">
        <f t="shared" ref="Z133:Z196" si="30">Y133/1.128</f>
        <v>#VALUE!</v>
      </c>
      <c r="AA133" t="e">
        <f t="shared" ref="AA133:AA196" si="31">MAX(0,W133-(3*Z133))</f>
        <v>#VALUE!</v>
      </c>
      <c r="AB133" t="e">
        <f t="shared" ref="AB133:AB196" si="32">MAX(0,W133-(2*Z133))</f>
        <v>#VALUE!</v>
      </c>
      <c r="AC133" t="e">
        <f t="shared" ref="AC133:AC196" si="33">MAX(0,W133-Z133)</f>
        <v>#VALUE!</v>
      </c>
      <c r="AD133" t="e">
        <f t="shared" ref="AD133:AD196" si="34">W133+Z133</f>
        <v>#VALUE!</v>
      </c>
      <c r="AE133" t="e">
        <f t="shared" ref="AE133:AE196" si="35">W133+(2*Z133)</f>
        <v>#VALUE!</v>
      </c>
      <c r="AF133" t="e">
        <f t="shared" ref="AF133:AF196" si="36">W133+(3*Z133)</f>
        <v>#VALUE!</v>
      </c>
      <c r="AG133" t="e">
        <f t="shared" ref="AG133:AG196" si="37">IF(OR(V133&gt;AF133,V133&lt;AA133),V133,NA())</f>
        <v>#VALUE!</v>
      </c>
      <c r="AH133" t="e">
        <f t="shared" si="29"/>
        <v>#VALUE!</v>
      </c>
      <c r="AI133" t="e">
        <f t="shared" ref="AI133:AI196" si="38">IF(ABS(SUM(AH133:AH135))&gt;=5,V133,NA())</f>
        <v>#VALUE!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 t="e">
        <f t="shared" ref="AL133:AL196" si="41">IF(V133&lt;W133,-1,IF(V133&gt;W133,1,0))</f>
        <v>#VALUE!</v>
      </c>
      <c r="AM133" t="e">
        <f t="shared" ref="AM133:AM196" si="42">IF(ABS(SUM(AL133:AL141))=9,V133,NA())</f>
        <v>#VALUE!</v>
      </c>
      <c r="AN1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3" t="e">
        <f t="shared" ref="AP133:AP196" si="43">AO133-AN133</f>
        <v>#VALUE!</v>
      </c>
    </row>
    <row r="134" spans="2:42" x14ac:dyDescent="0.35">
      <c r="B134" s="12" t="str">
        <f>Demand!C139</f>
        <v/>
      </c>
      <c r="C134" s="57" t="str">
        <f>Demand!D139</f>
        <v/>
      </c>
      <c r="D134" s="57" t="str">
        <f>Demand!E139</f>
        <v/>
      </c>
      <c r="E134" s="5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4" t="e">
        <f t="shared" si="30"/>
        <v>#VALUE!</v>
      </c>
      <c r="AA134" t="e">
        <f t="shared" si="31"/>
        <v>#VALUE!</v>
      </c>
      <c r="AB134" t="e">
        <f t="shared" si="32"/>
        <v>#VALUE!</v>
      </c>
      <c r="AC134" t="e">
        <f t="shared" si="33"/>
        <v>#VALUE!</v>
      </c>
      <c r="AD134" t="e">
        <f t="shared" si="34"/>
        <v>#VALUE!</v>
      </c>
      <c r="AE134" t="e">
        <f t="shared" si="35"/>
        <v>#VALUE!</v>
      </c>
      <c r="AF134" t="e">
        <f t="shared" si="36"/>
        <v>#VALUE!</v>
      </c>
      <c r="AG134" t="e">
        <f t="shared" si="37"/>
        <v>#VALUE!</v>
      </c>
      <c r="AH134" t="e">
        <f t="shared" ref="AH134:AH197" si="44">IF(V134&gt;AE134,2,IF(V134&lt;AB134,-2,IF(V134&gt;W134,1,IF(V134&lt;W134,-1,0))))</f>
        <v>#VALUE!</v>
      </c>
      <c r="AI134" t="e">
        <f t="shared" si="38"/>
        <v>#VALUE!</v>
      </c>
      <c r="AJ134">
        <f t="shared" si="39"/>
        <v>0</v>
      </c>
      <c r="AK134" t="e">
        <f t="shared" si="40"/>
        <v>#N/A</v>
      </c>
      <c r="AL134" t="e">
        <f t="shared" si="41"/>
        <v>#VALUE!</v>
      </c>
      <c r="AM134" t="e">
        <f t="shared" si="42"/>
        <v>#VALUE!</v>
      </c>
      <c r="AN1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4" t="e">
        <f t="shared" si="43"/>
        <v>#VALUE!</v>
      </c>
    </row>
    <row r="135" spans="2:42" x14ac:dyDescent="0.35">
      <c r="B135" s="12" t="str">
        <f>Demand!C140</f>
        <v/>
      </c>
      <c r="C135" s="57" t="str">
        <f>Demand!D140</f>
        <v/>
      </c>
      <c r="D135" s="57" t="str">
        <f>Demand!E140</f>
        <v/>
      </c>
      <c r="E135" s="5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5" t="e">
        <f t="shared" si="30"/>
        <v>#VALUE!</v>
      </c>
      <c r="AA135" t="e">
        <f t="shared" si="31"/>
        <v>#VALUE!</v>
      </c>
      <c r="AB135" t="e">
        <f t="shared" si="32"/>
        <v>#VALUE!</v>
      </c>
      <c r="AC135" t="e">
        <f t="shared" si="33"/>
        <v>#VALUE!</v>
      </c>
      <c r="AD135" t="e">
        <f t="shared" si="34"/>
        <v>#VALUE!</v>
      </c>
      <c r="AE135" t="e">
        <f t="shared" si="35"/>
        <v>#VALUE!</v>
      </c>
      <c r="AF135" t="e">
        <f t="shared" si="36"/>
        <v>#VALUE!</v>
      </c>
      <c r="AG135" t="e">
        <f t="shared" si="37"/>
        <v>#VALUE!</v>
      </c>
      <c r="AH135" t="e">
        <f t="shared" si="44"/>
        <v>#VALUE!</v>
      </c>
      <c r="AI135" t="e">
        <f t="shared" si="38"/>
        <v>#VALUE!</v>
      </c>
      <c r="AJ135">
        <f t="shared" si="39"/>
        <v>0</v>
      </c>
      <c r="AK135" t="e">
        <f t="shared" si="40"/>
        <v>#N/A</v>
      </c>
      <c r="AL135" t="e">
        <f t="shared" si="41"/>
        <v>#VALUE!</v>
      </c>
      <c r="AM135" t="e">
        <f t="shared" si="42"/>
        <v>#VALUE!</v>
      </c>
      <c r="AN1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5" t="e">
        <f t="shared" si="43"/>
        <v>#VALUE!</v>
      </c>
    </row>
    <row r="136" spans="2:42" x14ac:dyDescent="0.35">
      <c r="B136" s="12" t="str">
        <f>Demand!C141</f>
        <v/>
      </c>
      <c r="C136" s="57" t="str">
        <f>Demand!D141</f>
        <v/>
      </c>
      <c r="D136" s="57" t="str">
        <f>Demand!E141</f>
        <v/>
      </c>
      <c r="E136" s="5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6" t="e">
        <f t="shared" si="30"/>
        <v>#VALUE!</v>
      </c>
      <c r="AA136" t="e">
        <f t="shared" si="31"/>
        <v>#VALUE!</v>
      </c>
      <c r="AB136" t="e">
        <f t="shared" si="32"/>
        <v>#VALUE!</v>
      </c>
      <c r="AC136" t="e">
        <f t="shared" si="33"/>
        <v>#VALUE!</v>
      </c>
      <c r="AD136" t="e">
        <f t="shared" si="34"/>
        <v>#VALUE!</v>
      </c>
      <c r="AE136" t="e">
        <f t="shared" si="35"/>
        <v>#VALUE!</v>
      </c>
      <c r="AF136" t="e">
        <f t="shared" si="36"/>
        <v>#VALUE!</v>
      </c>
      <c r="AG136" t="e">
        <f t="shared" si="37"/>
        <v>#VALUE!</v>
      </c>
      <c r="AH136" t="e">
        <f t="shared" si="44"/>
        <v>#VALUE!</v>
      </c>
      <c r="AI136" t="e">
        <f t="shared" si="38"/>
        <v>#VALUE!</v>
      </c>
      <c r="AJ136">
        <f t="shared" si="39"/>
        <v>0</v>
      </c>
      <c r="AK136" t="e">
        <f t="shared" si="40"/>
        <v>#N/A</v>
      </c>
      <c r="AL136" t="e">
        <f t="shared" si="41"/>
        <v>#VALUE!</v>
      </c>
      <c r="AM136" t="e">
        <f t="shared" si="42"/>
        <v>#VALUE!</v>
      </c>
      <c r="AN1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6" t="e">
        <f t="shared" si="43"/>
        <v>#VALUE!</v>
      </c>
    </row>
    <row r="137" spans="2:42" x14ac:dyDescent="0.35">
      <c r="B137" s="12" t="str">
        <f>Demand!C142</f>
        <v/>
      </c>
      <c r="C137" s="57" t="str">
        <f>Demand!D142</f>
        <v/>
      </c>
      <c r="D137" s="57" t="str">
        <f>Demand!E142</f>
        <v/>
      </c>
      <c r="E137" s="5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7" t="e">
        <f t="shared" si="30"/>
        <v>#VALUE!</v>
      </c>
      <c r="AA137" t="e">
        <f t="shared" si="31"/>
        <v>#VALUE!</v>
      </c>
      <c r="AB137" t="e">
        <f t="shared" si="32"/>
        <v>#VALUE!</v>
      </c>
      <c r="AC137" t="e">
        <f t="shared" si="33"/>
        <v>#VALUE!</v>
      </c>
      <c r="AD137" t="e">
        <f t="shared" si="34"/>
        <v>#VALUE!</v>
      </c>
      <c r="AE137" t="e">
        <f t="shared" si="35"/>
        <v>#VALUE!</v>
      </c>
      <c r="AF137" t="e">
        <f t="shared" si="36"/>
        <v>#VALUE!</v>
      </c>
      <c r="AG137" t="e">
        <f t="shared" si="37"/>
        <v>#VALUE!</v>
      </c>
      <c r="AH137" t="e">
        <f t="shared" si="44"/>
        <v>#VALUE!</v>
      </c>
      <c r="AI137" t="e">
        <f t="shared" si="38"/>
        <v>#VALUE!</v>
      </c>
      <c r="AJ137">
        <f t="shared" si="39"/>
        <v>0</v>
      </c>
      <c r="AK137" t="e">
        <f t="shared" si="40"/>
        <v>#N/A</v>
      </c>
      <c r="AL137" t="e">
        <f t="shared" si="41"/>
        <v>#VALUE!</v>
      </c>
      <c r="AM137" t="e">
        <f t="shared" si="42"/>
        <v>#VALUE!</v>
      </c>
      <c r="AN1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7" t="e">
        <f t="shared" si="43"/>
        <v>#VALUE!</v>
      </c>
    </row>
    <row r="138" spans="2:42" x14ac:dyDescent="0.35">
      <c r="B138" s="12" t="str">
        <f>Demand!C143</f>
        <v/>
      </c>
      <c r="C138" s="57" t="str">
        <f>Demand!D143</f>
        <v/>
      </c>
      <c r="D138" s="57" t="str">
        <f>Demand!E143</f>
        <v/>
      </c>
      <c r="E138" s="5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8" t="e">
        <f t="shared" si="30"/>
        <v>#VALUE!</v>
      </c>
      <c r="AA138" t="e">
        <f t="shared" si="31"/>
        <v>#VALUE!</v>
      </c>
      <c r="AB138" t="e">
        <f t="shared" si="32"/>
        <v>#VALUE!</v>
      </c>
      <c r="AC138" t="e">
        <f t="shared" si="33"/>
        <v>#VALUE!</v>
      </c>
      <c r="AD138" t="e">
        <f t="shared" si="34"/>
        <v>#VALUE!</v>
      </c>
      <c r="AE138" t="e">
        <f t="shared" si="35"/>
        <v>#VALUE!</v>
      </c>
      <c r="AF138" t="e">
        <f t="shared" si="36"/>
        <v>#VALUE!</v>
      </c>
      <c r="AG138" t="e">
        <f t="shared" si="37"/>
        <v>#VALUE!</v>
      </c>
      <c r="AH138" t="e">
        <f t="shared" si="44"/>
        <v>#VALUE!</v>
      </c>
      <c r="AI138" t="e">
        <f t="shared" si="38"/>
        <v>#VALUE!</v>
      </c>
      <c r="AJ138">
        <f t="shared" si="39"/>
        <v>0</v>
      </c>
      <c r="AK138" t="e">
        <f t="shared" si="40"/>
        <v>#N/A</v>
      </c>
      <c r="AL138" t="e">
        <f t="shared" si="41"/>
        <v>#VALUE!</v>
      </c>
      <c r="AM138" t="e">
        <f t="shared" si="42"/>
        <v>#VALUE!</v>
      </c>
      <c r="AN1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8" t="e">
        <f t="shared" si="43"/>
        <v>#VALUE!</v>
      </c>
    </row>
    <row r="139" spans="2:42" x14ac:dyDescent="0.35">
      <c r="B139" s="12" t="str">
        <f>Demand!C144</f>
        <v/>
      </c>
      <c r="C139" s="57" t="str">
        <f>Demand!D144</f>
        <v/>
      </c>
      <c r="D139" s="57" t="str">
        <f>Demand!E144</f>
        <v/>
      </c>
      <c r="E139" s="5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39" t="e">
        <f t="shared" si="30"/>
        <v>#VALUE!</v>
      </c>
      <c r="AA139" t="e">
        <f t="shared" si="31"/>
        <v>#VALUE!</v>
      </c>
      <c r="AB139" t="e">
        <f t="shared" si="32"/>
        <v>#VALUE!</v>
      </c>
      <c r="AC139" t="e">
        <f t="shared" si="33"/>
        <v>#VALUE!</v>
      </c>
      <c r="AD139" t="e">
        <f t="shared" si="34"/>
        <v>#VALUE!</v>
      </c>
      <c r="AE139" t="e">
        <f t="shared" si="35"/>
        <v>#VALUE!</v>
      </c>
      <c r="AF139" t="e">
        <f t="shared" si="36"/>
        <v>#VALUE!</v>
      </c>
      <c r="AG139" t="e">
        <f t="shared" si="37"/>
        <v>#VALUE!</v>
      </c>
      <c r="AH139" t="e">
        <f t="shared" si="44"/>
        <v>#VALUE!</v>
      </c>
      <c r="AI139" t="e">
        <f t="shared" si="38"/>
        <v>#VALUE!</v>
      </c>
      <c r="AJ139">
        <f t="shared" si="39"/>
        <v>0</v>
      </c>
      <c r="AK139" t="e">
        <f t="shared" si="40"/>
        <v>#N/A</v>
      </c>
      <c r="AL139" t="e">
        <f t="shared" si="41"/>
        <v>#VALUE!</v>
      </c>
      <c r="AM139" t="e">
        <f t="shared" si="42"/>
        <v>#VALUE!</v>
      </c>
      <c r="AN1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39" t="e">
        <f t="shared" si="43"/>
        <v>#VALUE!</v>
      </c>
    </row>
    <row r="140" spans="2:42" x14ac:dyDescent="0.35">
      <c r="B140" s="12" t="str">
        <f>Demand!C145</f>
        <v/>
      </c>
      <c r="C140" s="57" t="str">
        <f>Demand!D145</f>
        <v/>
      </c>
      <c r="D140" s="57" t="str">
        <f>Demand!E145</f>
        <v/>
      </c>
      <c r="E140" s="5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0" t="e">
        <f t="shared" si="30"/>
        <v>#VALUE!</v>
      </c>
      <c r="AA140" t="e">
        <f t="shared" si="31"/>
        <v>#VALUE!</v>
      </c>
      <c r="AB140" t="e">
        <f t="shared" si="32"/>
        <v>#VALUE!</v>
      </c>
      <c r="AC140" t="e">
        <f t="shared" si="33"/>
        <v>#VALUE!</v>
      </c>
      <c r="AD140" t="e">
        <f t="shared" si="34"/>
        <v>#VALUE!</v>
      </c>
      <c r="AE140" t="e">
        <f t="shared" si="35"/>
        <v>#VALUE!</v>
      </c>
      <c r="AF140" t="e">
        <f t="shared" si="36"/>
        <v>#VALUE!</v>
      </c>
      <c r="AG140" t="e">
        <f t="shared" si="37"/>
        <v>#VALUE!</v>
      </c>
      <c r="AH140" t="e">
        <f t="shared" si="44"/>
        <v>#VALUE!</v>
      </c>
      <c r="AI140" t="e">
        <f t="shared" si="38"/>
        <v>#VALUE!</v>
      </c>
      <c r="AJ140">
        <f t="shared" si="39"/>
        <v>0</v>
      </c>
      <c r="AK140" t="e">
        <f t="shared" si="40"/>
        <v>#N/A</v>
      </c>
      <c r="AL140" t="e">
        <f t="shared" si="41"/>
        <v>#VALUE!</v>
      </c>
      <c r="AM140" t="e">
        <f t="shared" si="42"/>
        <v>#VALUE!</v>
      </c>
      <c r="AN1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0" t="e">
        <f t="shared" si="43"/>
        <v>#VALUE!</v>
      </c>
    </row>
    <row r="141" spans="2:42" x14ac:dyDescent="0.35">
      <c r="B141" s="12" t="str">
        <f>Demand!C146</f>
        <v/>
      </c>
      <c r="C141" s="57" t="str">
        <f>Demand!D146</f>
        <v/>
      </c>
      <c r="D141" s="57" t="str">
        <f>Demand!E146</f>
        <v/>
      </c>
      <c r="E141" s="5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1" t="e">
        <f t="shared" si="30"/>
        <v>#VALUE!</v>
      </c>
      <c r="AA141" t="e">
        <f t="shared" si="31"/>
        <v>#VALUE!</v>
      </c>
      <c r="AB141" t="e">
        <f t="shared" si="32"/>
        <v>#VALUE!</v>
      </c>
      <c r="AC141" t="e">
        <f t="shared" si="33"/>
        <v>#VALUE!</v>
      </c>
      <c r="AD141" t="e">
        <f t="shared" si="34"/>
        <v>#VALUE!</v>
      </c>
      <c r="AE141" t="e">
        <f t="shared" si="35"/>
        <v>#VALUE!</v>
      </c>
      <c r="AF141" t="e">
        <f t="shared" si="36"/>
        <v>#VALUE!</v>
      </c>
      <c r="AG141" t="e">
        <f t="shared" si="37"/>
        <v>#VALUE!</v>
      </c>
      <c r="AH141" t="e">
        <f t="shared" si="44"/>
        <v>#VALUE!</v>
      </c>
      <c r="AI141" t="e">
        <f t="shared" si="38"/>
        <v>#VALUE!</v>
      </c>
      <c r="AJ141">
        <f t="shared" si="39"/>
        <v>0</v>
      </c>
      <c r="AK141" t="e">
        <f t="shared" si="40"/>
        <v>#N/A</v>
      </c>
      <c r="AL141" t="e">
        <f t="shared" si="41"/>
        <v>#VALUE!</v>
      </c>
      <c r="AM141" t="e">
        <f t="shared" si="42"/>
        <v>#VALUE!</v>
      </c>
      <c r="AN1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1" t="e">
        <f t="shared" si="43"/>
        <v>#VALUE!</v>
      </c>
    </row>
    <row r="142" spans="2:42" x14ac:dyDescent="0.35">
      <c r="B142" s="12" t="str">
        <f>Demand!C147</f>
        <v/>
      </c>
      <c r="C142" s="57" t="str">
        <f>Demand!D147</f>
        <v/>
      </c>
      <c r="D142" s="57" t="str">
        <f>Demand!E147</f>
        <v/>
      </c>
      <c r="E142" s="5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2" t="e">
        <f t="shared" si="30"/>
        <v>#VALUE!</v>
      </c>
      <c r="AA142" t="e">
        <f t="shared" si="31"/>
        <v>#VALUE!</v>
      </c>
      <c r="AB142" t="e">
        <f t="shared" si="32"/>
        <v>#VALUE!</v>
      </c>
      <c r="AC142" t="e">
        <f t="shared" si="33"/>
        <v>#VALUE!</v>
      </c>
      <c r="AD142" t="e">
        <f t="shared" si="34"/>
        <v>#VALUE!</v>
      </c>
      <c r="AE142" t="e">
        <f t="shared" si="35"/>
        <v>#VALUE!</v>
      </c>
      <c r="AF142" t="e">
        <f t="shared" si="36"/>
        <v>#VALUE!</v>
      </c>
      <c r="AG142" t="e">
        <f t="shared" si="37"/>
        <v>#VALUE!</v>
      </c>
      <c r="AH142" t="e">
        <f t="shared" si="44"/>
        <v>#VALUE!</v>
      </c>
      <c r="AI142" t="e">
        <f t="shared" si="38"/>
        <v>#VALUE!</v>
      </c>
      <c r="AJ142">
        <f t="shared" si="39"/>
        <v>0</v>
      </c>
      <c r="AK142" t="e">
        <f t="shared" si="40"/>
        <v>#N/A</v>
      </c>
      <c r="AL142" t="e">
        <f t="shared" si="41"/>
        <v>#VALUE!</v>
      </c>
      <c r="AM142" t="e">
        <f t="shared" si="42"/>
        <v>#VALUE!</v>
      </c>
      <c r="AN1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2" t="e">
        <f t="shared" si="43"/>
        <v>#VALUE!</v>
      </c>
    </row>
    <row r="143" spans="2:42" x14ac:dyDescent="0.35">
      <c r="B143" s="12" t="str">
        <f>Demand!C148</f>
        <v/>
      </c>
      <c r="C143" s="57" t="str">
        <f>Demand!D148</f>
        <v/>
      </c>
      <c r="D143" s="57" t="str">
        <f>Demand!E148</f>
        <v/>
      </c>
      <c r="E143" s="5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3" t="e">
        <f t="shared" si="30"/>
        <v>#VALUE!</v>
      </c>
      <c r="AA143" t="e">
        <f t="shared" si="31"/>
        <v>#VALUE!</v>
      </c>
      <c r="AB143" t="e">
        <f t="shared" si="32"/>
        <v>#VALUE!</v>
      </c>
      <c r="AC143" t="e">
        <f t="shared" si="33"/>
        <v>#VALUE!</v>
      </c>
      <c r="AD143" t="e">
        <f t="shared" si="34"/>
        <v>#VALUE!</v>
      </c>
      <c r="AE143" t="e">
        <f t="shared" si="35"/>
        <v>#VALUE!</v>
      </c>
      <c r="AF143" t="e">
        <f t="shared" si="36"/>
        <v>#VALUE!</v>
      </c>
      <c r="AG143" t="e">
        <f t="shared" si="37"/>
        <v>#VALUE!</v>
      </c>
      <c r="AH143" t="e">
        <f t="shared" si="44"/>
        <v>#VALUE!</v>
      </c>
      <c r="AI143" t="e">
        <f t="shared" si="38"/>
        <v>#VALUE!</v>
      </c>
      <c r="AJ143">
        <f t="shared" si="39"/>
        <v>0</v>
      </c>
      <c r="AK143" t="e">
        <f t="shared" si="40"/>
        <v>#N/A</v>
      </c>
      <c r="AL143" t="e">
        <f t="shared" si="41"/>
        <v>#VALUE!</v>
      </c>
      <c r="AM143" t="e">
        <f t="shared" si="42"/>
        <v>#VALUE!</v>
      </c>
      <c r="AN1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3" t="e">
        <f t="shared" si="43"/>
        <v>#VALUE!</v>
      </c>
    </row>
    <row r="144" spans="2:42" x14ac:dyDescent="0.35">
      <c r="B144" s="12" t="str">
        <f>Demand!C149</f>
        <v/>
      </c>
      <c r="C144" s="57" t="str">
        <f>Demand!D149</f>
        <v/>
      </c>
      <c r="D144" s="57" t="str">
        <f>Demand!E149</f>
        <v/>
      </c>
      <c r="E144" s="5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4" t="e">
        <f t="shared" si="30"/>
        <v>#VALUE!</v>
      </c>
      <c r="AA144" t="e">
        <f t="shared" si="31"/>
        <v>#VALUE!</v>
      </c>
      <c r="AB144" t="e">
        <f t="shared" si="32"/>
        <v>#VALUE!</v>
      </c>
      <c r="AC144" t="e">
        <f t="shared" si="33"/>
        <v>#VALUE!</v>
      </c>
      <c r="AD144" t="e">
        <f t="shared" si="34"/>
        <v>#VALUE!</v>
      </c>
      <c r="AE144" t="e">
        <f t="shared" si="35"/>
        <v>#VALUE!</v>
      </c>
      <c r="AF144" t="e">
        <f t="shared" si="36"/>
        <v>#VALUE!</v>
      </c>
      <c r="AG144" t="e">
        <f t="shared" si="37"/>
        <v>#VALUE!</v>
      </c>
      <c r="AH144" t="e">
        <f t="shared" si="44"/>
        <v>#VALUE!</v>
      </c>
      <c r="AI144" t="e">
        <f t="shared" si="38"/>
        <v>#VALUE!</v>
      </c>
      <c r="AJ144">
        <f t="shared" si="39"/>
        <v>0</v>
      </c>
      <c r="AK144" t="e">
        <f t="shared" si="40"/>
        <v>#N/A</v>
      </c>
      <c r="AL144" t="e">
        <f t="shared" si="41"/>
        <v>#VALUE!</v>
      </c>
      <c r="AM144" t="e">
        <f t="shared" si="42"/>
        <v>#VALUE!</v>
      </c>
      <c r="AN1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4" t="e">
        <f t="shared" si="43"/>
        <v>#VALUE!</v>
      </c>
    </row>
    <row r="145" spans="2:42" x14ac:dyDescent="0.35">
      <c r="B145" s="12" t="str">
        <f>Demand!C150</f>
        <v/>
      </c>
      <c r="C145" s="57" t="str">
        <f>Demand!D150</f>
        <v/>
      </c>
      <c r="D145" s="57" t="str">
        <f>Demand!E150</f>
        <v/>
      </c>
      <c r="E145" s="5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5" t="e">
        <f t="shared" si="30"/>
        <v>#VALUE!</v>
      </c>
      <c r="AA145" t="e">
        <f t="shared" si="31"/>
        <v>#VALUE!</v>
      </c>
      <c r="AB145" t="e">
        <f t="shared" si="32"/>
        <v>#VALUE!</v>
      </c>
      <c r="AC145" t="e">
        <f t="shared" si="33"/>
        <v>#VALUE!</v>
      </c>
      <c r="AD145" t="e">
        <f t="shared" si="34"/>
        <v>#VALUE!</v>
      </c>
      <c r="AE145" t="e">
        <f t="shared" si="35"/>
        <v>#VALUE!</v>
      </c>
      <c r="AF145" t="e">
        <f t="shared" si="36"/>
        <v>#VALUE!</v>
      </c>
      <c r="AG145" t="e">
        <f t="shared" si="37"/>
        <v>#VALUE!</v>
      </c>
      <c r="AH145" t="e">
        <f t="shared" si="44"/>
        <v>#VALUE!</v>
      </c>
      <c r="AI145" t="e">
        <f t="shared" si="38"/>
        <v>#VALUE!</v>
      </c>
      <c r="AJ145">
        <f t="shared" si="39"/>
        <v>0</v>
      </c>
      <c r="AK145" t="e">
        <f t="shared" si="40"/>
        <v>#N/A</v>
      </c>
      <c r="AL145" t="e">
        <f t="shared" si="41"/>
        <v>#VALUE!</v>
      </c>
      <c r="AM145" t="e">
        <f t="shared" si="42"/>
        <v>#VALUE!</v>
      </c>
      <c r="AN1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5" t="e">
        <f t="shared" si="43"/>
        <v>#VALUE!</v>
      </c>
    </row>
    <row r="146" spans="2:42" x14ac:dyDescent="0.35">
      <c r="B146" s="12" t="str">
        <f>Demand!C151</f>
        <v/>
      </c>
      <c r="C146" s="57" t="str">
        <f>Demand!D151</f>
        <v/>
      </c>
      <c r="D146" s="57" t="str">
        <f>Demand!E151</f>
        <v/>
      </c>
      <c r="E146" s="5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6" t="e">
        <f t="shared" si="30"/>
        <v>#VALUE!</v>
      </c>
      <c r="AA146" t="e">
        <f t="shared" si="31"/>
        <v>#VALUE!</v>
      </c>
      <c r="AB146" t="e">
        <f t="shared" si="32"/>
        <v>#VALUE!</v>
      </c>
      <c r="AC146" t="e">
        <f t="shared" si="33"/>
        <v>#VALUE!</v>
      </c>
      <c r="AD146" t="e">
        <f t="shared" si="34"/>
        <v>#VALUE!</v>
      </c>
      <c r="AE146" t="e">
        <f t="shared" si="35"/>
        <v>#VALUE!</v>
      </c>
      <c r="AF146" t="e">
        <f t="shared" si="36"/>
        <v>#VALUE!</v>
      </c>
      <c r="AG146" t="e">
        <f t="shared" si="37"/>
        <v>#VALUE!</v>
      </c>
      <c r="AH146" t="e">
        <f t="shared" si="44"/>
        <v>#VALUE!</v>
      </c>
      <c r="AI146" t="e">
        <f t="shared" si="38"/>
        <v>#VALUE!</v>
      </c>
      <c r="AJ146">
        <f t="shared" si="39"/>
        <v>0</v>
      </c>
      <c r="AK146" t="e">
        <f t="shared" si="40"/>
        <v>#N/A</v>
      </c>
      <c r="AL146" t="e">
        <f t="shared" si="41"/>
        <v>#VALUE!</v>
      </c>
      <c r="AM146" t="e">
        <f t="shared" si="42"/>
        <v>#VALUE!</v>
      </c>
      <c r="AN1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6" t="e">
        <f t="shared" si="43"/>
        <v>#VALUE!</v>
      </c>
    </row>
    <row r="147" spans="2:42" x14ac:dyDescent="0.35">
      <c r="B147" s="12" t="str">
        <f>Demand!C152</f>
        <v/>
      </c>
      <c r="C147" s="57" t="str">
        <f>Demand!D152</f>
        <v/>
      </c>
      <c r="D147" s="57" t="str">
        <f>Demand!E152</f>
        <v/>
      </c>
      <c r="E147" s="5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7" t="e">
        <f t="shared" si="30"/>
        <v>#VALUE!</v>
      </c>
      <c r="AA147" t="e">
        <f t="shared" si="31"/>
        <v>#VALUE!</v>
      </c>
      <c r="AB147" t="e">
        <f t="shared" si="32"/>
        <v>#VALUE!</v>
      </c>
      <c r="AC147" t="e">
        <f t="shared" si="33"/>
        <v>#VALUE!</v>
      </c>
      <c r="AD147" t="e">
        <f t="shared" si="34"/>
        <v>#VALUE!</v>
      </c>
      <c r="AE147" t="e">
        <f t="shared" si="35"/>
        <v>#VALUE!</v>
      </c>
      <c r="AF147" t="e">
        <f t="shared" si="36"/>
        <v>#VALUE!</v>
      </c>
      <c r="AG147" t="e">
        <f t="shared" si="37"/>
        <v>#VALUE!</v>
      </c>
      <c r="AH147" t="e">
        <f t="shared" si="44"/>
        <v>#VALUE!</v>
      </c>
      <c r="AI147" t="e">
        <f t="shared" si="38"/>
        <v>#VALUE!</v>
      </c>
      <c r="AJ147">
        <f t="shared" si="39"/>
        <v>0</v>
      </c>
      <c r="AK147" t="e">
        <f t="shared" si="40"/>
        <v>#N/A</v>
      </c>
      <c r="AL147" t="e">
        <f t="shared" si="41"/>
        <v>#VALUE!</v>
      </c>
      <c r="AM147" t="e">
        <f t="shared" si="42"/>
        <v>#VALUE!</v>
      </c>
      <c r="AN1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7" t="e">
        <f t="shared" si="43"/>
        <v>#VALUE!</v>
      </c>
    </row>
    <row r="148" spans="2:42" x14ac:dyDescent="0.35">
      <c r="B148" s="12" t="str">
        <f>Demand!C153</f>
        <v/>
      </c>
      <c r="C148" s="57" t="str">
        <f>Demand!D153</f>
        <v/>
      </c>
      <c r="D148" s="57" t="str">
        <f>Demand!E153</f>
        <v/>
      </c>
      <c r="E148" s="5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8" t="e">
        <f t="shared" si="30"/>
        <v>#VALUE!</v>
      </c>
      <c r="AA148" t="e">
        <f t="shared" si="31"/>
        <v>#VALUE!</v>
      </c>
      <c r="AB148" t="e">
        <f t="shared" si="32"/>
        <v>#VALUE!</v>
      </c>
      <c r="AC148" t="e">
        <f t="shared" si="33"/>
        <v>#VALUE!</v>
      </c>
      <c r="AD148" t="e">
        <f t="shared" si="34"/>
        <v>#VALUE!</v>
      </c>
      <c r="AE148" t="e">
        <f t="shared" si="35"/>
        <v>#VALUE!</v>
      </c>
      <c r="AF148" t="e">
        <f t="shared" si="36"/>
        <v>#VALUE!</v>
      </c>
      <c r="AG148" t="e">
        <f t="shared" si="37"/>
        <v>#VALUE!</v>
      </c>
      <c r="AH148" t="e">
        <f t="shared" si="44"/>
        <v>#VALUE!</v>
      </c>
      <c r="AI148" t="e">
        <f t="shared" si="38"/>
        <v>#VALUE!</v>
      </c>
      <c r="AJ148">
        <f t="shared" si="39"/>
        <v>0</v>
      </c>
      <c r="AK148" t="e">
        <f t="shared" si="40"/>
        <v>#N/A</v>
      </c>
      <c r="AL148" t="e">
        <f t="shared" si="41"/>
        <v>#VALUE!</v>
      </c>
      <c r="AM148" t="e">
        <f t="shared" si="42"/>
        <v>#VALUE!</v>
      </c>
      <c r="AN1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8" t="e">
        <f t="shared" si="43"/>
        <v>#VALUE!</v>
      </c>
    </row>
    <row r="149" spans="2:42" x14ac:dyDescent="0.35">
      <c r="B149" s="12" t="str">
        <f>Demand!C154</f>
        <v/>
      </c>
      <c r="C149" s="57" t="str">
        <f>Demand!D154</f>
        <v/>
      </c>
      <c r="D149" s="57" t="str">
        <f>Demand!E154</f>
        <v/>
      </c>
      <c r="E149" s="5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49" t="e">
        <f t="shared" si="30"/>
        <v>#VALUE!</v>
      </c>
      <c r="AA149" t="e">
        <f t="shared" si="31"/>
        <v>#VALUE!</v>
      </c>
      <c r="AB149" t="e">
        <f t="shared" si="32"/>
        <v>#VALUE!</v>
      </c>
      <c r="AC149" t="e">
        <f t="shared" si="33"/>
        <v>#VALUE!</v>
      </c>
      <c r="AD149" t="e">
        <f t="shared" si="34"/>
        <v>#VALUE!</v>
      </c>
      <c r="AE149" t="e">
        <f t="shared" si="35"/>
        <v>#VALUE!</v>
      </c>
      <c r="AF149" t="e">
        <f t="shared" si="36"/>
        <v>#VALUE!</v>
      </c>
      <c r="AG149" t="e">
        <f t="shared" si="37"/>
        <v>#VALUE!</v>
      </c>
      <c r="AH149" t="e">
        <f t="shared" si="44"/>
        <v>#VALUE!</v>
      </c>
      <c r="AI149" t="e">
        <f t="shared" si="38"/>
        <v>#VALUE!</v>
      </c>
      <c r="AJ149">
        <f t="shared" si="39"/>
        <v>0</v>
      </c>
      <c r="AK149" t="e">
        <f t="shared" si="40"/>
        <v>#N/A</v>
      </c>
      <c r="AL149" t="e">
        <f t="shared" si="41"/>
        <v>#VALUE!</v>
      </c>
      <c r="AM149" t="e">
        <f t="shared" si="42"/>
        <v>#VALUE!</v>
      </c>
      <c r="AN1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49" t="e">
        <f t="shared" si="43"/>
        <v>#VALUE!</v>
      </c>
    </row>
    <row r="150" spans="2:42" x14ac:dyDescent="0.35">
      <c r="B150" s="12" t="str">
        <f>Demand!C155</f>
        <v/>
      </c>
      <c r="C150" s="57" t="str">
        <f>Demand!D155</f>
        <v/>
      </c>
      <c r="D150" s="57" t="str">
        <f>Demand!E155</f>
        <v/>
      </c>
      <c r="E150" s="5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0" t="e">
        <f t="shared" si="30"/>
        <v>#VALUE!</v>
      </c>
      <c r="AA150" t="e">
        <f t="shared" si="31"/>
        <v>#VALUE!</v>
      </c>
      <c r="AB150" t="e">
        <f t="shared" si="32"/>
        <v>#VALUE!</v>
      </c>
      <c r="AC150" t="e">
        <f t="shared" si="33"/>
        <v>#VALUE!</v>
      </c>
      <c r="AD150" t="e">
        <f t="shared" si="34"/>
        <v>#VALUE!</v>
      </c>
      <c r="AE150" t="e">
        <f t="shared" si="35"/>
        <v>#VALUE!</v>
      </c>
      <c r="AF150" t="e">
        <f t="shared" si="36"/>
        <v>#VALUE!</v>
      </c>
      <c r="AG150" t="e">
        <f t="shared" si="37"/>
        <v>#VALUE!</v>
      </c>
      <c r="AH150" t="e">
        <f t="shared" si="44"/>
        <v>#VALUE!</v>
      </c>
      <c r="AI150" t="e">
        <f t="shared" si="38"/>
        <v>#VALUE!</v>
      </c>
      <c r="AJ150">
        <f t="shared" si="39"/>
        <v>0</v>
      </c>
      <c r="AK150" t="e">
        <f t="shared" si="40"/>
        <v>#N/A</v>
      </c>
      <c r="AL150" t="e">
        <f t="shared" si="41"/>
        <v>#VALUE!</v>
      </c>
      <c r="AM150" t="e">
        <f t="shared" si="42"/>
        <v>#VALUE!</v>
      </c>
      <c r="AN1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0" t="e">
        <f t="shared" si="43"/>
        <v>#VALUE!</v>
      </c>
    </row>
    <row r="151" spans="2:42" x14ac:dyDescent="0.35">
      <c r="B151" s="12" t="str">
        <f>Demand!C156</f>
        <v/>
      </c>
      <c r="C151" s="57" t="str">
        <f>Demand!D156</f>
        <v/>
      </c>
      <c r="D151" s="57" t="str">
        <f>Demand!E156</f>
        <v/>
      </c>
      <c r="E151" s="5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1" t="e">
        <f t="shared" si="30"/>
        <v>#VALUE!</v>
      </c>
      <c r="AA151" t="e">
        <f t="shared" si="31"/>
        <v>#VALUE!</v>
      </c>
      <c r="AB151" t="e">
        <f t="shared" si="32"/>
        <v>#VALUE!</v>
      </c>
      <c r="AC151" t="e">
        <f t="shared" si="33"/>
        <v>#VALUE!</v>
      </c>
      <c r="AD151" t="e">
        <f t="shared" si="34"/>
        <v>#VALUE!</v>
      </c>
      <c r="AE151" t="e">
        <f t="shared" si="35"/>
        <v>#VALUE!</v>
      </c>
      <c r="AF151" t="e">
        <f t="shared" si="36"/>
        <v>#VALUE!</v>
      </c>
      <c r="AG151" t="e">
        <f t="shared" si="37"/>
        <v>#VALUE!</v>
      </c>
      <c r="AH151" t="e">
        <f t="shared" si="44"/>
        <v>#VALUE!</v>
      </c>
      <c r="AI151" t="e">
        <f t="shared" si="38"/>
        <v>#VALUE!</v>
      </c>
      <c r="AJ151">
        <f t="shared" si="39"/>
        <v>0</v>
      </c>
      <c r="AK151" t="e">
        <f t="shared" si="40"/>
        <v>#N/A</v>
      </c>
      <c r="AL151" t="e">
        <f t="shared" si="41"/>
        <v>#VALUE!</v>
      </c>
      <c r="AM151" t="e">
        <f t="shared" si="42"/>
        <v>#VALUE!</v>
      </c>
      <c r="AN1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1" t="e">
        <f t="shared" si="43"/>
        <v>#VALUE!</v>
      </c>
    </row>
    <row r="152" spans="2:42" x14ac:dyDescent="0.35">
      <c r="B152" s="12" t="str">
        <f>Demand!C157</f>
        <v/>
      </c>
      <c r="C152" s="57" t="str">
        <f>Demand!D157</f>
        <v/>
      </c>
      <c r="D152" s="57" t="str">
        <f>Demand!E157</f>
        <v/>
      </c>
      <c r="E152" s="5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2" t="e">
        <f t="shared" si="30"/>
        <v>#VALUE!</v>
      </c>
      <c r="AA152" t="e">
        <f t="shared" si="31"/>
        <v>#VALUE!</v>
      </c>
      <c r="AB152" t="e">
        <f t="shared" si="32"/>
        <v>#VALUE!</v>
      </c>
      <c r="AC152" t="e">
        <f t="shared" si="33"/>
        <v>#VALUE!</v>
      </c>
      <c r="AD152" t="e">
        <f t="shared" si="34"/>
        <v>#VALUE!</v>
      </c>
      <c r="AE152" t="e">
        <f t="shared" si="35"/>
        <v>#VALUE!</v>
      </c>
      <c r="AF152" t="e">
        <f t="shared" si="36"/>
        <v>#VALUE!</v>
      </c>
      <c r="AG152" t="e">
        <f t="shared" si="37"/>
        <v>#VALUE!</v>
      </c>
      <c r="AH152" t="e">
        <f t="shared" si="44"/>
        <v>#VALUE!</v>
      </c>
      <c r="AI152" t="e">
        <f t="shared" si="38"/>
        <v>#VALUE!</v>
      </c>
      <c r="AJ152">
        <f t="shared" si="39"/>
        <v>0</v>
      </c>
      <c r="AK152" t="e">
        <f t="shared" si="40"/>
        <v>#N/A</v>
      </c>
      <c r="AL152" t="e">
        <f t="shared" si="41"/>
        <v>#VALUE!</v>
      </c>
      <c r="AM152" t="e">
        <f t="shared" si="42"/>
        <v>#VALUE!</v>
      </c>
      <c r="AN1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2" t="e">
        <f t="shared" si="43"/>
        <v>#VALUE!</v>
      </c>
    </row>
    <row r="153" spans="2:42" x14ac:dyDescent="0.35">
      <c r="B153" s="12" t="str">
        <f>Demand!C158</f>
        <v/>
      </c>
      <c r="C153" s="57" t="str">
        <f>Demand!D158</f>
        <v/>
      </c>
      <c r="D153" s="57" t="str">
        <f>Demand!E158</f>
        <v/>
      </c>
      <c r="E153" s="5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3" t="e">
        <f t="shared" si="30"/>
        <v>#VALUE!</v>
      </c>
      <c r="AA153" t="e">
        <f t="shared" si="31"/>
        <v>#VALUE!</v>
      </c>
      <c r="AB153" t="e">
        <f t="shared" si="32"/>
        <v>#VALUE!</v>
      </c>
      <c r="AC153" t="e">
        <f t="shared" si="33"/>
        <v>#VALUE!</v>
      </c>
      <c r="AD153" t="e">
        <f t="shared" si="34"/>
        <v>#VALUE!</v>
      </c>
      <c r="AE153" t="e">
        <f t="shared" si="35"/>
        <v>#VALUE!</v>
      </c>
      <c r="AF153" t="e">
        <f t="shared" si="36"/>
        <v>#VALUE!</v>
      </c>
      <c r="AG153" t="e">
        <f t="shared" si="37"/>
        <v>#VALUE!</v>
      </c>
      <c r="AH153" t="e">
        <f t="shared" si="44"/>
        <v>#VALUE!</v>
      </c>
      <c r="AI153" t="e">
        <f t="shared" si="38"/>
        <v>#VALUE!</v>
      </c>
      <c r="AJ153">
        <f t="shared" si="39"/>
        <v>0</v>
      </c>
      <c r="AK153" t="e">
        <f t="shared" si="40"/>
        <v>#N/A</v>
      </c>
      <c r="AL153" t="e">
        <f t="shared" si="41"/>
        <v>#VALUE!</v>
      </c>
      <c r="AM153" t="e">
        <f t="shared" si="42"/>
        <v>#VALUE!</v>
      </c>
      <c r="AN1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3" t="e">
        <f t="shared" si="43"/>
        <v>#VALUE!</v>
      </c>
    </row>
    <row r="154" spans="2:42" x14ac:dyDescent="0.35">
      <c r="B154" s="12" t="str">
        <f>Demand!C159</f>
        <v/>
      </c>
      <c r="C154" s="57" t="str">
        <f>Demand!D159</f>
        <v/>
      </c>
      <c r="D154" s="57" t="str">
        <f>Demand!E159</f>
        <v/>
      </c>
      <c r="E154" s="5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4" t="e">
        <f t="shared" si="30"/>
        <v>#VALUE!</v>
      </c>
      <c r="AA154" t="e">
        <f t="shared" si="31"/>
        <v>#VALUE!</v>
      </c>
      <c r="AB154" t="e">
        <f t="shared" si="32"/>
        <v>#VALUE!</v>
      </c>
      <c r="AC154" t="e">
        <f t="shared" si="33"/>
        <v>#VALUE!</v>
      </c>
      <c r="AD154" t="e">
        <f t="shared" si="34"/>
        <v>#VALUE!</v>
      </c>
      <c r="AE154" t="e">
        <f t="shared" si="35"/>
        <v>#VALUE!</v>
      </c>
      <c r="AF154" t="e">
        <f t="shared" si="36"/>
        <v>#VALUE!</v>
      </c>
      <c r="AG154" t="e">
        <f t="shared" si="37"/>
        <v>#VALUE!</v>
      </c>
      <c r="AH154" t="e">
        <f t="shared" si="44"/>
        <v>#VALUE!</v>
      </c>
      <c r="AI154" t="e">
        <f t="shared" si="38"/>
        <v>#VALUE!</v>
      </c>
      <c r="AJ154">
        <f t="shared" si="39"/>
        <v>0</v>
      </c>
      <c r="AK154" t="e">
        <f t="shared" si="40"/>
        <v>#N/A</v>
      </c>
      <c r="AL154" t="e">
        <f t="shared" si="41"/>
        <v>#VALUE!</v>
      </c>
      <c r="AM154" t="e">
        <f t="shared" si="42"/>
        <v>#VALUE!</v>
      </c>
      <c r="AN1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4" t="e">
        <f t="shared" si="43"/>
        <v>#VALUE!</v>
      </c>
    </row>
    <row r="155" spans="2:42" x14ac:dyDescent="0.35">
      <c r="B155" s="12" t="str">
        <f>Demand!C160</f>
        <v/>
      </c>
      <c r="C155" s="57" t="str">
        <f>Demand!D160</f>
        <v/>
      </c>
      <c r="D155" s="57" t="str">
        <f>Demand!E160</f>
        <v/>
      </c>
      <c r="E155" s="5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5" t="e">
        <f t="shared" si="30"/>
        <v>#VALUE!</v>
      </c>
      <c r="AA155" t="e">
        <f t="shared" si="31"/>
        <v>#VALUE!</v>
      </c>
      <c r="AB155" t="e">
        <f t="shared" si="32"/>
        <v>#VALUE!</v>
      </c>
      <c r="AC155" t="e">
        <f t="shared" si="33"/>
        <v>#VALUE!</v>
      </c>
      <c r="AD155" t="e">
        <f t="shared" si="34"/>
        <v>#VALUE!</v>
      </c>
      <c r="AE155" t="e">
        <f t="shared" si="35"/>
        <v>#VALUE!</v>
      </c>
      <c r="AF155" t="e">
        <f t="shared" si="36"/>
        <v>#VALUE!</v>
      </c>
      <c r="AG155" t="e">
        <f t="shared" si="37"/>
        <v>#VALUE!</v>
      </c>
      <c r="AH155" t="e">
        <f t="shared" si="44"/>
        <v>#VALUE!</v>
      </c>
      <c r="AI155" t="e">
        <f t="shared" si="38"/>
        <v>#VALUE!</v>
      </c>
      <c r="AJ155">
        <f t="shared" si="39"/>
        <v>0</v>
      </c>
      <c r="AK155" t="e">
        <f t="shared" si="40"/>
        <v>#N/A</v>
      </c>
      <c r="AL155" t="e">
        <f t="shared" si="41"/>
        <v>#VALUE!</v>
      </c>
      <c r="AM155" t="e">
        <f t="shared" si="42"/>
        <v>#VALUE!</v>
      </c>
      <c r="AN1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5" t="e">
        <f t="shared" si="43"/>
        <v>#VALUE!</v>
      </c>
    </row>
    <row r="156" spans="2:42" x14ac:dyDescent="0.35">
      <c r="B156" s="12" t="str">
        <f>Demand!C161</f>
        <v/>
      </c>
      <c r="C156" s="57" t="str">
        <f>Demand!D161</f>
        <v/>
      </c>
      <c r="D156" s="57" t="str">
        <f>Demand!E161</f>
        <v/>
      </c>
      <c r="E156" s="5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6" t="e">
        <f t="shared" si="30"/>
        <v>#VALUE!</v>
      </c>
      <c r="AA156" t="e">
        <f t="shared" si="31"/>
        <v>#VALUE!</v>
      </c>
      <c r="AB156" t="e">
        <f t="shared" si="32"/>
        <v>#VALUE!</v>
      </c>
      <c r="AC156" t="e">
        <f t="shared" si="33"/>
        <v>#VALUE!</v>
      </c>
      <c r="AD156" t="e">
        <f t="shared" si="34"/>
        <v>#VALUE!</v>
      </c>
      <c r="AE156" t="e">
        <f t="shared" si="35"/>
        <v>#VALUE!</v>
      </c>
      <c r="AF156" t="e">
        <f t="shared" si="36"/>
        <v>#VALUE!</v>
      </c>
      <c r="AG156" t="e">
        <f t="shared" si="37"/>
        <v>#VALUE!</v>
      </c>
      <c r="AH156" t="e">
        <f t="shared" si="44"/>
        <v>#VALUE!</v>
      </c>
      <c r="AI156" t="e">
        <f t="shared" si="38"/>
        <v>#VALUE!</v>
      </c>
      <c r="AJ156">
        <f t="shared" si="39"/>
        <v>0</v>
      </c>
      <c r="AK156" t="e">
        <f t="shared" si="40"/>
        <v>#N/A</v>
      </c>
      <c r="AL156" t="e">
        <f t="shared" si="41"/>
        <v>#VALUE!</v>
      </c>
      <c r="AM156" t="e">
        <f t="shared" si="42"/>
        <v>#VALUE!</v>
      </c>
      <c r="AN1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6" t="e">
        <f t="shared" si="43"/>
        <v>#VALUE!</v>
      </c>
    </row>
    <row r="157" spans="2:42" x14ac:dyDescent="0.35">
      <c r="B157" s="12" t="str">
        <f>Demand!C162</f>
        <v/>
      </c>
      <c r="C157" s="57" t="str">
        <f>Demand!D162</f>
        <v/>
      </c>
      <c r="D157" s="57" t="str">
        <f>Demand!E162</f>
        <v/>
      </c>
      <c r="E157" s="5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7" t="e">
        <f t="shared" si="30"/>
        <v>#VALUE!</v>
      </c>
      <c r="AA157" t="e">
        <f t="shared" si="31"/>
        <v>#VALUE!</v>
      </c>
      <c r="AB157" t="e">
        <f t="shared" si="32"/>
        <v>#VALUE!</v>
      </c>
      <c r="AC157" t="e">
        <f t="shared" si="33"/>
        <v>#VALUE!</v>
      </c>
      <c r="AD157" t="e">
        <f t="shared" si="34"/>
        <v>#VALUE!</v>
      </c>
      <c r="AE157" t="e">
        <f t="shared" si="35"/>
        <v>#VALUE!</v>
      </c>
      <c r="AF157" t="e">
        <f t="shared" si="36"/>
        <v>#VALUE!</v>
      </c>
      <c r="AG157" t="e">
        <f t="shared" si="37"/>
        <v>#VALUE!</v>
      </c>
      <c r="AH157" t="e">
        <f t="shared" si="44"/>
        <v>#VALUE!</v>
      </c>
      <c r="AI157" t="e">
        <f t="shared" si="38"/>
        <v>#VALUE!</v>
      </c>
      <c r="AJ157">
        <f t="shared" si="39"/>
        <v>0</v>
      </c>
      <c r="AK157" t="e">
        <f t="shared" si="40"/>
        <v>#N/A</v>
      </c>
      <c r="AL157" t="e">
        <f t="shared" si="41"/>
        <v>#VALUE!</v>
      </c>
      <c r="AM157" t="e">
        <f t="shared" si="42"/>
        <v>#VALUE!</v>
      </c>
      <c r="AN1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7" t="e">
        <f t="shared" si="43"/>
        <v>#VALUE!</v>
      </c>
    </row>
    <row r="158" spans="2:42" x14ac:dyDescent="0.35">
      <c r="B158" s="12" t="str">
        <f>Demand!C163</f>
        <v/>
      </c>
      <c r="C158" s="57" t="str">
        <f>Demand!D163</f>
        <v/>
      </c>
      <c r="D158" s="57" t="str">
        <f>Demand!E163</f>
        <v/>
      </c>
      <c r="E158" s="5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8" t="e">
        <f t="shared" si="30"/>
        <v>#VALUE!</v>
      </c>
      <c r="AA158" t="e">
        <f t="shared" si="31"/>
        <v>#VALUE!</v>
      </c>
      <c r="AB158" t="e">
        <f t="shared" si="32"/>
        <v>#VALUE!</v>
      </c>
      <c r="AC158" t="e">
        <f t="shared" si="33"/>
        <v>#VALUE!</v>
      </c>
      <c r="AD158" t="e">
        <f t="shared" si="34"/>
        <v>#VALUE!</v>
      </c>
      <c r="AE158" t="e">
        <f t="shared" si="35"/>
        <v>#VALUE!</v>
      </c>
      <c r="AF158" t="e">
        <f t="shared" si="36"/>
        <v>#VALUE!</v>
      </c>
      <c r="AG158" t="e">
        <f t="shared" si="37"/>
        <v>#VALUE!</v>
      </c>
      <c r="AH158" t="e">
        <f t="shared" si="44"/>
        <v>#VALUE!</v>
      </c>
      <c r="AI158" t="e">
        <f t="shared" si="38"/>
        <v>#VALUE!</v>
      </c>
      <c r="AJ158">
        <f t="shared" si="39"/>
        <v>0</v>
      </c>
      <c r="AK158" t="e">
        <f t="shared" si="40"/>
        <v>#N/A</v>
      </c>
      <c r="AL158" t="e">
        <f t="shared" si="41"/>
        <v>#VALUE!</v>
      </c>
      <c r="AM158" t="e">
        <f t="shared" si="42"/>
        <v>#VALUE!</v>
      </c>
      <c r="AN1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8" t="e">
        <f t="shared" si="43"/>
        <v>#VALUE!</v>
      </c>
    </row>
    <row r="159" spans="2:42" x14ac:dyDescent="0.35">
      <c r="B159" s="12" t="str">
        <f>Demand!C164</f>
        <v/>
      </c>
      <c r="C159" s="57" t="str">
        <f>Demand!D164</f>
        <v/>
      </c>
      <c r="D159" s="57" t="str">
        <f>Demand!E164</f>
        <v/>
      </c>
      <c r="E159" s="5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59" t="e">
        <f t="shared" si="30"/>
        <v>#VALUE!</v>
      </c>
      <c r="AA159" t="e">
        <f t="shared" si="31"/>
        <v>#VALUE!</v>
      </c>
      <c r="AB159" t="e">
        <f t="shared" si="32"/>
        <v>#VALUE!</v>
      </c>
      <c r="AC159" t="e">
        <f t="shared" si="33"/>
        <v>#VALUE!</v>
      </c>
      <c r="AD159" t="e">
        <f t="shared" si="34"/>
        <v>#VALUE!</v>
      </c>
      <c r="AE159" t="e">
        <f t="shared" si="35"/>
        <v>#VALUE!</v>
      </c>
      <c r="AF159" t="e">
        <f t="shared" si="36"/>
        <v>#VALUE!</v>
      </c>
      <c r="AG159" t="e">
        <f t="shared" si="37"/>
        <v>#VALUE!</v>
      </c>
      <c r="AH159" t="e">
        <f t="shared" si="44"/>
        <v>#VALUE!</v>
      </c>
      <c r="AI159" t="e">
        <f t="shared" si="38"/>
        <v>#VALUE!</v>
      </c>
      <c r="AJ159">
        <f t="shared" si="39"/>
        <v>0</v>
      </c>
      <c r="AK159" t="e">
        <f t="shared" si="40"/>
        <v>#N/A</v>
      </c>
      <c r="AL159" t="e">
        <f t="shared" si="41"/>
        <v>#VALUE!</v>
      </c>
      <c r="AM159" t="e">
        <f t="shared" si="42"/>
        <v>#VALUE!</v>
      </c>
      <c r="AN1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59" t="e">
        <f t="shared" si="43"/>
        <v>#VALUE!</v>
      </c>
    </row>
    <row r="160" spans="2:42" x14ac:dyDescent="0.35">
      <c r="B160" s="12" t="str">
        <f>Demand!C165</f>
        <v/>
      </c>
      <c r="C160" s="57" t="str">
        <f>Demand!D165</f>
        <v/>
      </c>
      <c r="D160" s="57" t="str">
        <f>Demand!E165</f>
        <v/>
      </c>
      <c r="E160" s="5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0" t="e">
        <f t="shared" si="30"/>
        <v>#VALUE!</v>
      </c>
      <c r="AA160" t="e">
        <f t="shared" si="31"/>
        <v>#VALUE!</v>
      </c>
      <c r="AB160" t="e">
        <f t="shared" si="32"/>
        <v>#VALUE!</v>
      </c>
      <c r="AC160" t="e">
        <f t="shared" si="33"/>
        <v>#VALUE!</v>
      </c>
      <c r="AD160" t="e">
        <f t="shared" si="34"/>
        <v>#VALUE!</v>
      </c>
      <c r="AE160" t="e">
        <f t="shared" si="35"/>
        <v>#VALUE!</v>
      </c>
      <c r="AF160" t="e">
        <f t="shared" si="36"/>
        <v>#VALUE!</v>
      </c>
      <c r="AG160" t="e">
        <f t="shared" si="37"/>
        <v>#VALUE!</v>
      </c>
      <c r="AH160" t="e">
        <f t="shared" si="44"/>
        <v>#VALUE!</v>
      </c>
      <c r="AI160" t="e">
        <f t="shared" si="38"/>
        <v>#VALUE!</v>
      </c>
      <c r="AJ160">
        <f t="shared" si="39"/>
        <v>0</v>
      </c>
      <c r="AK160" t="e">
        <f t="shared" si="40"/>
        <v>#N/A</v>
      </c>
      <c r="AL160" t="e">
        <f t="shared" si="41"/>
        <v>#VALUE!</v>
      </c>
      <c r="AM160" t="e">
        <f t="shared" si="42"/>
        <v>#VALUE!</v>
      </c>
      <c r="AN1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0" t="e">
        <f t="shared" si="43"/>
        <v>#VALUE!</v>
      </c>
    </row>
    <row r="161" spans="2:42" x14ac:dyDescent="0.35">
      <c r="B161" s="12" t="str">
        <f>Demand!C166</f>
        <v/>
      </c>
      <c r="C161" s="57" t="str">
        <f>Demand!D166</f>
        <v/>
      </c>
      <c r="D161" s="57" t="str">
        <f>Demand!E166</f>
        <v/>
      </c>
      <c r="E161" s="5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1" t="e">
        <f t="shared" si="30"/>
        <v>#VALUE!</v>
      </c>
      <c r="AA161" t="e">
        <f t="shared" si="31"/>
        <v>#VALUE!</v>
      </c>
      <c r="AB161" t="e">
        <f t="shared" si="32"/>
        <v>#VALUE!</v>
      </c>
      <c r="AC161" t="e">
        <f t="shared" si="33"/>
        <v>#VALUE!</v>
      </c>
      <c r="AD161" t="e">
        <f t="shared" si="34"/>
        <v>#VALUE!</v>
      </c>
      <c r="AE161" t="e">
        <f t="shared" si="35"/>
        <v>#VALUE!</v>
      </c>
      <c r="AF161" t="e">
        <f t="shared" si="36"/>
        <v>#VALUE!</v>
      </c>
      <c r="AG161" t="e">
        <f t="shared" si="37"/>
        <v>#VALUE!</v>
      </c>
      <c r="AH161" t="e">
        <f t="shared" si="44"/>
        <v>#VALUE!</v>
      </c>
      <c r="AI161" t="e">
        <f t="shared" si="38"/>
        <v>#VALUE!</v>
      </c>
      <c r="AJ161">
        <f t="shared" si="39"/>
        <v>0</v>
      </c>
      <c r="AK161" t="e">
        <f t="shared" si="40"/>
        <v>#N/A</v>
      </c>
      <c r="AL161" t="e">
        <f t="shared" si="41"/>
        <v>#VALUE!</v>
      </c>
      <c r="AM161" t="e">
        <f t="shared" si="42"/>
        <v>#VALUE!</v>
      </c>
      <c r="AN1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1" t="e">
        <f t="shared" si="43"/>
        <v>#VALUE!</v>
      </c>
    </row>
    <row r="162" spans="2:42" x14ac:dyDescent="0.35">
      <c r="B162" s="12" t="str">
        <f>Demand!C167</f>
        <v/>
      </c>
      <c r="C162" s="57" t="str">
        <f>Demand!D167</f>
        <v/>
      </c>
      <c r="D162" s="57" t="str">
        <f>Demand!E167</f>
        <v/>
      </c>
      <c r="E162" s="5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2" t="e">
        <f t="shared" si="30"/>
        <v>#VALUE!</v>
      </c>
      <c r="AA162" t="e">
        <f t="shared" si="31"/>
        <v>#VALUE!</v>
      </c>
      <c r="AB162" t="e">
        <f t="shared" si="32"/>
        <v>#VALUE!</v>
      </c>
      <c r="AC162" t="e">
        <f t="shared" si="33"/>
        <v>#VALUE!</v>
      </c>
      <c r="AD162" t="e">
        <f t="shared" si="34"/>
        <v>#VALUE!</v>
      </c>
      <c r="AE162" t="e">
        <f t="shared" si="35"/>
        <v>#VALUE!</v>
      </c>
      <c r="AF162" t="e">
        <f t="shared" si="36"/>
        <v>#VALUE!</v>
      </c>
      <c r="AG162" t="e">
        <f t="shared" si="37"/>
        <v>#VALUE!</v>
      </c>
      <c r="AH162" t="e">
        <f t="shared" si="44"/>
        <v>#VALUE!</v>
      </c>
      <c r="AI162" t="e">
        <f t="shared" si="38"/>
        <v>#VALUE!</v>
      </c>
      <c r="AJ162">
        <f t="shared" si="39"/>
        <v>0</v>
      </c>
      <c r="AK162" t="e">
        <f t="shared" si="40"/>
        <v>#N/A</v>
      </c>
      <c r="AL162" t="e">
        <f t="shared" si="41"/>
        <v>#VALUE!</v>
      </c>
      <c r="AM162" t="e">
        <f t="shared" si="42"/>
        <v>#VALUE!</v>
      </c>
      <c r="AN1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2" t="e">
        <f t="shared" si="43"/>
        <v>#VALUE!</v>
      </c>
    </row>
    <row r="163" spans="2:42" x14ac:dyDescent="0.35">
      <c r="B163" s="12" t="str">
        <f>Demand!C168</f>
        <v/>
      </c>
      <c r="C163" s="57" t="str">
        <f>Demand!D168</f>
        <v/>
      </c>
      <c r="D163" s="57" t="str">
        <f>Demand!E168</f>
        <v/>
      </c>
      <c r="E163" s="5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3" t="e">
        <f t="shared" si="30"/>
        <v>#VALUE!</v>
      </c>
      <c r="AA163" t="e">
        <f t="shared" si="31"/>
        <v>#VALUE!</v>
      </c>
      <c r="AB163" t="e">
        <f t="shared" si="32"/>
        <v>#VALUE!</v>
      </c>
      <c r="AC163" t="e">
        <f t="shared" si="33"/>
        <v>#VALUE!</v>
      </c>
      <c r="AD163" t="e">
        <f t="shared" si="34"/>
        <v>#VALUE!</v>
      </c>
      <c r="AE163" t="e">
        <f t="shared" si="35"/>
        <v>#VALUE!</v>
      </c>
      <c r="AF163" t="e">
        <f t="shared" si="36"/>
        <v>#VALUE!</v>
      </c>
      <c r="AG163" t="e">
        <f t="shared" si="37"/>
        <v>#VALUE!</v>
      </c>
      <c r="AH163" t="e">
        <f t="shared" si="44"/>
        <v>#VALUE!</v>
      </c>
      <c r="AI163" t="e">
        <f t="shared" si="38"/>
        <v>#VALUE!</v>
      </c>
      <c r="AJ163">
        <f t="shared" si="39"/>
        <v>0</v>
      </c>
      <c r="AK163" t="e">
        <f t="shared" si="40"/>
        <v>#N/A</v>
      </c>
      <c r="AL163" t="e">
        <f t="shared" si="41"/>
        <v>#VALUE!</v>
      </c>
      <c r="AM163" t="e">
        <f t="shared" si="42"/>
        <v>#VALUE!</v>
      </c>
      <c r="AN1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3" t="e">
        <f t="shared" si="43"/>
        <v>#VALUE!</v>
      </c>
    </row>
    <row r="164" spans="2:42" x14ac:dyDescent="0.35">
      <c r="B164" s="12" t="str">
        <f>Demand!C169</f>
        <v/>
      </c>
      <c r="C164" s="57" t="str">
        <f>Demand!D169</f>
        <v/>
      </c>
      <c r="D164" s="57" t="str">
        <f>Demand!E169</f>
        <v/>
      </c>
      <c r="E164" s="5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4" t="e">
        <f t="shared" si="30"/>
        <v>#VALUE!</v>
      </c>
      <c r="AA164" t="e">
        <f t="shared" si="31"/>
        <v>#VALUE!</v>
      </c>
      <c r="AB164" t="e">
        <f t="shared" si="32"/>
        <v>#VALUE!</v>
      </c>
      <c r="AC164" t="e">
        <f t="shared" si="33"/>
        <v>#VALUE!</v>
      </c>
      <c r="AD164" t="e">
        <f t="shared" si="34"/>
        <v>#VALUE!</v>
      </c>
      <c r="AE164" t="e">
        <f t="shared" si="35"/>
        <v>#VALUE!</v>
      </c>
      <c r="AF164" t="e">
        <f t="shared" si="36"/>
        <v>#VALUE!</v>
      </c>
      <c r="AG164" t="e">
        <f t="shared" si="37"/>
        <v>#VALUE!</v>
      </c>
      <c r="AH164" t="e">
        <f t="shared" si="44"/>
        <v>#VALUE!</v>
      </c>
      <c r="AI164" t="e">
        <f t="shared" si="38"/>
        <v>#VALUE!</v>
      </c>
      <c r="AJ164">
        <f t="shared" si="39"/>
        <v>0</v>
      </c>
      <c r="AK164" t="e">
        <f t="shared" si="40"/>
        <v>#N/A</v>
      </c>
      <c r="AL164" t="e">
        <f t="shared" si="41"/>
        <v>#VALUE!</v>
      </c>
      <c r="AM164" t="e">
        <f t="shared" si="42"/>
        <v>#VALUE!</v>
      </c>
      <c r="AN1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4" t="e">
        <f t="shared" si="43"/>
        <v>#VALUE!</v>
      </c>
    </row>
    <row r="165" spans="2:42" x14ac:dyDescent="0.35">
      <c r="B165" s="12" t="str">
        <f>Demand!C170</f>
        <v/>
      </c>
      <c r="C165" s="57" t="str">
        <f>Demand!D170</f>
        <v/>
      </c>
      <c r="D165" s="57" t="str">
        <f>Demand!E170</f>
        <v/>
      </c>
      <c r="E165" s="5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5" t="e">
        <f t="shared" si="30"/>
        <v>#VALUE!</v>
      </c>
      <c r="AA165" t="e">
        <f t="shared" si="31"/>
        <v>#VALUE!</v>
      </c>
      <c r="AB165" t="e">
        <f t="shared" si="32"/>
        <v>#VALUE!</v>
      </c>
      <c r="AC165" t="e">
        <f t="shared" si="33"/>
        <v>#VALUE!</v>
      </c>
      <c r="AD165" t="e">
        <f t="shared" si="34"/>
        <v>#VALUE!</v>
      </c>
      <c r="AE165" t="e">
        <f t="shared" si="35"/>
        <v>#VALUE!</v>
      </c>
      <c r="AF165" t="e">
        <f t="shared" si="36"/>
        <v>#VALUE!</v>
      </c>
      <c r="AG165" t="e">
        <f t="shared" si="37"/>
        <v>#VALUE!</v>
      </c>
      <c r="AH165" t="e">
        <f t="shared" si="44"/>
        <v>#VALUE!</v>
      </c>
      <c r="AI165" t="e">
        <f t="shared" si="38"/>
        <v>#VALUE!</v>
      </c>
      <c r="AJ165">
        <f t="shared" si="39"/>
        <v>0</v>
      </c>
      <c r="AK165" t="e">
        <f t="shared" si="40"/>
        <v>#N/A</v>
      </c>
      <c r="AL165" t="e">
        <f t="shared" si="41"/>
        <v>#VALUE!</v>
      </c>
      <c r="AM165" t="e">
        <f t="shared" si="42"/>
        <v>#VALUE!</v>
      </c>
      <c r="AN1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5" t="e">
        <f t="shared" si="43"/>
        <v>#VALUE!</v>
      </c>
    </row>
    <row r="166" spans="2:42" x14ac:dyDescent="0.35">
      <c r="B166" s="12" t="str">
        <f>Demand!C171</f>
        <v/>
      </c>
      <c r="C166" s="57" t="str">
        <f>Demand!D171</f>
        <v/>
      </c>
      <c r="D166" s="57" t="str">
        <f>Demand!E171</f>
        <v/>
      </c>
      <c r="E166" s="5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6" t="e">
        <f t="shared" si="30"/>
        <v>#VALUE!</v>
      </c>
      <c r="AA166" t="e">
        <f t="shared" si="31"/>
        <v>#VALUE!</v>
      </c>
      <c r="AB166" t="e">
        <f t="shared" si="32"/>
        <v>#VALUE!</v>
      </c>
      <c r="AC166" t="e">
        <f t="shared" si="33"/>
        <v>#VALUE!</v>
      </c>
      <c r="AD166" t="e">
        <f t="shared" si="34"/>
        <v>#VALUE!</v>
      </c>
      <c r="AE166" t="e">
        <f t="shared" si="35"/>
        <v>#VALUE!</v>
      </c>
      <c r="AF166" t="e">
        <f t="shared" si="36"/>
        <v>#VALUE!</v>
      </c>
      <c r="AG166" t="e">
        <f t="shared" si="37"/>
        <v>#VALUE!</v>
      </c>
      <c r="AH166" t="e">
        <f t="shared" si="44"/>
        <v>#VALUE!</v>
      </c>
      <c r="AI166" t="e">
        <f t="shared" si="38"/>
        <v>#VALUE!</v>
      </c>
      <c r="AJ166">
        <f t="shared" si="39"/>
        <v>0</v>
      </c>
      <c r="AK166" t="e">
        <f t="shared" si="40"/>
        <v>#N/A</v>
      </c>
      <c r="AL166" t="e">
        <f t="shared" si="41"/>
        <v>#VALUE!</v>
      </c>
      <c r="AM166" t="e">
        <f t="shared" si="42"/>
        <v>#VALUE!</v>
      </c>
      <c r="AN1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6" t="e">
        <f t="shared" si="43"/>
        <v>#VALUE!</v>
      </c>
    </row>
    <row r="167" spans="2:42" x14ac:dyDescent="0.35">
      <c r="B167" s="12" t="str">
        <f>Demand!C172</f>
        <v/>
      </c>
      <c r="C167" s="57" t="str">
        <f>Demand!D172</f>
        <v/>
      </c>
      <c r="D167" s="57" t="str">
        <f>Demand!E172</f>
        <v/>
      </c>
      <c r="E167" s="5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7" t="e">
        <f t="shared" si="30"/>
        <v>#VALUE!</v>
      </c>
      <c r="AA167" t="e">
        <f t="shared" si="31"/>
        <v>#VALUE!</v>
      </c>
      <c r="AB167" t="e">
        <f t="shared" si="32"/>
        <v>#VALUE!</v>
      </c>
      <c r="AC167" t="e">
        <f t="shared" si="33"/>
        <v>#VALUE!</v>
      </c>
      <c r="AD167" t="e">
        <f t="shared" si="34"/>
        <v>#VALUE!</v>
      </c>
      <c r="AE167" t="e">
        <f t="shared" si="35"/>
        <v>#VALUE!</v>
      </c>
      <c r="AF167" t="e">
        <f t="shared" si="36"/>
        <v>#VALUE!</v>
      </c>
      <c r="AG167" t="e">
        <f t="shared" si="37"/>
        <v>#VALUE!</v>
      </c>
      <c r="AH167" t="e">
        <f t="shared" si="44"/>
        <v>#VALUE!</v>
      </c>
      <c r="AI167" t="e">
        <f t="shared" si="38"/>
        <v>#VALUE!</v>
      </c>
      <c r="AJ167">
        <f t="shared" si="39"/>
        <v>0</v>
      </c>
      <c r="AK167" t="e">
        <f t="shared" si="40"/>
        <v>#N/A</v>
      </c>
      <c r="AL167" t="e">
        <f t="shared" si="41"/>
        <v>#VALUE!</v>
      </c>
      <c r="AM167" t="e">
        <f t="shared" si="42"/>
        <v>#VALUE!</v>
      </c>
      <c r="AN1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7" t="e">
        <f t="shared" si="43"/>
        <v>#VALUE!</v>
      </c>
    </row>
    <row r="168" spans="2:42" x14ac:dyDescent="0.35">
      <c r="B168" s="12" t="str">
        <f>Demand!C173</f>
        <v/>
      </c>
      <c r="C168" s="57" t="str">
        <f>Demand!D173</f>
        <v/>
      </c>
      <c r="D168" s="57" t="str">
        <f>Demand!E173</f>
        <v/>
      </c>
      <c r="E168" s="5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8" t="e">
        <f t="shared" si="30"/>
        <v>#VALUE!</v>
      </c>
      <c r="AA168" t="e">
        <f t="shared" si="31"/>
        <v>#VALUE!</v>
      </c>
      <c r="AB168" t="e">
        <f t="shared" si="32"/>
        <v>#VALUE!</v>
      </c>
      <c r="AC168" t="e">
        <f t="shared" si="33"/>
        <v>#VALUE!</v>
      </c>
      <c r="AD168" t="e">
        <f t="shared" si="34"/>
        <v>#VALUE!</v>
      </c>
      <c r="AE168" t="e">
        <f t="shared" si="35"/>
        <v>#VALUE!</v>
      </c>
      <c r="AF168" t="e">
        <f t="shared" si="36"/>
        <v>#VALUE!</v>
      </c>
      <c r="AG168" t="e">
        <f t="shared" si="37"/>
        <v>#VALUE!</v>
      </c>
      <c r="AH168" t="e">
        <f t="shared" si="44"/>
        <v>#VALUE!</v>
      </c>
      <c r="AI168" t="e">
        <f t="shared" si="38"/>
        <v>#VALUE!</v>
      </c>
      <c r="AJ168">
        <f t="shared" si="39"/>
        <v>0</v>
      </c>
      <c r="AK168" t="e">
        <f t="shared" si="40"/>
        <v>#N/A</v>
      </c>
      <c r="AL168" t="e">
        <f t="shared" si="41"/>
        <v>#VALUE!</v>
      </c>
      <c r="AM168" t="e">
        <f t="shared" si="42"/>
        <v>#VALUE!</v>
      </c>
      <c r="AN1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8" t="e">
        <f t="shared" si="43"/>
        <v>#VALUE!</v>
      </c>
    </row>
    <row r="169" spans="2:42" x14ac:dyDescent="0.35">
      <c r="B169" s="12" t="str">
        <f>Demand!C174</f>
        <v/>
      </c>
      <c r="C169" s="57" t="str">
        <f>Demand!D174</f>
        <v/>
      </c>
      <c r="D169" s="57" t="str">
        <f>Demand!E174</f>
        <v/>
      </c>
      <c r="E169" s="5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69" t="e">
        <f t="shared" si="30"/>
        <v>#VALUE!</v>
      </c>
      <c r="AA169" t="e">
        <f t="shared" si="31"/>
        <v>#VALUE!</v>
      </c>
      <c r="AB169" t="e">
        <f t="shared" si="32"/>
        <v>#VALUE!</v>
      </c>
      <c r="AC169" t="e">
        <f t="shared" si="33"/>
        <v>#VALUE!</v>
      </c>
      <c r="AD169" t="e">
        <f t="shared" si="34"/>
        <v>#VALUE!</v>
      </c>
      <c r="AE169" t="e">
        <f t="shared" si="35"/>
        <v>#VALUE!</v>
      </c>
      <c r="AF169" t="e">
        <f t="shared" si="36"/>
        <v>#VALUE!</v>
      </c>
      <c r="AG169" t="e">
        <f t="shared" si="37"/>
        <v>#VALUE!</v>
      </c>
      <c r="AH169" t="e">
        <f t="shared" si="44"/>
        <v>#VALUE!</v>
      </c>
      <c r="AI169" t="e">
        <f t="shared" si="38"/>
        <v>#VALUE!</v>
      </c>
      <c r="AJ169">
        <f t="shared" si="39"/>
        <v>0</v>
      </c>
      <c r="AK169" t="e">
        <f t="shared" si="40"/>
        <v>#N/A</v>
      </c>
      <c r="AL169" t="e">
        <f t="shared" si="41"/>
        <v>#VALUE!</v>
      </c>
      <c r="AM169" t="e">
        <f t="shared" si="42"/>
        <v>#VALUE!</v>
      </c>
      <c r="AN1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69" t="e">
        <f t="shared" si="43"/>
        <v>#VALUE!</v>
      </c>
    </row>
    <row r="170" spans="2:42" x14ac:dyDescent="0.35">
      <c r="B170" s="12" t="str">
        <f>Demand!C175</f>
        <v/>
      </c>
      <c r="C170" s="57" t="str">
        <f>Demand!D175</f>
        <v/>
      </c>
      <c r="D170" s="57" t="str">
        <f>Demand!E175</f>
        <v/>
      </c>
      <c r="E170" s="5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0" t="e">
        <f t="shared" si="30"/>
        <v>#VALUE!</v>
      </c>
      <c r="AA170" t="e">
        <f t="shared" si="31"/>
        <v>#VALUE!</v>
      </c>
      <c r="AB170" t="e">
        <f t="shared" si="32"/>
        <v>#VALUE!</v>
      </c>
      <c r="AC170" t="e">
        <f t="shared" si="33"/>
        <v>#VALUE!</v>
      </c>
      <c r="AD170" t="e">
        <f t="shared" si="34"/>
        <v>#VALUE!</v>
      </c>
      <c r="AE170" t="e">
        <f t="shared" si="35"/>
        <v>#VALUE!</v>
      </c>
      <c r="AF170" t="e">
        <f t="shared" si="36"/>
        <v>#VALUE!</v>
      </c>
      <c r="AG170" t="e">
        <f t="shared" si="37"/>
        <v>#VALUE!</v>
      </c>
      <c r="AH170" t="e">
        <f t="shared" si="44"/>
        <v>#VALUE!</v>
      </c>
      <c r="AI170" t="e">
        <f t="shared" si="38"/>
        <v>#VALUE!</v>
      </c>
      <c r="AJ170">
        <f t="shared" si="39"/>
        <v>0</v>
      </c>
      <c r="AK170" t="e">
        <f t="shared" si="40"/>
        <v>#N/A</v>
      </c>
      <c r="AL170" t="e">
        <f t="shared" si="41"/>
        <v>#VALUE!</v>
      </c>
      <c r="AM170" t="e">
        <f t="shared" si="42"/>
        <v>#VALUE!</v>
      </c>
      <c r="AN1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0" t="e">
        <f t="shared" si="43"/>
        <v>#VALUE!</v>
      </c>
    </row>
    <row r="171" spans="2:42" x14ac:dyDescent="0.35">
      <c r="B171" s="12" t="str">
        <f>Demand!C176</f>
        <v/>
      </c>
      <c r="C171" s="57" t="str">
        <f>Demand!D176</f>
        <v/>
      </c>
      <c r="D171" s="57" t="str">
        <f>Demand!E176</f>
        <v/>
      </c>
      <c r="E171" s="5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1" t="e">
        <f t="shared" si="30"/>
        <v>#VALUE!</v>
      </c>
      <c r="AA171" t="e">
        <f t="shared" si="31"/>
        <v>#VALUE!</v>
      </c>
      <c r="AB171" t="e">
        <f t="shared" si="32"/>
        <v>#VALUE!</v>
      </c>
      <c r="AC171" t="e">
        <f t="shared" si="33"/>
        <v>#VALUE!</v>
      </c>
      <c r="AD171" t="e">
        <f t="shared" si="34"/>
        <v>#VALUE!</v>
      </c>
      <c r="AE171" t="e">
        <f t="shared" si="35"/>
        <v>#VALUE!</v>
      </c>
      <c r="AF171" t="e">
        <f t="shared" si="36"/>
        <v>#VALUE!</v>
      </c>
      <c r="AG171" t="e">
        <f t="shared" si="37"/>
        <v>#VALUE!</v>
      </c>
      <c r="AH171" t="e">
        <f t="shared" si="44"/>
        <v>#VALUE!</v>
      </c>
      <c r="AI171" t="e">
        <f t="shared" si="38"/>
        <v>#VALUE!</v>
      </c>
      <c r="AJ171">
        <f t="shared" si="39"/>
        <v>0</v>
      </c>
      <c r="AK171" t="e">
        <f t="shared" si="40"/>
        <v>#N/A</v>
      </c>
      <c r="AL171" t="e">
        <f t="shared" si="41"/>
        <v>#VALUE!</v>
      </c>
      <c r="AM171" t="e">
        <f t="shared" si="42"/>
        <v>#VALUE!</v>
      </c>
      <c r="AN1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1" t="e">
        <f t="shared" si="43"/>
        <v>#VALUE!</v>
      </c>
    </row>
    <row r="172" spans="2:42" x14ac:dyDescent="0.35">
      <c r="B172" s="12" t="str">
        <f>Demand!C177</f>
        <v/>
      </c>
      <c r="C172" s="57" t="str">
        <f>Demand!D177</f>
        <v/>
      </c>
      <c r="D172" s="57" t="str">
        <f>Demand!E177</f>
        <v/>
      </c>
      <c r="E172" s="5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2" t="e">
        <f t="shared" si="30"/>
        <v>#VALUE!</v>
      </c>
      <c r="AA172" t="e">
        <f t="shared" si="31"/>
        <v>#VALUE!</v>
      </c>
      <c r="AB172" t="e">
        <f t="shared" si="32"/>
        <v>#VALUE!</v>
      </c>
      <c r="AC172" t="e">
        <f t="shared" si="33"/>
        <v>#VALUE!</v>
      </c>
      <c r="AD172" t="e">
        <f t="shared" si="34"/>
        <v>#VALUE!</v>
      </c>
      <c r="AE172" t="e">
        <f t="shared" si="35"/>
        <v>#VALUE!</v>
      </c>
      <c r="AF172" t="e">
        <f t="shared" si="36"/>
        <v>#VALUE!</v>
      </c>
      <c r="AG172" t="e">
        <f t="shared" si="37"/>
        <v>#VALUE!</v>
      </c>
      <c r="AH172" t="e">
        <f t="shared" si="44"/>
        <v>#VALUE!</v>
      </c>
      <c r="AI172" t="e">
        <f t="shared" si="38"/>
        <v>#VALUE!</v>
      </c>
      <c r="AJ172">
        <f t="shared" si="39"/>
        <v>0</v>
      </c>
      <c r="AK172" t="e">
        <f t="shared" si="40"/>
        <v>#N/A</v>
      </c>
      <c r="AL172" t="e">
        <f t="shared" si="41"/>
        <v>#VALUE!</v>
      </c>
      <c r="AM172" t="e">
        <f t="shared" si="42"/>
        <v>#VALUE!</v>
      </c>
      <c r="AN1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2" t="e">
        <f t="shared" si="43"/>
        <v>#VALUE!</v>
      </c>
    </row>
    <row r="173" spans="2:42" x14ac:dyDescent="0.35">
      <c r="B173" s="12" t="str">
        <f>Demand!C178</f>
        <v/>
      </c>
      <c r="C173" s="57" t="str">
        <f>Demand!D178</f>
        <v/>
      </c>
      <c r="D173" s="57" t="str">
        <f>Demand!E178</f>
        <v/>
      </c>
      <c r="E173" s="5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3" t="e">
        <f t="shared" si="30"/>
        <v>#VALUE!</v>
      </c>
      <c r="AA173" t="e">
        <f t="shared" si="31"/>
        <v>#VALUE!</v>
      </c>
      <c r="AB173" t="e">
        <f t="shared" si="32"/>
        <v>#VALUE!</v>
      </c>
      <c r="AC173" t="e">
        <f t="shared" si="33"/>
        <v>#VALUE!</v>
      </c>
      <c r="AD173" t="e">
        <f t="shared" si="34"/>
        <v>#VALUE!</v>
      </c>
      <c r="AE173" t="e">
        <f t="shared" si="35"/>
        <v>#VALUE!</v>
      </c>
      <c r="AF173" t="e">
        <f t="shared" si="36"/>
        <v>#VALUE!</v>
      </c>
      <c r="AG173" t="e">
        <f t="shared" si="37"/>
        <v>#VALUE!</v>
      </c>
      <c r="AH173" t="e">
        <f t="shared" si="44"/>
        <v>#VALUE!</v>
      </c>
      <c r="AI173" t="e">
        <f t="shared" si="38"/>
        <v>#VALUE!</v>
      </c>
      <c r="AJ173">
        <f t="shared" si="39"/>
        <v>0</v>
      </c>
      <c r="AK173" t="e">
        <f t="shared" si="40"/>
        <v>#N/A</v>
      </c>
      <c r="AL173" t="e">
        <f t="shared" si="41"/>
        <v>#VALUE!</v>
      </c>
      <c r="AM173" t="e">
        <f t="shared" si="42"/>
        <v>#VALUE!</v>
      </c>
      <c r="AN1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3" t="e">
        <f t="shared" si="43"/>
        <v>#VALUE!</v>
      </c>
    </row>
    <row r="174" spans="2:42" x14ac:dyDescent="0.35">
      <c r="B174" s="12" t="str">
        <f>Demand!C179</f>
        <v/>
      </c>
      <c r="C174" s="57" t="str">
        <f>Demand!D179</f>
        <v/>
      </c>
      <c r="D174" s="57" t="str">
        <f>Demand!E179</f>
        <v/>
      </c>
      <c r="E174" s="5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4" t="e">
        <f t="shared" si="30"/>
        <v>#VALUE!</v>
      </c>
      <c r="AA174" t="e">
        <f t="shared" si="31"/>
        <v>#VALUE!</v>
      </c>
      <c r="AB174" t="e">
        <f t="shared" si="32"/>
        <v>#VALUE!</v>
      </c>
      <c r="AC174" t="e">
        <f t="shared" si="33"/>
        <v>#VALUE!</v>
      </c>
      <c r="AD174" t="e">
        <f t="shared" si="34"/>
        <v>#VALUE!</v>
      </c>
      <c r="AE174" t="e">
        <f t="shared" si="35"/>
        <v>#VALUE!</v>
      </c>
      <c r="AF174" t="e">
        <f t="shared" si="36"/>
        <v>#VALUE!</v>
      </c>
      <c r="AG174" t="e">
        <f t="shared" si="37"/>
        <v>#VALUE!</v>
      </c>
      <c r="AH174" t="e">
        <f t="shared" si="44"/>
        <v>#VALUE!</v>
      </c>
      <c r="AI174" t="e">
        <f t="shared" si="38"/>
        <v>#VALUE!</v>
      </c>
      <c r="AJ174">
        <f t="shared" si="39"/>
        <v>0</v>
      </c>
      <c r="AK174" t="e">
        <f t="shared" si="40"/>
        <v>#N/A</v>
      </c>
      <c r="AL174" t="e">
        <f t="shared" si="41"/>
        <v>#VALUE!</v>
      </c>
      <c r="AM174" t="e">
        <f t="shared" si="42"/>
        <v>#VALUE!</v>
      </c>
      <c r="AN1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4" t="e">
        <f t="shared" si="43"/>
        <v>#VALUE!</v>
      </c>
    </row>
    <row r="175" spans="2:42" x14ac:dyDescent="0.35">
      <c r="B175" s="12" t="str">
        <f>Demand!C180</f>
        <v/>
      </c>
      <c r="C175" s="57" t="str">
        <f>Demand!D180</f>
        <v/>
      </c>
      <c r="D175" s="57" t="str">
        <f>Demand!E180</f>
        <v/>
      </c>
      <c r="E175" s="5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5" t="e">
        <f t="shared" si="30"/>
        <v>#VALUE!</v>
      </c>
      <c r="AA175" t="e">
        <f t="shared" si="31"/>
        <v>#VALUE!</v>
      </c>
      <c r="AB175" t="e">
        <f t="shared" si="32"/>
        <v>#VALUE!</v>
      </c>
      <c r="AC175" t="e">
        <f t="shared" si="33"/>
        <v>#VALUE!</v>
      </c>
      <c r="AD175" t="e">
        <f t="shared" si="34"/>
        <v>#VALUE!</v>
      </c>
      <c r="AE175" t="e">
        <f t="shared" si="35"/>
        <v>#VALUE!</v>
      </c>
      <c r="AF175" t="e">
        <f t="shared" si="36"/>
        <v>#VALUE!</v>
      </c>
      <c r="AG175" t="e">
        <f t="shared" si="37"/>
        <v>#VALUE!</v>
      </c>
      <c r="AH175" t="e">
        <f t="shared" si="44"/>
        <v>#VALUE!</v>
      </c>
      <c r="AI175" t="e">
        <f t="shared" si="38"/>
        <v>#VALUE!</v>
      </c>
      <c r="AJ175">
        <f t="shared" si="39"/>
        <v>0</v>
      </c>
      <c r="AK175" t="e">
        <f t="shared" si="40"/>
        <v>#N/A</v>
      </c>
      <c r="AL175" t="e">
        <f t="shared" si="41"/>
        <v>#VALUE!</v>
      </c>
      <c r="AM175" t="e">
        <f t="shared" si="42"/>
        <v>#VALUE!</v>
      </c>
      <c r="AN1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5" t="e">
        <f t="shared" si="43"/>
        <v>#VALUE!</v>
      </c>
    </row>
    <row r="176" spans="2:42" x14ac:dyDescent="0.35">
      <c r="B176" s="12" t="str">
        <f>Demand!C181</f>
        <v/>
      </c>
      <c r="C176" s="57" t="str">
        <f>Demand!D181</f>
        <v/>
      </c>
      <c r="D176" s="57" t="str">
        <f>Demand!E181</f>
        <v/>
      </c>
      <c r="E176" s="5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6" t="e">
        <f t="shared" si="30"/>
        <v>#VALUE!</v>
      </c>
      <c r="AA176" t="e">
        <f t="shared" si="31"/>
        <v>#VALUE!</v>
      </c>
      <c r="AB176" t="e">
        <f t="shared" si="32"/>
        <v>#VALUE!</v>
      </c>
      <c r="AC176" t="e">
        <f t="shared" si="33"/>
        <v>#VALUE!</v>
      </c>
      <c r="AD176" t="e">
        <f t="shared" si="34"/>
        <v>#VALUE!</v>
      </c>
      <c r="AE176" t="e">
        <f t="shared" si="35"/>
        <v>#VALUE!</v>
      </c>
      <c r="AF176" t="e">
        <f t="shared" si="36"/>
        <v>#VALUE!</v>
      </c>
      <c r="AG176" t="e">
        <f t="shared" si="37"/>
        <v>#VALUE!</v>
      </c>
      <c r="AH176" t="e">
        <f t="shared" si="44"/>
        <v>#VALUE!</v>
      </c>
      <c r="AI176" t="e">
        <f t="shared" si="38"/>
        <v>#VALUE!</v>
      </c>
      <c r="AJ176">
        <f t="shared" si="39"/>
        <v>0</v>
      </c>
      <c r="AK176" t="e">
        <f t="shared" si="40"/>
        <v>#N/A</v>
      </c>
      <c r="AL176" t="e">
        <f t="shared" si="41"/>
        <v>#VALUE!</v>
      </c>
      <c r="AM176" t="e">
        <f t="shared" si="42"/>
        <v>#VALUE!</v>
      </c>
      <c r="AN1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6" t="e">
        <f t="shared" si="43"/>
        <v>#VALUE!</v>
      </c>
    </row>
    <row r="177" spans="2:42" x14ac:dyDescent="0.35">
      <c r="B177" s="12" t="str">
        <f>Demand!C182</f>
        <v/>
      </c>
      <c r="C177" s="57" t="str">
        <f>Demand!D182</f>
        <v/>
      </c>
      <c r="D177" s="57" t="str">
        <f>Demand!E182</f>
        <v/>
      </c>
      <c r="E177" s="5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7" t="e">
        <f t="shared" si="30"/>
        <v>#VALUE!</v>
      </c>
      <c r="AA177" t="e">
        <f t="shared" si="31"/>
        <v>#VALUE!</v>
      </c>
      <c r="AB177" t="e">
        <f t="shared" si="32"/>
        <v>#VALUE!</v>
      </c>
      <c r="AC177" t="e">
        <f t="shared" si="33"/>
        <v>#VALUE!</v>
      </c>
      <c r="AD177" t="e">
        <f t="shared" si="34"/>
        <v>#VALUE!</v>
      </c>
      <c r="AE177" t="e">
        <f t="shared" si="35"/>
        <v>#VALUE!</v>
      </c>
      <c r="AF177" t="e">
        <f t="shared" si="36"/>
        <v>#VALUE!</v>
      </c>
      <c r="AG177" t="e">
        <f t="shared" si="37"/>
        <v>#VALUE!</v>
      </c>
      <c r="AH177" t="e">
        <f t="shared" si="44"/>
        <v>#VALUE!</v>
      </c>
      <c r="AI177" t="e">
        <f t="shared" si="38"/>
        <v>#VALUE!</v>
      </c>
      <c r="AJ177">
        <f t="shared" si="39"/>
        <v>0</v>
      </c>
      <c r="AK177" t="e">
        <f t="shared" si="40"/>
        <v>#N/A</v>
      </c>
      <c r="AL177" t="e">
        <f t="shared" si="41"/>
        <v>#VALUE!</v>
      </c>
      <c r="AM177" t="e">
        <f t="shared" si="42"/>
        <v>#VALUE!</v>
      </c>
      <c r="AN1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7" t="e">
        <f t="shared" si="43"/>
        <v>#VALUE!</v>
      </c>
    </row>
    <row r="178" spans="2:42" x14ac:dyDescent="0.35">
      <c r="B178" s="12" t="str">
        <f>Demand!C183</f>
        <v/>
      </c>
      <c r="C178" s="57" t="str">
        <f>Demand!D183</f>
        <v/>
      </c>
      <c r="D178" s="57" t="str">
        <f>Demand!E183</f>
        <v/>
      </c>
      <c r="E178" s="5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8" t="e">
        <f t="shared" si="30"/>
        <v>#VALUE!</v>
      </c>
      <c r="AA178" t="e">
        <f t="shared" si="31"/>
        <v>#VALUE!</v>
      </c>
      <c r="AB178" t="e">
        <f t="shared" si="32"/>
        <v>#VALUE!</v>
      </c>
      <c r="AC178" t="e">
        <f t="shared" si="33"/>
        <v>#VALUE!</v>
      </c>
      <c r="AD178" t="e">
        <f t="shared" si="34"/>
        <v>#VALUE!</v>
      </c>
      <c r="AE178" t="e">
        <f t="shared" si="35"/>
        <v>#VALUE!</v>
      </c>
      <c r="AF178" t="e">
        <f t="shared" si="36"/>
        <v>#VALUE!</v>
      </c>
      <c r="AG178" t="e">
        <f t="shared" si="37"/>
        <v>#VALUE!</v>
      </c>
      <c r="AH178" t="e">
        <f t="shared" si="44"/>
        <v>#VALUE!</v>
      </c>
      <c r="AI178" t="e">
        <f t="shared" si="38"/>
        <v>#VALUE!</v>
      </c>
      <c r="AJ178">
        <f t="shared" si="39"/>
        <v>0</v>
      </c>
      <c r="AK178" t="e">
        <f t="shared" si="40"/>
        <v>#N/A</v>
      </c>
      <c r="AL178" t="e">
        <f t="shared" si="41"/>
        <v>#VALUE!</v>
      </c>
      <c r="AM178" t="e">
        <f t="shared" si="42"/>
        <v>#VALUE!</v>
      </c>
      <c r="AN1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8" t="e">
        <f t="shared" si="43"/>
        <v>#VALUE!</v>
      </c>
    </row>
    <row r="179" spans="2:42" x14ac:dyDescent="0.35">
      <c r="B179" s="12" t="str">
        <f>Demand!C184</f>
        <v/>
      </c>
      <c r="C179" s="57" t="str">
        <f>Demand!D184</f>
        <v/>
      </c>
      <c r="D179" s="57" t="str">
        <f>Demand!E184</f>
        <v/>
      </c>
      <c r="E179" s="5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79" t="e">
        <f t="shared" si="30"/>
        <v>#VALUE!</v>
      </c>
      <c r="AA179" t="e">
        <f t="shared" si="31"/>
        <v>#VALUE!</v>
      </c>
      <c r="AB179" t="e">
        <f t="shared" si="32"/>
        <v>#VALUE!</v>
      </c>
      <c r="AC179" t="e">
        <f t="shared" si="33"/>
        <v>#VALUE!</v>
      </c>
      <c r="AD179" t="e">
        <f t="shared" si="34"/>
        <v>#VALUE!</v>
      </c>
      <c r="AE179" t="e">
        <f t="shared" si="35"/>
        <v>#VALUE!</v>
      </c>
      <c r="AF179" t="e">
        <f t="shared" si="36"/>
        <v>#VALUE!</v>
      </c>
      <c r="AG179" t="e">
        <f t="shared" si="37"/>
        <v>#VALUE!</v>
      </c>
      <c r="AH179" t="e">
        <f t="shared" si="44"/>
        <v>#VALUE!</v>
      </c>
      <c r="AI179" t="e">
        <f t="shared" si="38"/>
        <v>#VALUE!</v>
      </c>
      <c r="AJ179">
        <f t="shared" si="39"/>
        <v>0</v>
      </c>
      <c r="AK179" t="e">
        <f t="shared" si="40"/>
        <v>#N/A</v>
      </c>
      <c r="AL179" t="e">
        <f t="shared" si="41"/>
        <v>#VALUE!</v>
      </c>
      <c r="AM179" t="e">
        <f t="shared" si="42"/>
        <v>#VALUE!</v>
      </c>
      <c r="AN1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79" t="e">
        <f t="shared" si="43"/>
        <v>#VALUE!</v>
      </c>
    </row>
    <row r="180" spans="2:42" x14ac:dyDescent="0.35">
      <c r="B180" s="12" t="str">
        <f>Demand!C185</f>
        <v/>
      </c>
      <c r="C180" s="57" t="str">
        <f>Demand!D185</f>
        <v/>
      </c>
      <c r="D180" s="57" t="str">
        <f>Demand!E185</f>
        <v/>
      </c>
      <c r="E180" s="5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0" t="e">
        <f t="shared" si="30"/>
        <v>#VALUE!</v>
      </c>
      <c r="AA180" t="e">
        <f t="shared" si="31"/>
        <v>#VALUE!</v>
      </c>
      <c r="AB180" t="e">
        <f t="shared" si="32"/>
        <v>#VALUE!</v>
      </c>
      <c r="AC180" t="e">
        <f t="shared" si="33"/>
        <v>#VALUE!</v>
      </c>
      <c r="AD180" t="e">
        <f t="shared" si="34"/>
        <v>#VALUE!</v>
      </c>
      <c r="AE180" t="e">
        <f t="shared" si="35"/>
        <v>#VALUE!</v>
      </c>
      <c r="AF180" t="e">
        <f t="shared" si="36"/>
        <v>#VALUE!</v>
      </c>
      <c r="AG180" t="e">
        <f t="shared" si="37"/>
        <v>#VALUE!</v>
      </c>
      <c r="AH180" t="e">
        <f t="shared" si="44"/>
        <v>#VALUE!</v>
      </c>
      <c r="AI180" t="e">
        <f t="shared" si="38"/>
        <v>#VALUE!</v>
      </c>
      <c r="AJ180">
        <f t="shared" si="39"/>
        <v>0</v>
      </c>
      <c r="AK180" t="e">
        <f t="shared" si="40"/>
        <v>#N/A</v>
      </c>
      <c r="AL180" t="e">
        <f t="shared" si="41"/>
        <v>#VALUE!</v>
      </c>
      <c r="AM180" t="e">
        <f t="shared" si="42"/>
        <v>#VALUE!</v>
      </c>
      <c r="AN1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0" t="e">
        <f t="shared" si="43"/>
        <v>#VALUE!</v>
      </c>
    </row>
    <row r="181" spans="2:42" x14ac:dyDescent="0.35">
      <c r="B181" s="12" t="str">
        <f>Demand!C186</f>
        <v/>
      </c>
      <c r="C181" s="57" t="str">
        <f>Demand!D186</f>
        <v/>
      </c>
      <c r="D181" s="57" t="str">
        <f>Demand!E186</f>
        <v/>
      </c>
      <c r="E181" s="5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1" t="e">
        <f t="shared" si="30"/>
        <v>#VALUE!</v>
      </c>
      <c r="AA181" t="e">
        <f t="shared" si="31"/>
        <v>#VALUE!</v>
      </c>
      <c r="AB181" t="e">
        <f t="shared" si="32"/>
        <v>#VALUE!</v>
      </c>
      <c r="AC181" t="e">
        <f t="shared" si="33"/>
        <v>#VALUE!</v>
      </c>
      <c r="AD181" t="e">
        <f t="shared" si="34"/>
        <v>#VALUE!</v>
      </c>
      <c r="AE181" t="e">
        <f t="shared" si="35"/>
        <v>#VALUE!</v>
      </c>
      <c r="AF181" t="e">
        <f t="shared" si="36"/>
        <v>#VALUE!</v>
      </c>
      <c r="AG181" t="e">
        <f t="shared" si="37"/>
        <v>#VALUE!</v>
      </c>
      <c r="AH181" t="e">
        <f t="shared" si="44"/>
        <v>#VALUE!</v>
      </c>
      <c r="AI181" t="e">
        <f t="shared" si="38"/>
        <v>#VALUE!</v>
      </c>
      <c r="AJ181">
        <f t="shared" si="39"/>
        <v>0</v>
      </c>
      <c r="AK181" t="e">
        <f t="shared" si="40"/>
        <v>#N/A</v>
      </c>
      <c r="AL181" t="e">
        <f t="shared" si="41"/>
        <v>#VALUE!</v>
      </c>
      <c r="AM181" t="e">
        <f t="shared" si="42"/>
        <v>#VALUE!</v>
      </c>
      <c r="AN1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1" t="e">
        <f t="shared" si="43"/>
        <v>#VALUE!</v>
      </c>
    </row>
    <row r="182" spans="2:42" x14ac:dyDescent="0.35">
      <c r="B182" s="12" t="str">
        <f>Demand!C187</f>
        <v/>
      </c>
      <c r="C182" s="57" t="str">
        <f>Demand!D187</f>
        <v/>
      </c>
      <c r="D182" s="57" t="str">
        <f>Demand!E187</f>
        <v/>
      </c>
      <c r="E182" s="5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2" t="e">
        <f t="shared" si="30"/>
        <v>#VALUE!</v>
      </c>
      <c r="AA182" t="e">
        <f t="shared" si="31"/>
        <v>#VALUE!</v>
      </c>
      <c r="AB182" t="e">
        <f t="shared" si="32"/>
        <v>#VALUE!</v>
      </c>
      <c r="AC182" t="e">
        <f t="shared" si="33"/>
        <v>#VALUE!</v>
      </c>
      <c r="AD182" t="e">
        <f t="shared" si="34"/>
        <v>#VALUE!</v>
      </c>
      <c r="AE182" t="e">
        <f t="shared" si="35"/>
        <v>#VALUE!</v>
      </c>
      <c r="AF182" t="e">
        <f t="shared" si="36"/>
        <v>#VALUE!</v>
      </c>
      <c r="AG182" t="e">
        <f t="shared" si="37"/>
        <v>#VALUE!</v>
      </c>
      <c r="AH182" t="e">
        <f t="shared" si="44"/>
        <v>#VALUE!</v>
      </c>
      <c r="AI182" t="e">
        <f t="shared" si="38"/>
        <v>#VALUE!</v>
      </c>
      <c r="AJ182">
        <f t="shared" si="39"/>
        <v>0</v>
      </c>
      <c r="AK182" t="e">
        <f t="shared" si="40"/>
        <v>#N/A</v>
      </c>
      <c r="AL182" t="e">
        <f t="shared" si="41"/>
        <v>#VALUE!</v>
      </c>
      <c r="AM182" t="e">
        <f t="shared" si="42"/>
        <v>#VALUE!</v>
      </c>
      <c r="AN1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2" t="e">
        <f t="shared" si="43"/>
        <v>#VALUE!</v>
      </c>
    </row>
    <row r="183" spans="2:42" x14ac:dyDescent="0.35">
      <c r="B183" s="12" t="str">
        <f>Demand!C188</f>
        <v/>
      </c>
      <c r="C183" s="57" t="str">
        <f>Demand!D188</f>
        <v/>
      </c>
      <c r="D183" s="57" t="str">
        <f>Demand!E188</f>
        <v/>
      </c>
      <c r="E183" s="5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3" t="e">
        <f t="shared" si="30"/>
        <v>#VALUE!</v>
      </c>
      <c r="AA183" t="e">
        <f t="shared" si="31"/>
        <v>#VALUE!</v>
      </c>
      <c r="AB183" t="e">
        <f t="shared" si="32"/>
        <v>#VALUE!</v>
      </c>
      <c r="AC183" t="e">
        <f t="shared" si="33"/>
        <v>#VALUE!</v>
      </c>
      <c r="AD183" t="e">
        <f t="shared" si="34"/>
        <v>#VALUE!</v>
      </c>
      <c r="AE183" t="e">
        <f t="shared" si="35"/>
        <v>#VALUE!</v>
      </c>
      <c r="AF183" t="e">
        <f t="shared" si="36"/>
        <v>#VALUE!</v>
      </c>
      <c r="AG183" t="e">
        <f t="shared" si="37"/>
        <v>#VALUE!</v>
      </c>
      <c r="AH183" t="e">
        <f t="shared" si="44"/>
        <v>#VALUE!</v>
      </c>
      <c r="AI183" t="e">
        <f t="shared" si="38"/>
        <v>#VALUE!</v>
      </c>
      <c r="AJ183">
        <f t="shared" si="39"/>
        <v>0</v>
      </c>
      <c r="AK183" t="e">
        <f t="shared" si="40"/>
        <v>#N/A</v>
      </c>
      <c r="AL183" t="e">
        <f t="shared" si="41"/>
        <v>#VALUE!</v>
      </c>
      <c r="AM183" t="e">
        <f t="shared" si="42"/>
        <v>#VALUE!</v>
      </c>
      <c r="AN1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3" t="e">
        <f t="shared" si="43"/>
        <v>#VALUE!</v>
      </c>
    </row>
    <row r="184" spans="2:42" x14ac:dyDescent="0.35">
      <c r="B184" s="12" t="str">
        <f>Demand!C189</f>
        <v/>
      </c>
      <c r="C184" s="57" t="str">
        <f>Demand!D189</f>
        <v/>
      </c>
      <c r="D184" s="57" t="str">
        <f>Demand!E189</f>
        <v/>
      </c>
      <c r="E184" s="5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4" t="e">
        <f t="shared" si="30"/>
        <v>#VALUE!</v>
      </c>
      <c r="AA184" t="e">
        <f t="shared" si="31"/>
        <v>#VALUE!</v>
      </c>
      <c r="AB184" t="e">
        <f t="shared" si="32"/>
        <v>#VALUE!</v>
      </c>
      <c r="AC184" t="e">
        <f t="shared" si="33"/>
        <v>#VALUE!</v>
      </c>
      <c r="AD184" t="e">
        <f t="shared" si="34"/>
        <v>#VALUE!</v>
      </c>
      <c r="AE184" t="e">
        <f t="shared" si="35"/>
        <v>#VALUE!</v>
      </c>
      <c r="AF184" t="e">
        <f t="shared" si="36"/>
        <v>#VALUE!</v>
      </c>
      <c r="AG184" t="e">
        <f t="shared" si="37"/>
        <v>#VALUE!</v>
      </c>
      <c r="AH184" t="e">
        <f t="shared" si="44"/>
        <v>#VALUE!</v>
      </c>
      <c r="AI184" t="e">
        <f t="shared" si="38"/>
        <v>#VALUE!</v>
      </c>
      <c r="AJ184">
        <f t="shared" si="39"/>
        <v>0</v>
      </c>
      <c r="AK184" t="e">
        <f t="shared" si="40"/>
        <v>#N/A</v>
      </c>
      <c r="AL184" t="e">
        <f t="shared" si="41"/>
        <v>#VALUE!</v>
      </c>
      <c r="AM184" t="e">
        <f t="shared" si="42"/>
        <v>#VALUE!</v>
      </c>
      <c r="AN1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4" t="e">
        <f t="shared" si="43"/>
        <v>#VALUE!</v>
      </c>
    </row>
    <row r="185" spans="2:42" x14ac:dyDescent="0.35">
      <c r="B185" s="12" t="str">
        <f>Demand!C190</f>
        <v/>
      </c>
      <c r="C185" s="57" t="str">
        <f>Demand!D190</f>
        <v/>
      </c>
      <c r="D185" s="57" t="str">
        <f>Demand!E190</f>
        <v/>
      </c>
      <c r="E185" s="5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5" t="e">
        <f t="shared" si="30"/>
        <v>#VALUE!</v>
      </c>
      <c r="AA185" t="e">
        <f t="shared" si="31"/>
        <v>#VALUE!</v>
      </c>
      <c r="AB185" t="e">
        <f t="shared" si="32"/>
        <v>#VALUE!</v>
      </c>
      <c r="AC185" t="e">
        <f t="shared" si="33"/>
        <v>#VALUE!</v>
      </c>
      <c r="AD185" t="e">
        <f t="shared" si="34"/>
        <v>#VALUE!</v>
      </c>
      <c r="AE185" t="e">
        <f t="shared" si="35"/>
        <v>#VALUE!</v>
      </c>
      <c r="AF185" t="e">
        <f t="shared" si="36"/>
        <v>#VALUE!</v>
      </c>
      <c r="AG185" t="e">
        <f t="shared" si="37"/>
        <v>#VALUE!</v>
      </c>
      <c r="AH185" t="e">
        <f t="shared" si="44"/>
        <v>#VALUE!</v>
      </c>
      <c r="AI185" t="e">
        <f t="shared" si="38"/>
        <v>#VALUE!</v>
      </c>
      <c r="AJ185">
        <f t="shared" si="39"/>
        <v>0</v>
      </c>
      <c r="AK185" t="e">
        <f t="shared" si="40"/>
        <v>#N/A</v>
      </c>
      <c r="AL185" t="e">
        <f t="shared" si="41"/>
        <v>#VALUE!</v>
      </c>
      <c r="AM185" t="e">
        <f t="shared" si="42"/>
        <v>#VALUE!</v>
      </c>
      <c r="AN1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5" t="e">
        <f t="shared" si="43"/>
        <v>#VALUE!</v>
      </c>
    </row>
    <row r="186" spans="2:42" x14ac:dyDescent="0.35">
      <c r="B186" s="12" t="str">
        <f>Demand!C191</f>
        <v/>
      </c>
      <c r="C186" s="57" t="str">
        <f>Demand!D191</f>
        <v/>
      </c>
      <c r="D186" s="57" t="str">
        <f>Demand!E191</f>
        <v/>
      </c>
      <c r="E186" s="5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6" t="e">
        <f t="shared" si="30"/>
        <v>#VALUE!</v>
      </c>
      <c r="AA186" t="e">
        <f t="shared" si="31"/>
        <v>#VALUE!</v>
      </c>
      <c r="AB186" t="e">
        <f t="shared" si="32"/>
        <v>#VALUE!</v>
      </c>
      <c r="AC186" t="e">
        <f t="shared" si="33"/>
        <v>#VALUE!</v>
      </c>
      <c r="AD186" t="e">
        <f t="shared" si="34"/>
        <v>#VALUE!</v>
      </c>
      <c r="AE186" t="e">
        <f t="shared" si="35"/>
        <v>#VALUE!</v>
      </c>
      <c r="AF186" t="e">
        <f t="shared" si="36"/>
        <v>#VALUE!</v>
      </c>
      <c r="AG186" t="e">
        <f t="shared" si="37"/>
        <v>#VALUE!</v>
      </c>
      <c r="AH186" t="e">
        <f t="shared" si="44"/>
        <v>#VALUE!</v>
      </c>
      <c r="AI186" t="e">
        <f t="shared" si="38"/>
        <v>#VALUE!</v>
      </c>
      <c r="AJ186">
        <f t="shared" si="39"/>
        <v>0</v>
      </c>
      <c r="AK186" t="e">
        <f t="shared" si="40"/>
        <v>#N/A</v>
      </c>
      <c r="AL186" t="e">
        <f t="shared" si="41"/>
        <v>#VALUE!</v>
      </c>
      <c r="AM186" t="e">
        <f t="shared" si="42"/>
        <v>#VALUE!</v>
      </c>
      <c r="AN1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6" t="e">
        <f t="shared" si="43"/>
        <v>#VALUE!</v>
      </c>
    </row>
    <row r="187" spans="2:42" x14ac:dyDescent="0.35">
      <c r="B187" s="12" t="str">
        <f>Demand!C192</f>
        <v/>
      </c>
      <c r="C187" s="57" t="str">
        <f>Demand!D192</f>
        <v/>
      </c>
      <c r="D187" s="57" t="str">
        <f>Demand!E192</f>
        <v/>
      </c>
      <c r="E187" s="5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7" t="e">
        <f t="shared" si="30"/>
        <v>#VALUE!</v>
      </c>
      <c r="AA187" t="e">
        <f t="shared" si="31"/>
        <v>#VALUE!</v>
      </c>
      <c r="AB187" t="e">
        <f t="shared" si="32"/>
        <v>#VALUE!</v>
      </c>
      <c r="AC187" t="e">
        <f t="shared" si="33"/>
        <v>#VALUE!</v>
      </c>
      <c r="AD187" t="e">
        <f t="shared" si="34"/>
        <v>#VALUE!</v>
      </c>
      <c r="AE187" t="e">
        <f t="shared" si="35"/>
        <v>#VALUE!</v>
      </c>
      <c r="AF187" t="e">
        <f t="shared" si="36"/>
        <v>#VALUE!</v>
      </c>
      <c r="AG187" t="e">
        <f t="shared" si="37"/>
        <v>#VALUE!</v>
      </c>
      <c r="AH187" t="e">
        <f t="shared" si="44"/>
        <v>#VALUE!</v>
      </c>
      <c r="AI187" t="e">
        <f t="shared" si="38"/>
        <v>#VALUE!</v>
      </c>
      <c r="AJ187">
        <f t="shared" si="39"/>
        <v>0</v>
      </c>
      <c r="AK187" t="e">
        <f t="shared" si="40"/>
        <v>#N/A</v>
      </c>
      <c r="AL187" t="e">
        <f t="shared" si="41"/>
        <v>#VALUE!</v>
      </c>
      <c r="AM187" t="e">
        <f t="shared" si="42"/>
        <v>#VALUE!</v>
      </c>
      <c r="AN1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7" t="e">
        <f t="shared" si="43"/>
        <v>#VALUE!</v>
      </c>
    </row>
    <row r="188" spans="2:42" x14ac:dyDescent="0.35">
      <c r="B188" s="12" t="str">
        <f>Demand!C193</f>
        <v/>
      </c>
      <c r="C188" s="57" t="str">
        <f>Demand!D193</f>
        <v/>
      </c>
      <c r="D188" s="57" t="str">
        <f>Demand!E193</f>
        <v/>
      </c>
      <c r="E188" s="5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8" t="e">
        <f t="shared" si="30"/>
        <v>#VALUE!</v>
      </c>
      <c r="AA188" t="e">
        <f t="shared" si="31"/>
        <v>#VALUE!</v>
      </c>
      <c r="AB188" t="e">
        <f t="shared" si="32"/>
        <v>#VALUE!</v>
      </c>
      <c r="AC188" t="e">
        <f t="shared" si="33"/>
        <v>#VALUE!</v>
      </c>
      <c r="AD188" t="e">
        <f t="shared" si="34"/>
        <v>#VALUE!</v>
      </c>
      <c r="AE188" t="e">
        <f t="shared" si="35"/>
        <v>#VALUE!</v>
      </c>
      <c r="AF188" t="e">
        <f t="shared" si="36"/>
        <v>#VALUE!</v>
      </c>
      <c r="AG188" t="e">
        <f t="shared" si="37"/>
        <v>#VALUE!</v>
      </c>
      <c r="AH188" t="e">
        <f t="shared" si="44"/>
        <v>#VALUE!</v>
      </c>
      <c r="AI188" t="e">
        <f t="shared" si="38"/>
        <v>#VALUE!</v>
      </c>
      <c r="AJ188">
        <f t="shared" si="39"/>
        <v>0</v>
      </c>
      <c r="AK188" t="e">
        <f t="shared" si="40"/>
        <v>#N/A</v>
      </c>
      <c r="AL188" t="e">
        <f t="shared" si="41"/>
        <v>#VALUE!</v>
      </c>
      <c r="AM188" t="e">
        <f t="shared" si="42"/>
        <v>#VALUE!</v>
      </c>
      <c r="AN1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8" t="e">
        <f t="shared" si="43"/>
        <v>#VALUE!</v>
      </c>
    </row>
    <row r="189" spans="2:42" x14ac:dyDescent="0.35">
      <c r="B189" s="12" t="str">
        <f>Demand!C194</f>
        <v/>
      </c>
      <c r="C189" s="57" t="str">
        <f>Demand!D194</f>
        <v/>
      </c>
      <c r="D189" s="57" t="str">
        <f>Demand!E194</f>
        <v/>
      </c>
      <c r="E189" s="5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89" t="e">
        <f t="shared" si="30"/>
        <v>#VALUE!</v>
      </c>
      <c r="AA189" t="e">
        <f t="shared" si="31"/>
        <v>#VALUE!</v>
      </c>
      <c r="AB189" t="e">
        <f t="shared" si="32"/>
        <v>#VALUE!</v>
      </c>
      <c r="AC189" t="e">
        <f t="shared" si="33"/>
        <v>#VALUE!</v>
      </c>
      <c r="AD189" t="e">
        <f t="shared" si="34"/>
        <v>#VALUE!</v>
      </c>
      <c r="AE189" t="e">
        <f t="shared" si="35"/>
        <v>#VALUE!</v>
      </c>
      <c r="AF189" t="e">
        <f t="shared" si="36"/>
        <v>#VALUE!</v>
      </c>
      <c r="AG189" t="e">
        <f t="shared" si="37"/>
        <v>#VALUE!</v>
      </c>
      <c r="AH189" t="e">
        <f t="shared" si="44"/>
        <v>#VALUE!</v>
      </c>
      <c r="AI189" t="e">
        <f t="shared" si="38"/>
        <v>#VALUE!</v>
      </c>
      <c r="AJ189">
        <f t="shared" si="39"/>
        <v>0</v>
      </c>
      <c r="AK189" t="e">
        <f t="shared" si="40"/>
        <v>#N/A</v>
      </c>
      <c r="AL189" t="e">
        <f t="shared" si="41"/>
        <v>#VALUE!</v>
      </c>
      <c r="AM189" t="e">
        <f t="shared" si="42"/>
        <v>#VALUE!</v>
      </c>
      <c r="AN1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89" t="e">
        <f t="shared" si="43"/>
        <v>#VALUE!</v>
      </c>
    </row>
    <row r="190" spans="2:42" x14ac:dyDescent="0.35">
      <c r="B190" s="12" t="str">
        <f>Demand!C195</f>
        <v/>
      </c>
      <c r="C190" s="57" t="str">
        <f>Demand!D195</f>
        <v/>
      </c>
      <c r="D190" s="57" t="str">
        <f>Demand!E195</f>
        <v/>
      </c>
      <c r="E190" s="5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0" t="e">
        <f t="shared" si="30"/>
        <v>#VALUE!</v>
      </c>
      <c r="AA190" t="e">
        <f t="shared" si="31"/>
        <v>#VALUE!</v>
      </c>
      <c r="AB190" t="e">
        <f t="shared" si="32"/>
        <v>#VALUE!</v>
      </c>
      <c r="AC190" t="e">
        <f t="shared" si="33"/>
        <v>#VALUE!</v>
      </c>
      <c r="AD190" t="e">
        <f t="shared" si="34"/>
        <v>#VALUE!</v>
      </c>
      <c r="AE190" t="e">
        <f t="shared" si="35"/>
        <v>#VALUE!</v>
      </c>
      <c r="AF190" t="e">
        <f t="shared" si="36"/>
        <v>#VALUE!</v>
      </c>
      <c r="AG190" t="e">
        <f t="shared" si="37"/>
        <v>#VALUE!</v>
      </c>
      <c r="AH190" t="e">
        <f t="shared" si="44"/>
        <v>#VALUE!</v>
      </c>
      <c r="AI190" t="e">
        <f t="shared" si="38"/>
        <v>#VALUE!</v>
      </c>
      <c r="AJ190">
        <f t="shared" si="39"/>
        <v>0</v>
      </c>
      <c r="AK190" t="e">
        <f t="shared" si="40"/>
        <v>#N/A</v>
      </c>
      <c r="AL190" t="e">
        <f t="shared" si="41"/>
        <v>#VALUE!</v>
      </c>
      <c r="AM190" t="e">
        <f t="shared" si="42"/>
        <v>#VALUE!</v>
      </c>
      <c r="AN1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0" t="e">
        <f t="shared" si="43"/>
        <v>#VALUE!</v>
      </c>
    </row>
    <row r="191" spans="2:42" x14ac:dyDescent="0.35">
      <c r="B191" s="12" t="str">
        <f>Demand!C196</f>
        <v/>
      </c>
      <c r="C191" s="57" t="str">
        <f>Demand!D196</f>
        <v/>
      </c>
      <c r="D191" s="57" t="str">
        <f>Demand!E196</f>
        <v/>
      </c>
      <c r="E191" s="5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1" t="e">
        <f t="shared" si="30"/>
        <v>#VALUE!</v>
      </c>
      <c r="AA191" t="e">
        <f t="shared" si="31"/>
        <v>#VALUE!</v>
      </c>
      <c r="AB191" t="e">
        <f t="shared" si="32"/>
        <v>#VALUE!</v>
      </c>
      <c r="AC191" t="e">
        <f t="shared" si="33"/>
        <v>#VALUE!</v>
      </c>
      <c r="AD191" t="e">
        <f t="shared" si="34"/>
        <v>#VALUE!</v>
      </c>
      <c r="AE191" t="e">
        <f t="shared" si="35"/>
        <v>#VALUE!</v>
      </c>
      <c r="AF191" t="e">
        <f t="shared" si="36"/>
        <v>#VALUE!</v>
      </c>
      <c r="AG191" t="e">
        <f t="shared" si="37"/>
        <v>#VALUE!</v>
      </c>
      <c r="AH191" t="e">
        <f t="shared" si="44"/>
        <v>#VALUE!</v>
      </c>
      <c r="AI191" t="e">
        <f t="shared" si="38"/>
        <v>#VALUE!</v>
      </c>
      <c r="AJ191">
        <f t="shared" si="39"/>
        <v>0</v>
      </c>
      <c r="AK191" t="e">
        <f t="shared" si="40"/>
        <v>#N/A</v>
      </c>
      <c r="AL191" t="e">
        <f t="shared" si="41"/>
        <v>#VALUE!</v>
      </c>
      <c r="AM191" t="e">
        <f t="shared" si="42"/>
        <v>#VALUE!</v>
      </c>
      <c r="AN1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1" t="e">
        <f t="shared" si="43"/>
        <v>#VALUE!</v>
      </c>
    </row>
    <row r="192" spans="2:42" x14ac:dyDescent="0.35">
      <c r="B192" s="12" t="str">
        <f>Demand!C197</f>
        <v/>
      </c>
      <c r="C192" s="57" t="str">
        <f>Demand!D197</f>
        <v/>
      </c>
      <c r="D192" s="57" t="str">
        <f>Demand!E197</f>
        <v/>
      </c>
      <c r="E192" s="5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2" t="e">
        <f t="shared" si="30"/>
        <v>#VALUE!</v>
      </c>
      <c r="AA192" t="e">
        <f t="shared" si="31"/>
        <v>#VALUE!</v>
      </c>
      <c r="AB192" t="e">
        <f t="shared" si="32"/>
        <v>#VALUE!</v>
      </c>
      <c r="AC192" t="e">
        <f t="shared" si="33"/>
        <v>#VALUE!</v>
      </c>
      <c r="AD192" t="e">
        <f t="shared" si="34"/>
        <v>#VALUE!</v>
      </c>
      <c r="AE192" t="e">
        <f t="shared" si="35"/>
        <v>#VALUE!</v>
      </c>
      <c r="AF192" t="e">
        <f t="shared" si="36"/>
        <v>#VALUE!</v>
      </c>
      <c r="AG192" t="e">
        <f t="shared" si="37"/>
        <v>#VALUE!</v>
      </c>
      <c r="AH192" t="e">
        <f t="shared" si="44"/>
        <v>#VALUE!</v>
      </c>
      <c r="AI192" t="e">
        <f t="shared" si="38"/>
        <v>#VALUE!</v>
      </c>
      <c r="AJ192">
        <f t="shared" si="39"/>
        <v>0</v>
      </c>
      <c r="AK192" t="e">
        <f t="shared" si="40"/>
        <v>#N/A</v>
      </c>
      <c r="AL192" t="e">
        <f t="shared" si="41"/>
        <v>#VALUE!</v>
      </c>
      <c r="AM192" t="e">
        <f t="shared" si="42"/>
        <v>#VALUE!</v>
      </c>
      <c r="AN1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2" t="e">
        <f t="shared" si="43"/>
        <v>#VALUE!</v>
      </c>
    </row>
    <row r="193" spans="2:42" x14ac:dyDescent="0.35">
      <c r="B193" s="12" t="str">
        <f>Demand!C198</f>
        <v/>
      </c>
      <c r="C193" s="57" t="str">
        <f>Demand!D198</f>
        <v/>
      </c>
      <c r="D193" s="57" t="str">
        <f>Demand!E198</f>
        <v/>
      </c>
      <c r="E193" s="5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3" t="e">
        <f t="shared" si="30"/>
        <v>#VALUE!</v>
      </c>
      <c r="AA193" t="e">
        <f t="shared" si="31"/>
        <v>#VALUE!</v>
      </c>
      <c r="AB193" t="e">
        <f t="shared" si="32"/>
        <v>#VALUE!</v>
      </c>
      <c r="AC193" t="e">
        <f t="shared" si="33"/>
        <v>#VALUE!</v>
      </c>
      <c r="AD193" t="e">
        <f t="shared" si="34"/>
        <v>#VALUE!</v>
      </c>
      <c r="AE193" t="e">
        <f t="shared" si="35"/>
        <v>#VALUE!</v>
      </c>
      <c r="AF193" t="e">
        <f t="shared" si="36"/>
        <v>#VALUE!</v>
      </c>
      <c r="AG193" t="e">
        <f t="shared" si="37"/>
        <v>#VALUE!</v>
      </c>
      <c r="AH193" t="e">
        <f t="shared" si="44"/>
        <v>#VALUE!</v>
      </c>
      <c r="AI193" t="e">
        <f t="shared" si="38"/>
        <v>#VALUE!</v>
      </c>
      <c r="AJ193">
        <f t="shared" si="39"/>
        <v>0</v>
      </c>
      <c r="AK193" t="e">
        <f t="shared" si="40"/>
        <v>#N/A</v>
      </c>
      <c r="AL193" t="e">
        <f t="shared" si="41"/>
        <v>#VALUE!</v>
      </c>
      <c r="AM193" t="e">
        <f t="shared" si="42"/>
        <v>#VALUE!</v>
      </c>
      <c r="AN1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3" t="e">
        <f t="shared" si="43"/>
        <v>#VALUE!</v>
      </c>
    </row>
    <row r="194" spans="2:42" x14ac:dyDescent="0.35">
      <c r="B194" s="12" t="str">
        <f>Demand!C199</f>
        <v/>
      </c>
      <c r="C194" s="57" t="str">
        <f>Demand!D199</f>
        <v/>
      </c>
      <c r="D194" s="57" t="str">
        <f>Demand!E199</f>
        <v/>
      </c>
      <c r="E194" s="5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4" t="e">
        <f t="shared" si="30"/>
        <v>#VALUE!</v>
      </c>
      <c r="AA194" t="e">
        <f t="shared" si="31"/>
        <v>#VALUE!</v>
      </c>
      <c r="AB194" t="e">
        <f t="shared" si="32"/>
        <v>#VALUE!</v>
      </c>
      <c r="AC194" t="e">
        <f t="shared" si="33"/>
        <v>#VALUE!</v>
      </c>
      <c r="AD194" t="e">
        <f t="shared" si="34"/>
        <v>#VALUE!</v>
      </c>
      <c r="AE194" t="e">
        <f t="shared" si="35"/>
        <v>#VALUE!</v>
      </c>
      <c r="AF194" t="e">
        <f t="shared" si="36"/>
        <v>#VALUE!</v>
      </c>
      <c r="AG194" t="e">
        <f t="shared" si="37"/>
        <v>#VALUE!</v>
      </c>
      <c r="AH194" t="e">
        <f t="shared" si="44"/>
        <v>#VALUE!</v>
      </c>
      <c r="AI194" t="e">
        <f t="shared" si="38"/>
        <v>#VALUE!</v>
      </c>
      <c r="AJ194">
        <f t="shared" si="39"/>
        <v>0</v>
      </c>
      <c r="AK194" t="e">
        <f t="shared" si="40"/>
        <v>#N/A</v>
      </c>
      <c r="AL194" t="e">
        <f t="shared" si="41"/>
        <v>#VALUE!</v>
      </c>
      <c r="AM194" t="e">
        <f t="shared" si="42"/>
        <v>#VALUE!</v>
      </c>
      <c r="AN1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4" t="e">
        <f t="shared" si="43"/>
        <v>#VALUE!</v>
      </c>
    </row>
    <row r="195" spans="2:42" x14ac:dyDescent="0.35">
      <c r="B195" s="12" t="str">
        <f>Demand!C200</f>
        <v/>
      </c>
      <c r="C195" s="57" t="str">
        <f>Demand!D200</f>
        <v/>
      </c>
      <c r="D195" s="57" t="str">
        <f>Demand!E200</f>
        <v/>
      </c>
      <c r="E195" s="5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5" t="e">
        <f t="shared" si="30"/>
        <v>#VALUE!</v>
      </c>
      <c r="AA195" t="e">
        <f t="shared" si="31"/>
        <v>#VALUE!</v>
      </c>
      <c r="AB195" t="e">
        <f t="shared" si="32"/>
        <v>#VALUE!</v>
      </c>
      <c r="AC195" t="e">
        <f t="shared" si="33"/>
        <v>#VALUE!</v>
      </c>
      <c r="AD195" t="e">
        <f t="shared" si="34"/>
        <v>#VALUE!</v>
      </c>
      <c r="AE195" t="e">
        <f t="shared" si="35"/>
        <v>#VALUE!</v>
      </c>
      <c r="AF195" t="e">
        <f t="shared" si="36"/>
        <v>#VALUE!</v>
      </c>
      <c r="AG195" t="e">
        <f t="shared" si="37"/>
        <v>#VALUE!</v>
      </c>
      <c r="AH195" t="e">
        <f t="shared" si="44"/>
        <v>#VALUE!</v>
      </c>
      <c r="AI195" t="e">
        <f t="shared" si="38"/>
        <v>#VALUE!</v>
      </c>
      <c r="AJ195">
        <f t="shared" si="39"/>
        <v>0</v>
      </c>
      <c r="AK195" t="e">
        <f t="shared" si="40"/>
        <v>#N/A</v>
      </c>
      <c r="AL195" t="e">
        <f t="shared" si="41"/>
        <v>#VALUE!</v>
      </c>
      <c r="AM195" t="e">
        <f t="shared" si="42"/>
        <v>#VALUE!</v>
      </c>
      <c r="AN1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5" t="e">
        <f t="shared" si="43"/>
        <v>#VALUE!</v>
      </c>
    </row>
    <row r="196" spans="2:42" x14ac:dyDescent="0.35">
      <c r="B196" s="12" t="str">
        <f>Demand!C201</f>
        <v/>
      </c>
      <c r="C196" s="57" t="str">
        <f>Demand!D201</f>
        <v/>
      </c>
      <c r="D196" s="57" t="str">
        <f>Demand!E201</f>
        <v/>
      </c>
      <c r="E196" s="5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6" t="e">
        <f t="shared" si="30"/>
        <v>#VALUE!</v>
      </c>
      <c r="AA196" t="e">
        <f t="shared" si="31"/>
        <v>#VALUE!</v>
      </c>
      <c r="AB196" t="e">
        <f t="shared" si="32"/>
        <v>#VALUE!</v>
      </c>
      <c r="AC196" t="e">
        <f t="shared" si="33"/>
        <v>#VALUE!</v>
      </c>
      <c r="AD196" t="e">
        <f t="shared" si="34"/>
        <v>#VALUE!</v>
      </c>
      <c r="AE196" t="e">
        <f t="shared" si="35"/>
        <v>#VALUE!</v>
      </c>
      <c r="AF196" t="e">
        <f t="shared" si="36"/>
        <v>#VALUE!</v>
      </c>
      <c r="AG196" t="e">
        <f t="shared" si="37"/>
        <v>#VALUE!</v>
      </c>
      <c r="AH196" t="e">
        <f t="shared" si="44"/>
        <v>#VALUE!</v>
      </c>
      <c r="AI196" t="e">
        <f t="shared" si="38"/>
        <v>#VALUE!</v>
      </c>
      <c r="AJ196">
        <f t="shared" si="39"/>
        <v>0</v>
      </c>
      <c r="AK196" t="e">
        <f t="shared" si="40"/>
        <v>#N/A</v>
      </c>
      <c r="AL196" t="e">
        <f t="shared" si="41"/>
        <v>#VALUE!</v>
      </c>
      <c r="AM196" t="e">
        <f t="shared" si="42"/>
        <v>#VALUE!</v>
      </c>
      <c r="AN1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6" t="e">
        <f t="shared" si="43"/>
        <v>#VALUE!</v>
      </c>
    </row>
    <row r="197" spans="2:42" x14ac:dyDescent="0.35">
      <c r="B197" s="12" t="str">
        <f>Demand!C202</f>
        <v/>
      </c>
      <c r="C197" s="57" t="str">
        <f>Demand!D202</f>
        <v/>
      </c>
      <c r="D197" s="57" t="str">
        <f>Demand!E202</f>
        <v/>
      </c>
      <c r="E197" s="5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7" t="e">
        <f t="shared" ref="Z197:Z260" si="45">Y197/1.128</f>
        <v>#VALUE!</v>
      </c>
      <c r="AA197" t="e">
        <f t="shared" ref="AA197:AA260" si="46">MAX(0,W197-(3*Z197))</f>
        <v>#VALUE!</v>
      </c>
      <c r="AB197" t="e">
        <f t="shared" ref="AB197:AB260" si="47">MAX(0,W197-(2*Z197))</f>
        <v>#VALUE!</v>
      </c>
      <c r="AC197" t="e">
        <f t="shared" ref="AC197:AC260" si="48">MAX(0,W197-Z197)</f>
        <v>#VALUE!</v>
      </c>
      <c r="AD197" t="e">
        <f t="shared" ref="AD197:AD260" si="49">W197+Z197</f>
        <v>#VALUE!</v>
      </c>
      <c r="AE197" t="e">
        <f t="shared" ref="AE197:AE260" si="50">W197+(2*Z197)</f>
        <v>#VALUE!</v>
      </c>
      <c r="AF197" t="e">
        <f t="shared" ref="AF197:AF260" si="51">W197+(3*Z197)</f>
        <v>#VALUE!</v>
      </c>
      <c r="AG197" t="e">
        <f t="shared" ref="AG197:AG260" si="52">IF(OR(V197&gt;AF197,V197&lt;AA197),V197,NA())</f>
        <v>#VALUE!</v>
      </c>
      <c r="AH197" t="e">
        <f t="shared" si="44"/>
        <v>#VALUE!</v>
      </c>
      <c r="AI197" t="e">
        <f t="shared" ref="AI197:AI260" si="53">IF(ABS(SUM(AH197:AH199))&gt;=5,V197,NA())</f>
        <v>#VALUE!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 t="e">
        <f t="shared" ref="AL197:AL260" si="56">IF(V197&lt;W197,-1,IF(V197&gt;W197,1,0))</f>
        <v>#VALUE!</v>
      </c>
      <c r="AM197" t="e">
        <f t="shared" ref="AM197:AM260" si="57">IF(ABS(SUM(AL197:AL205))=9,V197,NA())</f>
        <v>#VALUE!</v>
      </c>
      <c r="AN1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7" t="e">
        <f t="shared" ref="AP197:AP260" si="58">AO197-AN197</f>
        <v>#VALUE!</v>
      </c>
    </row>
    <row r="198" spans="2:42" x14ac:dyDescent="0.35">
      <c r="B198" s="12" t="str">
        <f>Demand!C203</f>
        <v/>
      </c>
      <c r="C198" s="57" t="str">
        <f>Demand!D203</f>
        <v/>
      </c>
      <c r="D198" s="57" t="str">
        <f>Demand!E203</f>
        <v/>
      </c>
      <c r="E198" s="5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8" t="e">
        <f t="shared" si="45"/>
        <v>#VALUE!</v>
      </c>
      <c r="AA198" t="e">
        <f t="shared" si="46"/>
        <v>#VALUE!</v>
      </c>
      <c r="AB198" t="e">
        <f t="shared" si="47"/>
        <v>#VALUE!</v>
      </c>
      <c r="AC198" t="e">
        <f t="shared" si="48"/>
        <v>#VALUE!</v>
      </c>
      <c r="AD198" t="e">
        <f t="shared" si="49"/>
        <v>#VALUE!</v>
      </c>
      <c r="AE198" t="e">
        <f t="shared" si="50"/>
        <v>#VALUE!</v>
      </c>
      <c r="AF198" t="e">
        <f t="shared" si="51"/>
        <v>#VALUE!</v>
      </c>
      <c r="AG198" t="e">
        <f t="shared" si="52"/>
        <v>#VALUE!</v>
      </c>
      <c r="AH198" t="e">
        <f t="shared" ref="AH198:AH261" si="59">IF(V198&gt;AE198,2,IF(V198&lt;AB198,-2,IF(V198&gt;W198,1,IF(V198&lt;W198,-1,0))))</f>
        <v>#VALUE!</v>
      </c>
      <c r="AI198" t="e">
        <f t="shared" si="53"/>
        <v>#VALUE!</v>
      </c>
      <c r="AJ198">
        <f t="shared" si="54"/>
        <v>0</v>
      </c>
      <c r="AK198" t="e">
        <f t="shared" si="55"/>
        <v>#N/A</v>
      </c>
      <c r="AL198" t="e">
        <f t="shared" si="56"/>
        <v>#VALUE!</v>
      </c>
      <c r="AM198" t="e">
        <f t="shared" si="57"/>
        <v>#VALUE!</v>
      </c>
      <c r="AN1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8" t="e">
        <f t="shared" si="58"/>
        <v>#VALUE!</v>
      </c>
    </row>
    <row r="199" spans="2:42" x14ac:dyDescent="0.35">
      <c r="B199" s="12" t="str">
        <f>Demand!C204</f>
        <v/>
      </c>
      <c r="C199" s="57" t="str">
        <f>Demand!D204</f>
        <v/>
      </c>
      <c r="D199" s="57" t="str">
        <f>Demand!E204</f>
        <v/>
      </c>
      <c r="E199" s="5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199" t="e">
        <f t="shared" si="45"/>
        <v>#VALUE!</v>
      </c>
      <c r="AA199" t="e">
        <f t="shared" si="46"/>
        <v>#VALUE!</v>
      </c>
      <c r="AB199" t="e">
        <f t="shared" si="47"/>
        <v>#VALUE!</v>
      </c>
      <c r="AC199" t="e">
        <f t="shared" si="48"/>
        <v>#VALUE!</v>
      </c>
      <c r="AD199" t="e">
        <f t="shared" si="49"/>
        <v>#VALUE!</v>
      </c>
      <c r="AE199" t="e">
        <f t="shared" si="50"/>
        <v>#VALUE!</v>
      </c>
      <c r="AF199" t="e">
        <f t="shared" si="51"/>
        <v>#VALUE!</v>
      </c>
      <c r="AG199" t="e">
        <f t="shared" si="52"/>
        <v>#VALUE!</v>
      </c>
      <c r="AH199" t="e">
        <f t="shared" si="59"/>
        <v>#VALUE!</v>
      </c>
      <c r="AI199" t="e">
        <f t="shared" si="53"/>
        <v>#VALUE!</v>
      </c>
      <c r="AJ199">
        <f t="shared" si="54"/>
        <v>0</v>
      </c>
      <c r="AK199" t="e">
        <f t="shared" si="55"/>
        <v>#N/A</v>
      </c>
      <c r="AL199" t="e">
        <f t="shared" si="56"/>
        <v>#VALUE!</v>
      </c>
      <c r="AM199" t="e">
        <f t="shared" si="57"/>
        <v>#VALUE!</v>
      </c>
      <c r="AN1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1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199" t="e">
        <f t="shared" si="58"/>
        <v>#VALUE!</v>
      </c>
    </row>
    <row r="200" spans="2:42" x14ac:dyDescent="0.35">
      <c r="B200" s="12" t="str">
        <f>Demand!C205</f>
        <v/>
      </c>
      <c r="C200" s="57" t="str">
        <f>Demand!D205</f>
        <v/>
      </c>
      <c r="D200" s="57" t="str">
        <f>Demand!E205</f>
        <v/>
      </c>
      <c r="E200" s="5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0" t="e">
        <f t="shared" si="45"/>
        <v>#VALUE!</v>
      </c>
      <c r="AA200" t="e">
        <f t="shared" si="46"/>
        <v>#VALUE!</v>
      </c>
      <c r="AB200" t="e">
        <f t="shared" si="47"/>
        <v>#VALUE!</v>
      </c>
      <c r="AC200" t="e">
        <f t="shared" si="48"/>
        <v>#VALUE!</v>
      </c>
      <c r="AD200" t="e">
        <f t="shared" si="49"/>
        <v>#VALUE!</v>
      </c>
      <c r="AE200" t="e">
        <f t="shared" si="50"/>
        <v>#VALUE!</v>
      </c>
      <c r="AF200" t="e">
        <f t="shared" si="51"/>
        <v>#VALUE!</v>
      </c>
      <c r="AG200" t="e">
        <f t="shared" si="52"/>
        <v>#VALUE!</v>
      </c>
      <c r="AH200" t="e">
        <f t="shared" si="59"/>
        <v>#VALUE!</v>
      </c>
      <c r="AI200" t="e">
        <f t="shared" si="53"/>
        <v>#VALUE!</v>
      </c>
      <c r="AJ200">
        <f t="shared" si="54"/>
        <v>0</v>
      </c>
      <c r="AK200" t="e">
        <f t="shared" si="55"/>
        <v>#N/A</v>
      </c>
      <c r="AL200" t="e">
        <f t="shared" si="56"/>
        <v>#VALUE!</v>
      </c>
      <c r="AM200" t="e">
        <f t="shared" si="57"/>
        <v>#VALUE!</v>
      </c>
      <c r="AN2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0" t="e">
        <f t="shared" si="58"/>
        <v>#VALUE!</v>
      </c>
    </row>
    <row r="201" spans="2:42" x14ac:dyDescent="0.35">
      <c r="B201" s="12" t="str">
        <f>Demand!C206</f>
        <v/>
      </c>
      <c r="C201" s="57" t="str">
        <f>Demand!D206</f>
        <v/>
      </c>
      <c r="D201" s="57" t="str">
        <f>Demand!E206</f>
        <v/>
      </c>
      <c r="E201" s="5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1" t="e">
        <f t="shared" si="45"/>
        <v>#VALUE!</v>
      </c>
      <c r="AA201" t="e">
        <f t="shared" si="46"/>
        <v>#VALUE!</v>
      </c>
      <c r="AB201" t="e">
        <f t="shared" si="47"/>
        <v>#VALUE!</v>
      </c>
      <c r="AC201" t="e">
        <f t="shared" si="48"/>
        <v>#VALUE!</v>
      </c>
      <c r="AD201" t="e">
        <f t="shared" si="49"/>
        <v>#VALUE!</v>
      </c>
      <c r="AE201" t="e">
        <f t="shared" si="50"/>
        <v>#VALUE!</v>
      </c>
      <c r="AF201" t="e">
        <f t="shared" si="51"/>
        <v>#VALUE!</v>
      </c>
      <c r="AG201" t="e">
        <f t="shared" si="52"/>
        <v>#VALUE!</v>
      </c>
      <c r="AH201" t="e">
        <f t="shared" si="59"/>
        <v>#VALUE!</v>
      </c>
      <c r="AI201" t="e">
        <f t="shared" si="53"/>
        <v>#VALUE!</v>
      </c>
      <c r="AJ201">
        <f t="shared" si="54"/>
        <v>0</v>
      </c>
      <c r="AK201" t="e">
        <f t="shared" si="55"/>
        <v>#N/A</v>
      </c>
      <c r="AL201" t="e">
        <f t="shared" si="56"/>
        <v>#VALUE!</v>
      </c>
      <c r="AM201" t="e">
        <f t="shared" si="57"/>
        <v>#VALUE!</v>
      </c>
      <c r="AN2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1" t="e">
        <f t="shared" si="58"/>
        <v>#VALUE!</v>
      </c>
    </row>
    <row r="202" spans="2:42" x14ac:dyDescent="0.35">
      <c r="B202" s="12" t="str">
        <f>Demand!C207</f>
        <v/>
      </c>
      <c r="C202" s="57" t="str">
        <f>Demand!D207</f>
        <v/>
      </c>
      <c r="D202" s="57" t="str">
        <f>Demand!E207</f>
        <v/>
      </c>
      <c r="E202" s="5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2" t="e">
        <f t="shared" si="45"/>
        <v>#VALUE!</v>
      </c>
      <c r="AA202" t="e">
        <f t="shared" si="46"/>
        <v>#VALUE!</v>
      </c>
      <c r="AB202" t="e">
        <f t="shared" si="47"/>
        <v>#VALUE!</v>
      </c>
      <c r="AC202" t="e">
        <f t="shared" si="48"/>
        <v>#VALUE!</v>
      </c>
      <c r="AD202" t="e">
        <f t="shared" si="49"/>
        <v>#VALUE!</v>
      </c>
      <c r="AE202" t="e">
        <f t="shared" si="50"/>
        <v>#VALUE!</v>
      </c>
      <c r="AF202" t="e">
        <f t="shared" si="51"/>
        <v>#VALUE!</v>
      </c>
      <c r="AG202" t="e">
        <f t="shared" si="52"/>
        <v>#VALUE!</v>
      </c>
      <c r="AH202" t="e">
        <f t="shared" si="59"/>
        <v>#VALUE!</v>
      </c>
      <c r="AI202" t="e">
        <f t="shared" si="53"/>
        <v>#VALUE!</v>
      </c>
      <c r="AJ202">
        <f t="shared" si="54"/>
        <v>0</v>
      </c>
      <c r="AK202" t="e">
        <f t="shared" si="55"/>
        <v>#N/A</v>
      </c>
      <c r="AL202" t="e">
        <f t="shared" si="56"/>
        <v>#VALUE!</v>
      </c>
      <c r="AM202" t="e">
        <f t="shared" si="57"/>
        <v>#VALUE!</v>
      </c>
      <c r="AN2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2" t="e">
        <f t="shared" si="58"/>
        <v>#VALUE!</v>
      </c>
    </row>
    <row r="203" spans="2:42" x14ac:dyDescent="0.35">
      <c r="B203" s="12" t="str">
        <f>Demand!C208</f>
        <v/>
      </c>
      <c r="C203" s="57" t="str">
        <f>Demand!D208</f>
        <v/>
      </c>
      <c r="D203" s="57" t="str">
        <f>Demand!E208</f>
        <v/>
      </c>
      <c r="E203" s="5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3" t="e">
        <f t="shared" si="45"/>
        <v>#VALUE!</v>
      </c>
      <c r="AA203" t="e">
        <f t="shared" si="46"/>
        <v>#VALUE!</v>
      </c>
      <c r="AB203" t="e">
        <f t="shared" si="47"/>
        <v>#VALUE!</v>
      </c>
      <c r="AC203" t="e">
        <f t="shared" si="48"/>
        <v>#VALUE!</v>
      </c>
      <c r="AD203" t="e">
        <f t="shared" si="49"/>
        <v>#VALUE!</v>
      </c>
      <c r="AE203" t="e">
        <f t="shared" si="50"/>
        <v>#VALUE!</v>
      </c>
      <c r="AF203" t="e">
        <f t="shared" si="51"/>
        <v>#VALUE!</v>
      </c>
      <c r="AG203" t="e">
        <f t="shared" si="52"/>
        <v>#VALUE!</v>
      </c>
      <c r="AH203" t="e">
        <f t="shared" si="59"/>
        <v>#VALUE!</v>
      </c>
      <c r="AI203" t="e">
        <f t="shared" si="53"/>
        <v>#VALUE!</v>
      </c>
      <c r="AJ203">
        <f t="shared" si="54"/>
        <v>0</v>
      </c>
      <c r="AK203" t="e">
        <f t="shared" si="55"/>
        <v>#N/A</v>
      </c>
      <c r="AL203" t="e">
        <f t="shared" si="56"/>
        <v>#VALUE!</v>
      </c>
      <c r="AM203" t="e">
        <f t="shared" si="57"/>
        <v>#VALUE!</v>
      </c>
      <c r="AN2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3" t="e">
        <f t="shared" si="58"/>
        <v>#VALUE!</v>
      </c>
    </row>
    <row r="204" spans="2:42" x14ac:dyDescent="0.35">
      <c r="B204" s="12" t="str">
        <f>Demand!C209</f>
        <v/>
      </c>
      <c r="C204" s="57" t="str">
        <f>Demand!D209</f>
        <v/>
      </c>
      <c r="D204" s="57" t="str">
        <f>Demand!E209</f>
        <v/>
      </c>
      <c r="E204" s="5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4" t="e">
        <f t="shared" si="45"/>
        <v>#VALUE!</v>
      </c>
      <c r="AA204" t="e">
        <f t="shared" si="46"/>
        <v>#VALUE!</v>
      </c>
      <c r="AB204" t="e">
        <f t="shared" si="47"/>
        <v>#VALUE!</v>
      </c>
      <c r="AC204" t="e">
        <f t="shared" si="48"/>
        <v>#VALUE!</v>
      </c>
      <c r="AD204" t="e">
        <f t="shared" si="49"/>
        <v>#VALUE!</v>
      </c>
      <c r="AE204" t="e">
        <f t="shared" si="50"/>
        <v>#VALUE!</v>
      </c>
      <c r="AF204" t="e">
        <f t="shared" si="51"/>
        <v>#VALUE!</v>
      </c>
      <c r="AG204" t="e">
        <f t="shared" si="52"/>
        <v>#VALUE!</v>
      </c>
      <c r="AH204" t="e">
        <f t="shared" si="59"/>
        <v>#VALUE!</v>
      </c>
      <c r="AI204" t="e">
        <f t="shared" si="53"/>
        <v>#VALUE!</v>
      </c>
      <c r="AJ204">
        <f t="shared" si="54"/>
        <v>0</v>
      </c>
      <c r="AK204" t="e">
        <f t="shared" si="55"/>
        <v>#N/A</v>
      </c>
      <c r="AL204" t="e">
        <f t="shared" si="56"/>
        <v>#VALUE!</v>
      </c>
      <c r="AM204" t="e">
        <f t="shared" si="57"/>
        <v>#VALUE!</v>
      </c>
      <c r="AN2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4" t="e">
        <f t="shared" si="58"/>
        <v>#VALUE!</v>
      </c>
    </row>
    <row r="205" spans="2:42" x14ac:dyDescent="0.35">
      <c r="B205" s="12" t="str">
        <f>Demand!C210</f>
        <v/>
      </c>
      <c r="C205" s="57" t="str">
        <f>Demand!D210</f>
        <v/>
      </c>
      <c r="D205" s="57" t="str">
        <f>Demand!E210</f>
        <v/>
      </c>
      <c r="E205" s="5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5" t="e">
        <f t="shared" si="45"/>
        <v>#VALUE!</v>
      </c>
      <c r="AA205" t="e">
        <f t="shared" si="46"/>
        <v>#VALUE!</v>
      </c>
      <c r="AB205" t="e">
        <f t="shared" si="47"/>
        <v>#VALUE!</v>
      </c>
      <c r="AC205" t="e">
        <f t="shared" si="48"/>
        <v>#VALUE!</v>
      </c>
      <c r="AD205" t="e">
        <f t="shared" si="49"/>
        <v>#VALUE!</v>
      </c>
      <c r="AE205" t="e">
        <f t="shared" si="50"/>
        <v>#VALUE!</v>
      </c>
      <c r="AF205" t="e">
        <f t="shared" si="51"/>
        <v>#VALUE!</v>
      </c>
      <c r="AG205" t="e">
        <f t="shared" si="52"/>
        <v>#VALUE!</v>
      </c>
      <c r="AH205" t="e">
        <f t="shared" si="59"/>
        <v>#VALUE!</v>
      </c>
      <c r="AI205" t="e">
        <f t="shared" si="53"/>
        <v>#VALUE!</v>
      </c>
      <c r="AJ205">
        <f t="shared" si="54"/>
        <v>0</v>
      </c>
      <c r="AK205" t="e">
        <f t="shared" si="55"/>
        <v>#N/A</v>
      </c>
      <c r="AL205" t="e">
        <f t="shared" si="56"/>
        <v>#VALUE!</v>
      </c>
      <c r="AM205" t="e">
        <f t="shared" si="57"/>
        <v>#VALUE!</v>
      </c>
      <c r="AN2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5" t="e">
        <f t="shared" si="58"/>
        <v>#VALUE!</v>
      </c>
    </row>
    <row r="206" spans="2:42" x14ac:dyDescent="0.35">
      <c r="B206" s="12" t="str">
        <f>Demand!C211</f>
        <v/>
      </c>
      <c r="C206" s="57" t="str">
        <f>Demand!D211</f>
        <v/>
      </c>
      <c r="D206" s="57" t="str">
        <f>Demand!E211</f>
        <v/>
      </c>
      <c r="E206" s="5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6" t="e">
        <f t="shared" si="45"/>
        <v>#VALUE!</v>
      </c>
      <c r="AA206" t="e">
        <f t="shared" si="46"/>
        <v>#VALUE!</v>
      </c>
      <c r="AB206" t="e">
        <f t="shared" si="47"/>
        <v>#VALUE!</v>
      </c>
      <c r="AC206" t="e">
        <f t="shared" si="48"/>
        <v>#VALUE!</v>
      </c>
      <c r="AD206" t="e">
        <f t="shared" si="49"/>
        <v>#VALUE!</v>
      </c>
      <c r="AE206" t="e">
        <f t="shared" si="50"/>
        <v>#VALUE!</v>
      </c>
      <c r="AF206" t="e">
        <f t="shared" si="51"/>
        <v>#VALUE!</v>
      </c>
      <c r="AG206" t="e">
        <f t="shared" si="52"/>
        <v>#VALUE!</v>
      </c>
      <c r="AH206" t="e">
        <f t="shared" si="59"/>
        <v>#VALUE!</v>
      </c>
      <c r="AI206" t="e">
        <f t="shared" si="53"/>
        <v>#VALUE!</v>
      </c>
      <c r="AJ206">
        <f t="shared" si="54"/>
        <v>0</v>
      </c>
      <c r="AK206" t="e">
        <f t="shared" si="55"/>
        <v>#N/A</v>
      </c>
      <c r="AL206" t="e">
        <f t="shared" si="56"/>
        <v>#VALUE!</v>
      </c>
      <c r="AM206" t="e">
        <f t="shared" si="57"/>
        <v>#VALUE!</v>
      </c>
      <c r="AN2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6" t="e">
        <f t="shared" si="58"/>
        <v>#VALUE!</v>
      </c>
    </row>
    <row r="207" spans="2:42" x14ac:dyDescent="0.35">
      <c r="B207" s="12" t="str">
        <f>Demand!C212</f>
        <v/>
      </c>
      <c r="C207" s="57" t="str">
        <f>Demand!D212</f>
        <v/>
      </c>
      <c r="D207" s="57" t="str">
        <f>Demand!E212</f>
        <v/>
      </c>
      <c r="E207" s="5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7" t="e">
        <f t="shared" si="45"/>
        <v>#VALUE!</v>
      </c>
      <c r="AA207" t="e">
        <f t="shared" si="46"/>
        <v>#VALUE!</v>
      </c>
      <c r="AB207" t="e">
        <f t="shared" si="47"/>
        <v>#VALUE!</v>
      </c>
      <c r="AC207" t="e">
        <f t="shared" si="48"/>
        <v>#VALUE!</v>
      </c>
      <c r="AD207" t="e">
        <f t="shared" si="49"/>
        <v>#VALUE!</v>
      </c>
      <c r="AE207" t="e">
        <f t="shared" si="50"/>
        <v>#VALUE!</v>
      </c>
      <c r="AF207" t="e">
        <f t="shared" si="51"/>
        <v>#VALUE!</v>
      </c>
      <c r="AG207" t="e">
        <f t="shared" si="52"/>
        <v>#VALUE!</v>
      </c>
      <c r="AH207" t="e">
        <f t="shared" si="59"/>
        <v>#VALUE!</v>
      </c>
      <c r="AI207" t="e">
        <f t="shared" si="53"/>
        <v>#VALUE!</v>
      </c>
      <c r="AJ207">
        <f t="shared" si="54"/>
        <v>0</v>
      </c>
      <c r="AK207" t="e">
        <f t="shared" si="55"/>
        <v>#N/A</v>
      </c>
      <c r="AL207" t="e">
        <f t="shared" si="56"/>
        <v>#VALUE!</v>
      </c>
      <c r="AM207" t="e">
        <f t="shared" si="57"/>
        <v>#VALUE!</v>
      </c>
      <c r="AN2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7" t="e">
        <f t="shared" si="58"/>
        <v>#VALUE!</v>
      </c>
    </row>
    <row r="208" spans="2:42" x14ac:dyDescent="0.35">
      <c r="B208" s="12" t="str">
        <f>Demand!C213</f>
        <v/>
      </c>
      <c r="C208" s="57" t="str">
        <f>Demand!D213</f>
        <v/>
      </c>
      <c r="D208" s="57" t="str">
        <f>Demand!E213</f>
        <v/>
      </c>
      <c r="E208" s="5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8" t="e">
        <f t="shared" si="45"/>
        <v>#VALUE!</v>
      </c>
      <c r="AA208" t="e">
        <f t="shared" si="46"/>
        <v>#VALUE!</v>
      </c>
      <c r="AB208" t="e">
        <f t="shared" si="47"/>
        <v>#VALUE!</v>
      </c>
      <c r="AC208" t="e">
        <f t="shared" si="48"/>
        <v>#VALUE!</v>
      </c>
      <c r="AD208" t="e">
        <f t="shared" si="49"/>
        <v>#VALUE!</v>
      </c>
      <c r="AE208" t="e">
        <f t="shared" si="50"/>
        <v>#VALUE!</v>
      </c>
      <c r="AF208" t="e">
        <f t="shared" si="51"/>
        <v>#VALUE!</v>
      </c>
      <c r="AG208" t="e">
        <f t="shared" si="52"/>
        <v>#VALUE!</v>
      </c>
      <c r="AH208" t="e">
        <f t="shared" si="59"/>
        <v>#VALUE!</v>
      </c>
      <c r="AI208" t="e">
        <f t="shared" si="53"/>
        <v>#VALUE!</v>
      </c>
      <c r="AJ208">
        <f t="shared" si="54"/>
        <v>0</v>
      </c>
      <c r="AK208" t="e">
        <f t="shared" si="55"/>
        <v>#N/A</v>
      </c>
      <c r="AL208" t="e">
        <f t="shared" si="56"/>
        <v>#VALUE!</v>
      </c>
      <c r="AM208" t="e">
        <f t="shared" si="57"/>
        <v>#VALUE!</v>
      </c>
      <c r="AN2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8" t="e">
        <f t="shared" si="58"/>
        <v>#VALUE!</v>
      </c>
    </row>
    <row r="209" spans="2:42" x14ac:dyDescent="0.35">
      <c r="B209" s="12" t="str">
        <f>Demand!C214</f>
        <v/>
      </c>
      <c r="C209" s="57" t="str">
        <f>Demand!D214</f>
        <v/>
      </c>
      <c r="D209" s="57" t="str">
        <f>Demand!E214</f>
        <v/>
      </c>
      <c r="E209" s="5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09" t="e">
        <f t="shared" si="45"/>
        <v>#VALUE!</v>
      </c>
      <c r="AA209" t="e">
        <f t="shared" si="46"/>
        <v>#VALUE!</v>
      </c>
      <c r="AB209" t="e">
        <f t="shared" si="47"/>
        <v>#VALUE!</v>
      </c>
      <c r="AC209" t="e">
        <f t="shared" si="48"/>
        <v>#VALUE!</v>
      </c>
      <c r="AD209" t="e">
        <f t="shared" si="49"/>
        <v>#VALUE!</v>
      </c>
      <c r="AE209" t="e">
        <f t="shared" si="50"/>
        <v>#VALUE!</v>
      </c>
      <c r="AF209" t="e">
        <f t="shared" si="51"/>
        <v>#VALUE!</v>
      </c>
      <c r="AG209" t="e">
        <f t="shared" si="52"/>
        <v>#VALUE!</v>
      </c>
      <c r="AH209" t="e">
        <f t="shared" si="59"/>
        <v>#VALUE!</v>
      </c>
      <c r="AI209" t="e">
        <f t="shared" si="53"/>
        <v>#VALUE!</v>
      </c>
      <c r="AJ209">
        <f t="shared" si="54"/>
        <v>0</v>
      </c>
      <c r="AK209" t="e">
        <f t="shared" si="55"/>
        <v>#N/A</v>
      </c>
      <c r="AL209" t="e">
        <f t="shared" si="56"/>
        <v>#VALUE!</v>
      </c>
      <c r="AM209" t="e">
        <f t="shared" si="57"/>
        <v>#VALUE!</v>
      </c>
      <c r="AN2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09" t="e">
        <f t="shared" si="58"/>
        <v>#VALUE!</v>
      </c>
    </row>
    <row r="210" spans="2:42" x14ac:dyDescent="0.35">
      <c r="B210" s="12" t="str">
        <f>Demand!C215</f>
        <v/>
      </c>
      <c r="C210" s="57" t="str">
        <f>Demand!D215</f>
        <v/>
      </c>
      <c r="D210" s="57" t="str">
        <f>Demand!E215</f>
        <v/>
      </c>
      <c r="E210" s="5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0" t="e">
        <f t="shared" si="45"/>
        <v>#VALUE!</v>
      </c>
      <c r="AA210" t="e">
        <f t="shared" si="46"/>
        <v>#VALUE!</v>
      </c>
      <c r="AB210" t="e">
        <f t="shared" si="47"/>
        <v>#VALUE!</v>
      </c>
      <c r="AC210" t="e">
        <f t="shared" si="48"/>
        <v>#VALUE!</v>
      </c>
      <c r="AD210" t="e">
        <f t="shared" si="49"/>
        <v>#VALUE!</v>
      </c>
      <c r="AE210" t="e">
        <f t="shared" si="50"/>
        <v>#VALUE!</v>
      </c>
      <c r="AF210" t="e">
        <f t="shared" si="51"/>
        <v>#VALUE!</v>
      </c>
      <c r="AG210" t="e">
        <f t="shared" si="52"/>
        <v>#VALUE!</v>
      </c>
      <c r="AH210" t="e">
        <f t="shared" si="59"/>
        <v>#VALUE!</v>
      </c>
      <c r="AI210" t="e">
        <f t="shared" si="53"/>
        <v>#VALUE!</v>
      </c>
      <c r="AJ210">
        <f t="shared" si="54"/>
        <v>0</v>
      </c>
      <c r="AK210" t="e">
        <f t="shared" si="55"/>
        <v>#N/A</v>
      </c>
      <c r="AL210" t="e">
        <f t="shared" si="56"/>
        <v>#VALUE!</v>
      </c>
      <c r="AM210" t="e">
        <f t="shared" si="57"/>
        <v>#VALUE!</v>
      </c>
      <c r="AN2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0" t="e">
        <f t="shared" si="58"/>
        <v>#VALUE!</v>
      </c>
    </row>
    <row r="211" spans="2:42" x14ac:dyDescent="0.35">
      <c r="B211" s="12" t="str">
        <f>Demand!C216</f>
        <v/>
      </c>
      <c r="C211" s="57" t="str">
        <f>Demand!D216</f>
        <v/>
      </c>
      <c r="D211" s="57" t="str">
        <f>Demand!E216</f>
        <v/>
      </c>
      <c r="E211" s="5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1" t="e">
        <f t="shared" si="45"/>
        <v>#VALUE!</v>
      </c>
      <c r="AA211" t="e">
        <f t="shared" si="46"/>
        <v>#VALUE!</v>
      </c>
      <c r="AB211" t="e">
        <f t="shared" si="47"/>
        <v>#VALUE!</v>
      </c>
      <c r="AC211" t="e">
        <f t="shared" si="48"/>
        <v>#VALUE!</v>
      </c>
      <c r="AD211" t="e">
        <f t="shared" si="49"/>
        <v>#VALUE!</v>
      </c>
      <c r="AE211" t="e">
        <f t="shared" si="50"/>
        <v>#VALUE!</v>
      </c>
      <c r="AF211" t="e">
        <f t="shared" si="51"/>
        <v>#VALUE!</v>
      </c>
      <c r="AG211" t="e">
        <f t="shared" si="52"/>
        <v>#VALUE!</v>
      </c>
      <c r="AH211" t="e">
        <f t="shared" si="59"/>
        <v>#VALUE!</v>
      </c>
      <c r="AI211" t="e">
        <f t="shared" si="53"/>
        <v>#VALUE!</v>
      </c>
      <c r="AJ211">
        <f t="shared" si="54"/>
        <v>0</v>
      </c>
      <c r="AK211" t="e">
        <f t="shared" si="55"/>
        <v>#N/A</v>
      </c>
      <c r="AL211" t="e">
        <f t="shared" si="56"/>
        <v>#VALUE!</v>
      </c>
      <c r="AM211" t="e">
        <f t="shared" si="57"/>
        <v>#VALUE!</v>
      </c>
      <c r="AN2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1" t="e">
        <f t="shared" si="58"/>
        <v>#VALUE!</v>
      </c>
    </row>
    <row r="212" spans="2:42" x14ac:dyDescent="0.35">
      <c r="B212" s="12" t="str">
        <f>Demand!C217</f>
        <v/>
      </c>
      <c r="C212" s="57" t="str">
        <f>Demand!D217</f>
        <v/>
      </c>
      <c r="D212" s="57" t="str">
        <f>Demand!E217</f>
        <v/>
      </c>
      <c r="E212" s="5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2" t="e">
        <f t="shared" si="45"/>
        <v>#VALUE!</v>
      </c>
      <c r="AA212" t="e">
        <f t="shared" si="46"/>
        <v>#VALUE!</v>
      </c>
      <c r="AB212" t="e">
        <f t="shared" si="47"/>
        <v>#VALUE!</v>
      </c>
      <c r="AC212" t="e">
        <f t="shared" si="48"/>
        <v>#VALUE!</v>
      </c>
      <c r="AD212" t="e">
        <f t="shared" si="49"/>
        <v>#VALUE!</v>
      </c>
      <c r="AE212" t="e">
        <f t="shared" si="50"/>
        <v>#VALUE!</v>
      </c>
      <c r="AF212" t="e">
        <f t="shared" si="51"/>
        <v>#VALUE!</v>
      </c>
      <c r="AG212" t="e">
        <f t="shared" si="52"/>
        <v>#VALUE!</v>
      </c>
      <c r="AH212" t="e">
        <f t="shared" si="59"/>
        <v>#VALUE!</v>
      </c>
      <c r="AI212" t="e">
        <f t="shared" si="53"/>
        <v>#VALUE!</v>
      </c>
      <c r="AJ212">
        <f t="shared" si="54"/>
        <v>0</v>
      </c>
      <c r="AK212" t="e">
        <f t="shared" si="55"/>
        <v>#N/A</v>
      </c>
      <c r="AL212" t="e">
        <f t="shared" si="56"/>
        <v>#VALUE!</v>
      </c>
      <c r="AM212" t="e">
        <f t="shared" si="57"/>
        <v>#VALUE!</v>
      </c>
      <c r="AN2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2" t="e">
        <f t="shared" si="58"/>
        <v>#VALUE!</v>
      </c>
    </row>
    <row r="213" spans="2:42" x14ac:dyDescent="0.35">
      <c r="B213" s="12" t="str">
        <f>Demand!C218</f>
        <v/>
      </c>
      <c r="C213" s="57" t="str">
        <f>Demand!D218</f>
        <v/>
      </c>
      <c r="D213" s="57" t="str">
        <f>Demand!E218</f>
        <v/>
      </c>
      <c r="E213" s="5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3" t="e">
        <f t="shared" si="45"/>
        <v>#VALUE!</v>
      </c>
      <c r="AA213" t="e">
        <f t="shared" si="46"/>
        <v>#VALUE!</v>
      </c>
      <c r="AB213" t="e">
        <f t="shared" si="47"/>
        <v>#VALUE!</v>
      </c>
      <c r="AC213" t="e">
        <f t="shared" si="48"/>
        <v>#VALUE!</v>
      </c>
      <c r="AD213" t="e">
        <f t="shared" si="49"/>
        <v>#VALUE!</v>
      </c>
      <c r="AE213" t="e">
        <f t="shared" si="50"/>
        <v>#VALUE!</v>
      </c>
      <c r="AF213" t="e">
        <f t="shared" si="51"/>
        <v>#VALUE!</v>
      </c>
      <c r="AG213" t="e">
        <f t="shared" si="52"/>
        <v>#VALUE!</v>
      </c>
      <c r="AH213" t="e">
        <f t="shared" si="59"/>
        <v>#VALUE!</v>
      </c>
      <c r="AI213" t="e">
        <f t="shared" si="53"/>
        <v>#VALUE!</v>
      </c>
      <c r="AJ213">
        <f t="shared" si="54"/>
        <v>0</v>
      </c>
      <c r="AK213" t="e">
        <f t="shared" si="55"/>
        <v>#N/A</v>
      </c>
      <c r="AL213" t="e">
        <f t="shared" si="56"/>
        <v>#VALUE!</v>
      </c>
      <c r="AM213" t="e">
        <f t="shared" si="57"/>
        <v>#VALUE!</v>
      </c>
      <c r="AN2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3" t="e">
        <f t="shared" si="58"/>
        <v>#VALUE!</v>
      </c>
    </row>
    <row r="214" spans="2:42" x14ac:dyDescent="0.35">
      <c r="B214" s="12" t="str">
        <f>Demand!C219</f>
        <v/>
      </c>
      <c r="C214" s="57" t="str">
        <f>Demand!D219</f>
        <v/>
      </c>
      <c r="D214" s="57" t="str">
        <f>Demand!E219</f>
        <v/>
      </c>
      <c r="E214" s="5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4" t="e">
        <f t="shared" si="45"/>
        <v>#VALUE!</v>
      </c>
      <c r="AA214" t="e">
        <f t="shared" si="46"/>
        <v>#VALUE!</v>
      </c>
      <c r="AB214" t="e">
        <f t="shared" si="47"/>
        <v>#VALUE!</v>
      </c>
      <c r="AC214" t="e">
        <f t="shared" si="48"/>
        <v>#VALUE!</v>
      </c>
      <c r="AD214" t="e">
        <f t="shared" si="49"/>
        <v>#VALUE!</v>
      </c>
      <c r="AE214" t="e">
        <f t="shared" si="50"/>
        <v>#VALUE!</v>
      </c>
      <c r="AF214" t="e">
        <f t="shared" si="51"/>
        <v>#VALUE!</v>
      </c>
      <c r="AG214" t="e">
        <f t="shared" si="52"/>
        <v>#VALUE!</v>
      </c>
      <c r="AH214" t="e">
        <f t="shared" si="59"/>
        <v>#VALUE!</v>
      </c>
      <c r="AI214" t="e">
        <f t="shared" si="53"/>
        <v>#VALUE!</v>
      </c>
      <c r="AJ214">
        <f t="shared" si="54"/>
        <v>0</v>
      </c>
      <c r="AK214" t="e">
        <f t="shared" si="55"/>
        <v>#N/A</v>
      </c>
      <c r="AL214" t="e">
        <f t="shared" si="56"/>
        <v>#VALUE!</v>
      </c>
      <c r="AM214" t="e">
        <f t="shared" si="57"/>
        <v>#VALUE!</v>
      </c>
      <c r="AN2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4" t="e">
        <f t="shared" si="58"/>
        <v>#VALUE!</v>
      </c>
    </row>
    <row r="215" spans="2:42" x14ac:dyDescent="0.35">
      <c r="B215" s="12" t="str">
        <f>Demand!C220</f>
        <v/>
      </c>
      <c r="C215" s="57" t="str">
        <f>Demand!D220</f>
        <v/>
      </c>
      <c r="D215" s="57" t="str">
        <f>Demand!E220</f>
        <v/>
      </c>
      <c r="E215" s="5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5" t="e">
        <f t="shared" si="45"/>
        <v>#VALUE!</v>
      </c>
      <c r="AA215" t="e">
        <f t="shared" si="46"/>
        <v>#VALUE!</v>
      </c>
      <c r="AB215" t="e">
        <f t="shared" si="47"/>
        <v>#VALUE!</v>
      </c>
      <c r="AC215" t="e">
        <f t="shared" si="48"/>
        <v>#VALUE!</v>
      </c>
      <c r="AD215" t="e">
        <f t="shared" si="49"/>
        <v>#VALUE!</v>
      </c>
      <c r="AE215" t="e">
        <f t="shared" si="50"/>
        <v>#VALUE!</v>
      </c>
      <c r="AF215" t="e">
        <f t="shared" si="51"/>
        <v>#VALUE!</v>
      </c>
      <c r="AG215" t="e">
        <f t="shared" si="52"/>
        <v>#VALUE!</v>
      </c>
      <c r="AH215" t="e">
        <f t="shared" si="59"/>
        <v>#VALUE!</v>
      </c>
      <c r="AI215" t="e">
        <f t="shared" si="53"/>
        <v>#VALUE!</v>
      </c>
      <c r="AJ215">
        <f t="shared" si="54"/>
        <v>0</v>
      </c>
      <c r="AK215" t="e">
        <f t="shared" si="55"/>
        <v>#N/A</v>
      </c>
      <c r="AL215" t="e">
        <f t="shared" si="56"/>
        <v>#VALUE!</v>
      </c>
      <c r="AM215" t="e">
        <f t="shared" si="57"/>
        <v>#VALUE!</v>
      </c>
      <c r="AN2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5" t="e">
        <f t="shared" si="58"/>
        <v>#VALUE!</v>
      </c>
    </row>
    <row r="216" spans="2:42" x14ac:dyDescent="0.35">
      <c r="B216" s="12" t="str">
        <f>Demand!C221</f>
        <v/>
      </c>
      <c r="C216" s="57" t="str">
        <f>Demand!D221</f>
        <v/>
      </c>
      <c r="D216" s="57" t="str">
        <f>Demand!E221</f>
        <v/>
      </c>
      <c r="E216" s="5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6" t="e">
        <f t="shared" si="45"/>
        <v>#VALUE!</v>
      </c>
      <c r="AA216" t="e">
        <f t="shared" si="46"/>
        <v>#VALUE!</v>
      </c>
      <c r="AB216" t="e">
        <f t="shared" si="47"/>
        <v>#VALUE!</v>
      </c>
      <c r="AC216" t="e">
        <f t="shared" si="48"/>
        <v>#VALUE!</v>
      </c>
      <c r="AD216" t="e">
        <f t="shared" si="49"/>
        <v>#VALUE!</v>
      </c>
      <c r="AE216" t="e">
        <f t="shared" si="50"/>
        <v>#VALUE!</v>
      </c>
      <c r="AF216" t="e">
        <f t="shared" si="51"/>
        <v>#VALUE!</v>
      </c>
      <c r="AG216" t="e">
        <f t="shared" si="52"/>
        <v>#VALUE!</v>
      </c>
      <c r="AH216" t="e">
        <f t="shared" si="59"/>
        <v>#VALUE!</v>
      </c>
      <c r="AI216" t="e">
        <f t="shared" si="53"/>
        <v>#VALUE!</v>
      </c>
      <c r="AJ216">
        <f t="shared" si="54"/>
        <v>0</v>
      </c>
      <c r="AK216" t="e">
        <f t="shared" si="55"/>
        <v>#N/A</v>
      </c>
      <c r="AL216" t="e">
        <f t="shared" si="56"/>
        <v>#VALUE!</v>
      </c>
      <c r="AM216" t="e">
        <f t="shared" si="57"/>
        <v>#VALUE!</v>
      </c>
      <c r="AN2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6" t="e">
        <f t="shared" si="58"/>
        <v>#VALUE!</v>
      </c>
    </row>
    <row r="217" spans="2:42" x14ac:dyDescent="0.35">
      <c r="B217" s="12" t="str">
        <f>Demand!C222</f>
        <v/>
      </c>
      <c r="C217" s="57" t="str">
        <f>Demand!D222</f>
        <v/>
      </c>
      <c r="D217" s="57" t="str">
        <f>Demand!E222</f>
        <v/>
      </c>
      <c r="E217" s="5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7" t="e">
        <f t="shared" si="45"/>
        <v>#VALUE!</v>
      </c>
      <c r="AA217" t="e">
        <f t="shared" si="46"/>
        <v>#VALUE!</v>
      </c>
      <c r="AB217" t="e">
        <f t="shared" si="47"/>
        <v>#VALUE!</v>
      </c>
      <c r="AC217" t="e">
        <f t="shared" si="48"/>
        <v>#VALUE!</v>
      </c>
      <c r="AD217" t="e">
        <f t="shared" si="49"/>
        <v>#VALUE!</v>
      </c>
      <c r="AE217" t="e">
        <f t="shared" si="50"/>
        <v>#VALUE!</v>
      </c>
      <c r="AF217" t="e">
        <f t="shared" si="51"/>
        <v>#VALUE!</v>
      </c>
      <c r="AG217" t="e">
        <f t="shared" si="52"/>
        <v>#VALUE!</v>
      </c>
      <c r="AH217" t="e">
        <f t="shared" si="59"/>
        <v>#VALUE!</v>
      </c>
      <c r="AI217" t="e">
        <f t="shared" si="53"/>
        <v>#VALUE!</v>
      </c>
      <c r="AJ217">
        <f t="shared" si="54"/>
        <v>0</v>
      </c>
      <c r="AK217" t="e">
        <f t="shared" si="55"/>
        <v>#N/A</v>
      </c>
      <c r="AL217" t="e">
        <f t="shared" si="56"/>
        <v>#VALUE!</v>
      </c>
      <c r="AM217" t="e">
        <f t="shared" si="57"/>
        <v>#VALUE!</v>
      </c>
      <c r="AN2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7" t="e">
        <f t="shared" si="58"/>
        <v>#VALUE!</v>
      </c>
    </row>
    <row r="218" spans="2:42" x14ac:dyDescent="0.35">
      <c r="B218" s="12" t="str">
        <f>Demand!C223</f>
        <v/>
      </c>
      <c r="C218" s="57" t="str">
        <f>Demand!D223</f>
        <v/>
      </c>
      <c r="D218" s="57" t="str">
        <f>Demand!E223</f>
        <v/>
      </c>
      <c r="E218" s="5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8" t="e">
        <f t="shared" si="45"/>
        <v>#VALUE!</v>
      </c>
      <c r="AA218" t="e">
        <f t="shared" si="46"/>
        <v>#VALUE!</v>
      </c>
      <c r="AB218" t="e">
        <f t="shared" si="47"/>
        <v>#VALUE!</v>
      </c>
      <c r="AC218" t="e">
        <f t="shared" si="48"/>
        <v>#VALUE!</v>
      </c>
      <c r="AD218" t="e">
        <f t="shared" si="49"/>
        <v>#VALUE!</v>
      </c>
      <c r="AE218" t="e">
        <f t="shared" si="50"/>
        <v>#VALUE!</v>
      </c>
      <c r="AF218" t="e">
        <f t="shared" si="51"/>
        <v>#VALUE!</v>
      </c>
      <c r="AG218" t="e">
        <f t="shared" si="52"/>
        <v>#VALUE!</v>
      </c>
      <c r="AH218" t="e">
        <f t="shared" si="59"/>
        <v>#VALUE!</v>
      </c>
      <c r="AI218" t="e">
        <f t="shared" si="53"/>
        <v>#VALUE!</v>
      </c>
      <c r="AJ218">
        <f t="shared" si="54"/>
        <v>0</v>
      </c>
      <c r="AK218" t="e">
        <f t="shared" si="55"/>
        <v>#N/A</v>
      </c>
      <c r="AL218" t="e">
        <f t="shared" si="56"/>
        <v>#VALUE!</v>
      </c>
      <c r="AM218" t="e">
        <f t="shared" si="57"/>
        <v>#VALUE!</v>
      </c>
      <c r="AN2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8" t="e">
        <f t="shared" si="58"/>
        <v>#VALUE!</v>
      </c>
    </row>
    <row r="219" spans="2:42" x14ac:dyDescent="0.35">
      <c r="B219" s="12" t="str">
        <f>Demand!C224</f>
        <v/>
      </c>
      <c r="C219" s="57" t="str">
        <f>Demand!D224</f>
        <v/>
      </c>
      <c r="D219" s="57" t="str">
        <f>Demand!E224</f>
        <v/>
      </c>
      <c r="E219" s="5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19" t="e">
        <f t="shared" si="45"/>
        <v>#VALUE!</v>
      </c>
      <c r="AA219" t="e">
        <f t="shared" si="46"/>
        <v>#VALUE!</v>
      </c>
      <c r="AB219" t="e">
        <f t="shared" si="47"/>
        <v>#VALUE!</v>
      </c>
      <c r="AC219" t="e">
        <f t="shared" si="48"/>
        <v>#VALUE!</v>
      </c>
      <c r="AD219" t="e">
        <f t="shared" si="49"/>
        <v>#VALUE!</v>
      </c>
      <c r="AE219" t="e">
        <f t="shared" si="50"/>
        <v>#VALUE!</v>
      </c>
      <c r="AF219" t="e">
        <f t="shared" si="51"/>
        <v>#VALUE!</v>
      </c>
      <c r="AG219" t="e">
        <f t="shared" si="52"/>
        <v>#VALUE!</v>
      </c>
      <c r="AH219" t="e">
        <f t="shared" si="59"/>
        <v>#VALUE!</v>
      </c>
      <c r="AI219" t="e">
        <f t="shared" si="53"/>
        <v>#VALUE!</v>
      </c>
      <c r="AJ219">
        <f t="shared" si="54"/>
        <v>0</v>
      </c>
      <c r="AK219" t="e">
        <f t="shared" si="55"/>
        <v>#N/A</v>
      </c>
      <c r="AL219" t="e">
        <f t="shared" si="56"/>
        <v>#VALUE!</v>
      </c>
      <c r="AM219" t="e">
        <f t="shared" si="57"/>
        <v>#VALUE!</v>
      </c>
      <c r="AN2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19" t="e">
        <f t="shared" si="58"/>
        <v>#VALUE!</v>
      </c>
    </row>
    <row r="220" spans="2:42" x14ac:dyDescent="0.35">
      <c r="B220" s="12" t="str">
        <f>Demand!C225</f>
        <v/>
      </c>
      <c r="C220" s="57" t="str">
        <f>Demand!D225</f>
        <v/>
      </c>
      <c r="D220" s="57" t="str">
        <f>Demand!E225</f>
        <v/>
      </c>
      <c r="E220" s="5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0" t="e">
        <f t="shared" si="45"/>
        <v>#VALUE!</v>
      </c>
      <c r="AA220" t="e">
        <f t="shared" si="46"/>
        <v>#VALUE!</v>
      </c>
      <c r="AB220" t="e">
        <f t="shared" si="47"/>
        <v>#VALUE!</v>
      </c>
      <c r="AC220" t="e">
        <f t="shared" si="48"/>
        <v>#VALUE!</v>
      </c>
      <c r="AD220" t="e">
        <f t="shared" si="49"/>
        <v>#VALUE!</v>
      </c>
      <c r="AE220" t="e">
        <f t="shared" si="50"/>
        <v>#VALUE!</v>
      </c>
      <c r="AF220" t="e">
        <f t="shared" si="51"/>
        <v>#VALUE!</v>
      </c>
      <c r="AG220" t="e">
        <f t="shared" si="52"/>
        <v>#VALUE!</v>
      </c>
      <c r="AH220" t="e">
        <f t="shared" si="59"/>
        <v>#VALUE!</v>
      </c>
      <c r="AI220" t="e">
        <f t="shared" si="53"/>
        <v>#VALUE!</v>
      </c>
      <c r="AJ220">
        <f t="shared" si="54"/>
        <v>0</v>
      </c>
      <c r="AK220" t="e">
        <f t="shared" si="55"/>
        <v>#N/A</v>
      </c>
      <c r="AL220" t="e">
        <f t="shared" si="56"/>
        <v>#VALUE!</v>
      </c>
      <c r="AM220" t="e">
        <f t="shared" si="57"/>
        <v>#VALUE!</v>
      </c>
      <c r="AN2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0" t="e">
        <f t="shared" si="58"/>
        <v>#VALUE!</v>
      </c>
    </row>
    <row r="221" spans="2:42" x14ac:dyDescent="0.35">
      <c r="B221" s="12" t="str">
        <f>Demand!C226</f>
        <v/>
      </c>
      <c r="C221" s="57" t="str">
        <f>Demand!D226</f>
        <v/>
      </c>
      <c r="D221" s="57" t="str">
        <f>Demand!E226</f>
        <v/>
      </c>
      <c r="E221" s="5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1" t="e">
        <f t="shared" si="45"/>
        <v>#VALUE!</v>
      </c>
      <c r="AA221" t="e">
        <f t="shared" si="46"/>
        <v>#VALUE!</v>
      </c>
      <c r="AB221" t="e">
        <f t="shared" si="47"/>
        <v>#VALUE!</v>
      </c>
      <c r="AC221" t="e">
        <f t="shared" si="48"/>
        <v>#VALUE!</v>
      </c>
      <c r="AD221" t="e">
        <f t="shared" si="49"/>
        <v>#VALUE!</v>
      </c>
      <c r="AE221" t="e">
        <f t="shared" si="50"/>
        <v>#VALUE!</v>
      </c>
      <c r="AF221" t="e">
        <f t="shared" si="51"/>
        <v>#VALUE!</v>
      </c>
      <c r="AG221" t="e">
        <f t="shared" si="52"/>
        <v>#VALUE!</v>
      </c>
      <c r="AH221" t="e">
        <f t="shared" si="59"/>
        <v>#VALUE!</v>
      </c>
      <c r="AI221" t="e">
        <f t="shared" si="53"/>
        <v>#VALUE!</v>
      </c>
      <c r="AJ221">
        <f t="shared" si="54"/>
        <v>0</v>
      </c>
      <c r="AK221" t="e">
        <f t="shared" si="55"/>
        <v>#N/A</v>
      </c>
      <c r="AL221" t="e">
        <f t="shared" si="56"/>
        <v>#VALUE!</v>
      </c>
      <c r="AM221" t="e">
        <f t="shared" si="57"/>
        <v>#VALUE!</v>
      </c>
      <c r="AN2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1" t="e">
        <f t="shared" si="58"/>
        <v>#VALUE!</v>
      </c>
    </row>
    <row r="222" spans="2:42" x14ac:dyDescent="0.35">
      <c r="B222" s="12" t="str">
        <f>Demand!C227</f>
        <v/>
      </c>
      <c r="C222" s="57" t="str">
        <f>Demand!D227</f>
        <v/>
      </c>
      <c r="D222" s="57" t="str">
        <f>Demand!E227</f>
        <v/>
      </c>
      <c r="E222" s="5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2" t="e">
        <f t="shared" si="45"/>
        <v>#VALUE!</v>
      </c>
      <c r="AA222" t="e">
        <f t="shared" si="46"/>
        <v>#VALUE!</v>
      </c>
      <c r="AB222" t="e">
        <f t="shared" si="47"/>
        <v>#VALUE!</v>
      </c>
      <c r="AC222" t="e">
        <f t="shared" si="48"/>
        <v>#VALUE!</v>
      </c>
      <c r="AD222" t="e">
        <f t="shared" si="49"/>
        <v>#VALUE!</v>
      </c>
      <c r="AE222" t="e">
        <f t="shared" si="50"/>
        <v>#VALUE!</v>
      </c>
      <c r="AF222" t="e">
        <f t="shared" si="51"/>
        <v>#VALUE!</v>
      </c>
      <c r="AG222" t="e">
        <f t="shared" si="52"/>
        <v>#VALUE!</v>
      </c>
      <c r="AH222" t="e">
        <f t="shared" si="59"/>
        <v>#VALUE!</v>
      </c>
      <c r="AI222" t="e">
        <f t="shared" si="53"/>
        <v>#VALUE!</v>
      </c>
      <c r="AJ222">
        <f t="shared" si="54"/>
        <v>0</v>
      </c>
      <c r="AK222" t="e">
        <f t="shared" si="55"/>
        <v>#N/A</v>
      </c>
      <c r="AL222" t="e">
        <f t="shared" si="56"/>
        <v>#VALUE!</v>
      </c>
      <c r="AM222" t="e">
        <f t="shared" si="57"/>
        <v>#VALUE!</v>
      </c>
      <c r="AN2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2" t="e">
        <f t="shared" si="58"/>
        <v>#VALUE!</v>
      </c>
    </row>
    <row r="223" spans="2:42" x14ac:dyDescent="0.35">
      <c r="B223" s="12" t="str">
        <f>Demand!C228</f>
        <v/>
      </c>
      <c r="C223" s="57" t="str">
        <f>Demand!D228</f>
        <v/>
      </c>
      <c r="D223" s="57" t="str">
        <f>Demand!E228</f>
        <v/>
      </c>
      <c r="E223" s="5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3" t="e">
        <f t="shared" si="45"/>
        <v>#VALUE!</v>
      </c>
      <c r="AA223" t="e">
        <f t="shared" si="46"/>
        <v>#VALUE!</v>
      </c>
      <c r="AB223" t="e">
        <f t="shared" si="47"/>
        <v>#VALUE!</v>
      </c>
      <c r="AC223" t="e">
        <f t="shared" si="48"/>
        <v>#VALUE!</v>
      </c>
      <c r="AD223" t="e">
        <f t="shared" si="49"/>
        <v>#VALUE!</v>
      </c>
      <c r="AE223" t="e">
        <f t="shared" si="50"/>
        <v>#VALUE!</v>
      </c>
      <c r="AF223" t="e">
        <f t="shared" si="51"/>
        <v>#VALUE!</v>
      </c>
      <c r="AG223" t="e">
        <f t="shared" si="52"/>
        <v>#VALUE!</v>
      </c>
      <c r="AH223" t="e">
        <f t="shared" si="59"/>
        <v>#VALUE!</v>
      </c>
      <c r="AI223" t="e">
        <f t="shared" si="53"/>
        <v>#VALUE!</v>
      </c>
      <c r="AJ223">
        <f t="shared" si="54"/>
        <v>0</v>
      </c>
      <c r="AK223" t="e">
        <f t="shared" si="55"/>
        <v>#N/A</v>
      </c>
      <c r="AL223" t="e">
        <f t="shared" si="56"/>
        <v>#VALUE!</v>
      </c>
      <c r="AM223" t="e">
        <f t="shared" si="57"/>
        <v>#VALUE!</v>
      </c>
      <c r="AN2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3" t="e">
        <f t="shared" si="58"/>
        <v>#VALUE!</v>
      </c>
    </row>
    <row r="224" spans="2:42" x14ac:dyDescent="0.35">
      <c r="B224" s="12" t="str">
        <f>Demand!C229</f>
        <v/>
      </c>
      <c r="C224" s="57" t="str">
        <f>Demand!D229</f>
        <v/>
      </c>
      <c r="D224" s="57" t="str">
        <f>Demand!E229</f>
        <v/>
      </c>
      <c r="E224" s="5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4" t="e">
        <f t="shared" si="45"/>
        <v>#VALUE!</v>
      </c>
      <c r="AA224" t="e">
        <f t="shared" si="46"/>
        <v>#VALUE!</v>
      </c>
      <c r="AB224" t="e">
        <f t="shared" si="47"/>
        <v>#VALUE!</v>
      </c>
      <c r="AC224" t="e">
        <f t="shared" si="48"/>
        <v>#VALUE!</v>
      </c>
      <c r="AD224" t="e">
        <f t="shared" si="49"/>
        <v>#VALUE!</v>
      </c>
      <c r="AE224" t="e">
        <f t="shared" si="50"/>
        <v>#VALUE!</v>
      </c>
      <c r="AF224" t="e">
        <f t="shared" si="51"/>
        <v>#VALUE!</v>
      </c>
      <c r="AG224" t="e">
        <f t="shared" si="52"/>
        <v>#VALUE!</v>
      </c>
      <c r="AH224" t="e">
        <f t="shared" si="59"/>
        <v>#VALUE!</v>
      </c>
      <c r="AI224" t="e">
        <f t="shared" si="53"/>
        <v>#VALUE!</v>
      </c>
      <c r="AJ224">
        <f t="shared" si="54"/>
        <v>0</v>
      </c>
      <c r="AK224" t="e">
        <f t="shared" si="55"/>
        <v>#N/A</v>
      </c>
      <c r="AL224" t="e">
        <f t="shared" si="56"/>
        <v>#VALUE!</v>
      </c>
      <c r="AM224" t="e">
        <f t="shared" si="57"/>
        <v>#VALUE!</v>
      </c>
      <c r="AN2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4" t="e">
        <f t="shared" si="58"/>
        <v>#VALUE!</v>
      </c>
    </row>
    <row r="225" spans="2:42" x14ac:dyDescent="0.35">
      <c r="B225" s="12" t="str">
        <f>Demand!C230</f>
        <v/>
      </c>
      <c r="C225" s="57" t="str">
        <f>Demand!D230</f>
        <v/>
      </c>
      <c r="D225" s="57" t="str">
        <f>Demand!E230</f>
        <v/>
      </c>
      <c r="E225" s="5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5" t="e">
        <f t="shared" si="45"/>
        <v>#VALUE!</v>
      </c>
      <c r="AA225" t="e">
        <f t="shared" si="46"/>
        <v>#VALUE!</v>
      </c>
      <c r="AB225" t="e">
        <f t="shared" si="47"/>
        <v>#VALUE!</v>
      </c>
      <c r="AC225" t="e">
        <f t="shared" si="48"/>
        <v>#VALUE!</v>
      </c>
      <c r="AD225" t="e">
        <f t="shared" si="49"/>
        <v>#VALUE!</v>
      </c>
      <c r="AE225" t="e">
        <f t="shared" si="50"/>
        <v>#VALUE!</v>
      </c>
      <c r="AF225" t="e">
        <f t="shared" si="51"/>
        <v>#VALUE!</v>
      </c>
      <c r="AG225" t="e">
        <f t="shared" si="52"/>
        <v>#VALUE!</v>
      </c>
      <c r="AH225" t="e">
        <f t="shared" si="59"/>
        <v>#VALUE!</v>
      </c>
      <c r="AI225" t="e">
        <f t="shared" si="53"/>
        <v>#VALUE!</v>
      </c>
      <c r="AJ225">
        <f t="shared" si="54"/>
        <v>0</v>
      </c>
      <c r="AK225" t="e">
        <f t="shared" si="55"/>
        <v>#N/A</v>
      </c>
      <c r="AL225" t="e">
        <f t="shared" si="56"/>
        <v>#VALUE!</v>
      </c>
      <c r="AM225" t="e">
        <f t="shared" si="57"/>
        <v>#VALUE!</v>
      </c>
      <c r="AN2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5" t="e">
        <f t="shared" si="58"/>
        <v>#VALUE!</v>
      </c>
    </row>
    <row r="226" spans="2:42" x14ac:dyDescent="0.35">
      <c r="B226" s="12" t="str">
        <f>Demand!C231</f>
        <v/>
      </c>
      <c r="C226" s="57" t="str">
        <f>Demand!D231</f>
        <v/>
      </c>
      <c r="D226" s="57" t="str">
        <f>Demand!E231</f>
        <v/>
      </c>
      <c r="E226" s="5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6" t="e">
        <f t="shared" si="45"/>
        <v>#VALUE!</v>
      </c>
      <c r="AA226" t="e">
        <f t="shared" si="46"/>
        <v>#VALUE!</v>
      </c>
      <c r="AB226" t="e">
        <f t="shared" si="47"/>
        <v>#VALUE!</v>
      </c>
      <c r="AC226" t="e">
        <f t="shared" si="48"/>
        <v>#VALUE!</v>
      </c>
      <c r="AD226" t="e">
        <f t="shared" si="49"/>
        <v>#VALUE!</v>
      </c>
      <c r="AE226" t="e">
        <f t="shared" si="50"/>
        <v>#VALUE!</v>
      </c>
      <c r="AF226" t="e">
        <f t="shared" si="51"/>
        <v>#VALUE!</v>
      </c>
      <c r="AG226" t="e">
        <f t="shared" si="52"/>
        <v>#VALUE!</v>
      </c>
      <c r="AH226" t="e">
        <f t="shared" si="59"/>
        <v>#VALUE!</v>
      </c>
      <c r="AI226" t="e">
        <f t="shared" si="53"/>
        <v>#VALUE!</v>
      </c>
      <c r="AJ226">
        <f t="shared" si="54"/>
        <v>0</v>
      </c>
      <c r="AK226" t="e">
        <f t="shared" si="55"/>
        <v>#N/A</v>
      </c>
      <c r="AL226" t="e">
        <f t="shared" si="56"/>
        <v>#VALUE!</v>
      </c>
      <c r="AM226" t="e">
        <f t="shared" si="57"/>
        <v>#VALUE!</v>
      </c>
      <c r="AN2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6" t="e">
        <f t="shared" si="58"/>
        <v>#VALUE!</v>
      </c>
    </row>
    <row r="227" spans="2:42" x14ac:dyDescent="0.35">
      <c r="B227" s="12" t="str">
        <f>Demand!C232</f>
        <v/>
      </c>
      <c r="C227" s="57" t="str">
        <f>Demand!D232</f>
        <v/>
      </c>
      <c r="D227" s="57" t="str">
        <f>Demand!E232</f>
        <v/>
      </c>
      <c r="E227" s="5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7" t="e">
        <f t="shared" si="45"/>
        <v>#VALUE!</v>
      </c>
      <c r="AA227" t="e">
        <f t="shared" si="46"/>
        <v>#VALUE!</v>
      </c>
      <c r="AB227" t="e">
        <f t="shared" si="47"/>
        <v>#VALUE!</v>
      </c>
      <c r="AC227" t="e">
        <f t="shared" si="48"/>
        <v>#VALUE!</v>
      </c>
      <c r="AD227" t="e">
        <f t="shared" si="49"/>
        <v>#VALUE!</v>
      </c>
      <c r="AE227" t="e">
        <f t="shared" si="50"/>
        <v>#VALUE!</v>
      </c>
      <c r="AF227" t="e">
        <f t="shared" si="51"/>
        <v>#VALUE!</v>
      </c>
      <c r="AG227" t="e">
        <f t="shared" si="52"/>
        <v>#VALUE!</v>
      </c>
      <c r="AH227" t="e">
        <f t="shared" si="59"/>
        <v>#VALUE!</v>
      </c>
      <c r="AI227" t="e">
        <f t="shared" si="53"/>
        <v>#VALUE!</v>
      </c>
      <c r="AJ227">
        <f t="shared" si="54"/>
        <v>0</v>
      </c>
      <c r="AK227" t="e">
        <f t="shared" si="55"/>
        <v>#N/A</v>
      </c>
      <c r="AL227" t="e">
        <f t="shared" si="56"/>
        <v>#VALUE!</v>
      </c>
      <c r="AM227" t="e">
        <f t="shared" si="57"/>
        <v>#VALUE!</v>
      </c>
      <c r="AN2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7" t="e">
        <f t="shared" si="58"/>
        <v>#VALUE!</v>
      </c>
    </row>
    <row r="228" spans="2:42" x14ac:dyDescent="0.35">
      <c r="B228" s="12" t="str">
        <f>Demand!C233</f>
        <v/>
      </c>
      <c r="C228" s="57" t="str">
        <f>Demand!D233</f>
        <v/>
      </c>
      <c r="D228" s="57" t="str">
        <f>Demand!E233</f>
        <v/>
      </c>
      <c r="E228" s="5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8" t="e">
        <f t="shared" si="45"/>
        <v>#VALUE!</v>
      </c>
      <c r="AA228" t="e">
        <f t="shared" si="46"/>
        <v>#VALUE!</v>
      </c>
      <c r="AB228" t="e">
        <f t="shared" si="47"/>
        <v>#VALUE!</v>
      </c>
      <c r="AC228" t="e">
        <f t="shared" si="48"/>
        <v>#VALUE!</v>
      </c>
      <c r="AD228" t="e">
        <f t="shared" si="49"/>
        <v>#VALUE!</v>
      </c>
      <c r="AE228" t="e">
        <f t="shared" si="50"/>
        <v>#VALUE!</v>
      </c>
      <c r="AF228" t="e">
        <f t="shared" si="51"/>
        <v>#VALUE!</v>
      </c>
      <c r="AG228" t="e">
        <f t="shared" si="52"/>
        <v>#VALUE!</v>
      </c>
      <c r="AH228" t="e">
        <f t="shared" si="59"/>
        <v>#VALUE!</v>
      </c>
      <c r="AI228" t="e">
        <f t="shared" si="53"/>
        <v>#VALUE!</v>
      </c>
      <c r="AJ228">
        <f t="shared" si="54"/>
        <v>0</v>
      </c>
      <c r="AK228" t="e">
        <f t="shared" si="55"/>
        <v>#N/A</v>
      </c>
      <c r="AL228" t="e">
        <f t="shared" si="56"/>
        <v>#VALUE!</v>
      </c>
      <c r="AM228" t="e">
        <f t="shared" si="57"/>
        <v>#VALUE!</v>
      </c>
      <c r="AN2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8" t="e">
        <f t="shared" si="58"/>
        <v>#VALUE!</v>
      </c>
    </row>
    <row r="229" spans="2:42" x14ac:dyDescent="0.35">
      <c r="B229" s="12" t="str">
        <f>Demand!C234</f>
        <v/>
      </c>
      <c r="C229" s="57" t="str">
        <f>Demand!D234</f>
        <v/>
      </c>
      <c r="D229" s="57" t="str">
        <f>Demand!E234</f>
        <v/>
      </c>
      <c r="E229" s="5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29" t="e">
        <f t="shared" si="45"/>
        <v>#VALUE!</v>
      </c>
      <c r="AA229" t="e">
        <f t="shared" si="46"/>
        <v>#VALUE!</v>
      </c>
      <c r="AB229" t="e">
        <f t="shared" si="47"/>
        <v>#VALUE!</v>
      </c>
      <c r="AC229" t="e">
        <f t="shared" si="48"/>
        <v>#VALUE!</v>
      </c>
      <c r="AD229" t="e">
        <f t="shared" si="49"/>
        <v>#VALUE!</v>
      </c>
      <c r="AE229" t="e">
        <f t="shared" si="50"/>
        <v>#VALUE!</v>
      </c>
      <c r="AF229" t="e">
        <f t="shared" si="51"/>
        <v>#VALUE!</v>
      </c>
      <c r="AG229" t="e">
        <f t="shared" si="52"/>
        <v>#VALUE!</v>
      </c>
      <c r="AH229" t="e">
        <f t="shared" si="59"/>
        <v>#VALUE!</v>
      </c>
      <c r="AI229" t="e">
        <f t="shared" si="53"/>
        <v>#VALUE!</v>
      </c>
      <c r="AJ229">
        <f t="shared" si="54"/>
        <v>0</v>
      </c>
      <c r="AK229" t="e">
        <f t="shared" si="55"/>
        <v>#N/A</v>
      </c>
      <c r="AL229" t="e">
        <f t="shared" si="56"/>
        <v>#VALUE!</v>
      </c>
      <c r="AM229" t="e">
        <f t="shared" si="57"/>
        <v>#VALUE!</v>
      </c>
      <c r="AN2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29" t="e">
        <f t="shared" si="58"/>
        <v>#VALUE!</v>
      </c>
    </row>
    <row r="230" spans="2:42" x14ac:dyDescent="0.35">
      <c r="B230" s="12" t="str">
        <f>Demand!C235</f>
        <v/>
      </c>
      <c r="C230" s="57" t="str">
        <f>Demand!D235</f>
        <v/>
      </c>
      <c r="D230" s="57" t="str">
        <f>Demand!E235</f>
        <v/>
      </c>
      <c r="E230" s="5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0" t="e">
        <f t="shared" si="45"/>
        <v>#VALUE!</v>
      </c>
      <c r="AA230" t="e">
        <f t="shared" si="46"/>
        <v>#VALUE!</v>
      </c>
      <c r="AB230" t="e">
        <f t="shared" si="47"/>
        <v>#VALUE!</v>
      </c>
      <c r="AC230" t="e">
        <f t="shared" si="48"/>
        <v>#VALUE!</v>
      </c>
      <c r="AD230" t="e">
        <f t="shared" si="49"/>
        <v>#VALUE!</v>
      </c>
      <c r="AE230" t="e">
        <f t="shared" si="50"/>
        <v>#VALUE!</v>
      </c>
      <c r="AF230" t="e">
        <f t="shared" si="51"/>
        <v>#VALUE!</v>
      </c>
      <c r="AG230" t="e">
        <f t="shared" si="52"/>
        <v>#VALUE!</v>
      </c>
      <c r="AH230" t="e">
        <f t="shared" si="59"/>
        <v>#VALUE!</v>
      </c>
      <c r="AI230" t="e">
        <f t="shared" si="53"/>
        <v>#VALUE!</v>
      </c>
      <c r="AJ230">
        <f t="shared" si="54"/>
        <v>0</v>
      </c>
      <c r="AK230" t="e">
        <f t="shared" si="55"/>
        <v>#N/A</v>
      </c>
      <c r="AL230" t="e">
        <f t="shared" si="56"/>
        <v>#VALUE!</v>
      </c>
      <c r="AM230" t="e">
        <f t="shared" si="57"/>
        <v>#VALUE!</v>
      </c>
      <c r="AN2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0" t="e">
        <f t="shared" si="58"/>
        <v>#VALUE!</v>
      </c>
    </row>
    <row r="231" spans="2:42" x14ac:dyDescent="0.35">
      <c r="B231" s="12" t="str">
        <f>Demand!C236</f>
        <v/>
      </c>
      <c r="C231" s="57" t="str">
        <f>Demand!D236</f>
        <v/>
      </c>
      <c r="D231" s="57" t="str">
        <f>Demand!E236</f>
        <v/>
      </c>
      <c r="E231" s="5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1" t="e">
        <f t="shared" si="45"/>
        <v>#VALUE!</v>
      </c>
      <c r="AA231" t="e">
        <f t="shared" si="46"/>
        <v>#VALUE!</v>
      </c>
      <c r="AB231" t="e">
        <f t="shared" si="47"/>
        <v>#VALUE!</v>
      </c>
      <c r="AC231" t="e">
        <f t="shared" si="48"/>
        <v>#VALUE!</v>
      </c>
      <c r="AD231" t="e">
        <f t="shared" si="49"/>
        <v>#VALUE!</v>
      </c>
      <c r="AE231" t="e">
        <f t="shared" si="50"/>
        <v>#VALUE!</v>
      </c>
      <c r="AF231" t="e">
        <f t="shared" si="51"/>
        <v>#VALUE!</v>
      </c>
      <c r="AG231" t="e">
        <f t="shared" si="52"/>
        <v>#VALUE!</v>
      </c>
      <c r="AH231" t="e">
        <f t="shared" si="59"/>
        <v>#VALUE!</v>
      </c>
      <c r="AI231" t="e">
        <f t="shared" si="53"/>
        <v>#VALUE!</v>
      </c>
      <c r="AJ231">
        <f t="shared" si="54"/>
        <v>0</v>
      </c>
      <c r="AK231" t="e">
        <f t="shared" si="55"/>
        <v>#N/A</v>
      </c>
      <c r="AL231" t="e">
        <f t="shared" si="56"/>
        <v>#VALUE!</v>
      </c>
      <c r="AM231" t="e">
        <f t="shared" si="57"/>
        <v>#VALUE!</v>
      </c>
      <c r="AN2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1" t="e">
        <f t="shared" si="58"/>
        <v>#VALUE!</v>
      </c>
    </row>
    <row r="232" spans="2:42" x14ac:dyDescent="0.35">
      <c r="B232" s="12" t="str">
        <f>Demand!C237</f>
        <v/>
      </c>
      <c r="C232" s="57" t="str">
        <f>Demand!D237</f>
        <v/>
      </c>
      <c r="D232" s="57" t="str">
        <f>Demand!E237</f>
        <v/>
      </c>
      <c r="E232" s="5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2" t="e">
        <f t="shared" si="45"/>
        <v>#VALUE!</v>
      </c>
      <c r="AA232" t="e">
        <f t="shared" si="46"/>
        <v>#VALUE!</v>
      </c>
      <c r="AB232" t="e">
        <f t="shared" si="47"/>
        <v>#VALUE!</v>
      </c>
      <c r="AC232" t="e">
        <f t="shared" si="48"/>
        <v>#VALUE!</v>
      </c>
      <c r="AD232" t="e">
        <f t="shared" si="49"/>
        <v>#VALUE!</v>
      </c>
      <c r="AE232" t="e">
        <f t="shared" si="50"/>
        <v>#VALUE!</v>
      </c>
      <c r="AF232" t="e">
        <f t="shared" si="51"/>
        <v>#VALUE!</v>
      </c>
      <c r="AG232" t="e">
        <f t="shared" si="52"/>
        <v>#VALUE!</v>
      </c>
      <c r="AH232" t="e">
        <f t="shared" si="59"/>
        <v>#VALUE!</v>
      </c>
      <c r="AI232" t="e">
        <f t="shared" si="53"/>
        <v>#VALUE!</v>
      </c>
      <c r="AJ232">
        <f t="shared" si="54"/>
        <v>0</v>
      </c>
      <c r="AK232" t="e">
        <f t="shared" si="55"/>
        <v>#N/A</v>
      </c>
      <c r="AL232" t="e">
        <f t="shared" si="56"/>
        <v>#VALUE!</v>
      </c>
      <c r="AM232" t="e">
        <f t="shared" si="57"/>
        <v>#VALUE!</v>
      </c>
      <c r="AN2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2" t="e">
        <f t="shared" si="58"/>
        <v>#VALUE!</v>
      </c>
    </row>
    <row r="233" spans="2:42" x14ac:dyDescent="0.35">
      <c r="B233" s="12" t="str">
        <f>Demand!C238</f>
        <v/>
      </c>
      <c r="C233" s="57" t="str">
        <f>Demand!D238</f>
        <v/>
      </c>
      <c r="D233" s="57" t="str">
        <f>Demand!E238</f>
        <v/>
      </c>
      <c r="E233" s="5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3" t="e">
        <f t="shared" si="45"/>
        <v>#VALUE!</v>
      </c>
      <c r="AA233" t="e">
        <f t="shared" si="46"/>
        <v>#VALUE!</v>
      </c>
      <c r="AB233" t="e">
        <f t="shared" si="47"/>
        <v>#VALUE!</v>
      </c>
      <c r="AC233" t="e">
        <f t="shared" si="48"/>
        <v>#VALUE!</v>
      </c>
      <c r="AD233" t="e">
        <f t="shared" si="49"/>
        <v>#VALUE!</v>
      </c>
      <c r="AE233" t="e">
        <f t="shared" si="50"/>
        <v>#VALUE!</v>
      </c>
      <c r="AF233" t="e">
        <f t="shared" si="51"/>
        <v>#VALUE!</v>
      </c>
      <c r="AG233" t="e">
        <f t="shared" si="52"/>
        <v>#VALUE!</v>
      </c>
      <c r="AH233" t="e">
        <f t="shared" si="59"/>
        <v>#VALUE!</v>
      </c>
      <c r="AI233" t="e">
        <f t="shared" si="53"/>
        <v>#VALUE!</v>
      </c>
      <c r="AJ233">
        <f t="shared" si="54"/>
        <v>0</v>
      </c>
      <c r="AK233" t="e">
        <f t="shared" si="55"/>
        <v>#N/A</v>
      </c>
      <c r="AL233" t="e">
        <f t="shared" si="56"/>
        <v>#VALUE!</v>
      </c>
      <c r="AM233" t="e">
        <f t="shared" si="57"/>
        <v>#VALUE!</v>
      </c>
      <c r="AN2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3" t="e">
        <f t="shared" si="58"/>
        <v>#VALUE!</v>
      </c>
    </row>
    <row r="234" spans="2:42" x14ac:dyDescent="0.35">
      <c r="B234" s="12" t="str">
        <f>Demand!C239</f>
        <v/>
      </c>
      <c r="C234" s="57" t="str">
        <f>Demand!D239</f>
        <v/>
      </c>
      <c r="D234" s="57" t="str">
        <f>Demand!E239</f>
        <v/>
      </c>
      <c r="E234" s="5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4" t="e">
        <f t="shared" si="45"/>
        <v>#VALUE!</v>
      </c>
      <c r="AA234" t="e">
        <f t="shared" si="46"/>
        <v>#VALUE!</v>
      </c>
      <c r="AB234" t="e">
        <f t="shared" si="47"/>
        <v>#VALUE!</v>
      </c>
      <c r="AC234" t="e">
        <f t="shared" si="48"/>
        <v>#VALUE!</v>
      </c>
      <c r="AD234" t="e">
        <f t="shared" si="49"/>
        <v>#VALUE!</v>
      </c>
      <c r="AE234" t="e">
        <f t="shared" si="50"/>
        <v>#VALUE!</v>
      </c>
      <c r="AF234" t="e">
        <f t="shared" si="51"/>
        <v>#VALUE!</v>
      </c>
      <c r="AG234" t="e">
        <f t="shared" si="52"/>
        <v>#VALUE!</v>
      </c>
      <c r="AH234" t="e">
        <f t="shared" si="59"/>
        <v>#VALUE!</v>
      </c>
      <c r="AI234" t="e">
        <f t="shared" si="53"/>
        <v>#VALUE!</v>
      </c>
      <c r="AJ234">
        <f t="shared" si="54"/>
        <v>0</v>
      </c>
      <c r="AK234" t="e">
        <f t="shared" si="55"/>
        <v>#N/A</v>
      </c>
      <c r="AL234" t="e">
        <f t="shared" si="56"/>
        <v>#VALUE!</v>
      </c>
      <c r="AM234" t="e">
        <f t="shared" si="57"/>
        <v>#VALUE!</v>
      </c>
      <c r="AN2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4" t="e">
        <f t="shared" si="58"/>
        <v>#VALUE!</v>
      </c>
    </row>
    <row r="235" spans="2:42" x14ac:dyDescent="0.35">
      <c r="B235" s="12" t="str">
        <f>Demand!C240</f>
        <v/>
      </c>
      <c r="C235" s="57" t="str">
        <f>Demand!D240</f>
        <v/>
      </c>
      <c r="D235" s="57" t="str">
        <f>Demand!E240</f>
        <v/>
      </c>
      <c r="E235" s="5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5" t="e">
        <f t="shared" si="45"/>
        <v>#VALUE!</v>
      </c>
      <c r="AA235" t="e">
        <f t="shared" si="46"/>
        <v>#VALUE!</v>
      </c>
      <c r="AB235" t="e">
        <f t="shared" si="47"/>
        <v>#VALUE!</v>
      </c>
      <c r="AC235" t="e">
        <f t="shared" si="48"/>
        <v>#VALUE!</v>
      </c>
      <c r="AD235" t="e">
        <f t="shared" si="49"/>
        <v>#VALUE!</v>
      </c>
      <c r="AE235" t="e">
        <f t="shared" si="50"/>
        <v>#VALUE!</v>
      </c>
      <c r="AF235" t="e">
        <f t="shared" si="51"/>
        <v>#VALUE!</v>
      </c>
      <c r="AG235" t="e">
        <f t="shared" si="52"/>
        <v>#VALUE!</v>
      </c>
      <c r="AH235" t="e">
        <f t="shared" si="59"/>
        <v>#VALUE!</v>
      </c>
      <c r="AI235" t="e">
        <f t="shared" si="53"/>
        <v>#VALUE!</v>
      </c>
      <c r="AJ235">
        <f t="shared" si="54"/>
        <v>0</v>
      </c>
      <c r="AK235" t="e">
        <f t="shared" si="55"/>
        <v>#N/A</v>
      </c>
      <c r="AL235" t="e">
        <f t="shared" si="56"/>
        <v>#VALUE!</v>
      </c>
      <c r="AM235" t="e">
        <f t="shared" si="57"/>
        <v>#VALUE!</v>
      </c>
      <c r="AN2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5" t="e">
        <f t="shared" si="58"/>
        <v>#VALUE!</v>
      </c>
    </row>
    <row r="236" spans="2:42" x14ac:dyDescent="0.35">
      <c r="B236" s="12" t="str">
        <f>Demand!C241</f>
        <v/>
      </c>
      <c r="C236" s="57" t="str">
        <f>Demand!D241</f>
        <v/>
      </c>
      <c r="D236" s="57" t="str">
        <f>Demand!E241</f>
        <v/>
      </c>
      <c r="E236" s="5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6" t="e">
        <f t="shared" si="45"/>
        <v>#VALUE!</v>
      </c>
      <c r="AA236" t="e">
        <f t="shared" si="46"/>
        <v>#VALUE!</v>
      </c>
      <c r="AB236" t="e">
        <f t="shared" si="47"/>
        <v>#VALUE!</v>
      </c>
      <c r="AC236" t="e">
        <f t="shared" si="48"/>
        <v>#VALUE!</v>
      </c>
      <c r="AD236" t="e">
        <f t="shared" si="49"/>
        <v>#VALUE!</v>
      </c>
      <c r="AE236" t="e">
        <f t="shared" si="50"/>
        <v>#VALUE!</v>
      </c>
      <c r="AF236" t="e">
        <f t="shared" si="51"/>
        <v>#VALUE!</v>
      </c>
      <c r="AG236" t="e">
        <f t="shared" si="52"/>
        <v>#VALUE!</v>
      </c>
      <c r="AH236" t="e">
        <f t="shared" si="59"/>
        <v>#VALUE!</v>
      </c>
      <c r="AI236" t="e">
        <f t="shared" si="53"/>
        <v>#VALUE!</v>
      </c>
      <c r="AJ236">
        <f t="shared" si="54"/>
        <v>0</v>
      </c>
      <c r="AK236" t="e">
        <f t="shared" si="55"/>
        <v>#N/A</v>
      </c>
      <c r="AL236" t="e">
        <f t="shared" si="56"/>
        <v>#VALUE!</v>
      </c>
      <c r="AM236" t="e">
        <f t="shared" si="57"/>
        <v>#VALUE!</v>
      </c>
      <c r="AN2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6" t="e">
        <f t="shared" si="58"/>
        <v>#VALUE!</v>
      </c>
    </row>
    <row r="237" spans="2:42" x14ac:dyDescent="0.35">
      <c r="B237" s="12" t="str">
        <f>Demand!C242</f>
        <v/>
      </c>
      <c r="C237" s="57" t="str">
        <f>Demand!D242</f>
        <v/>
      </c>
      <c r="D237" s="57" t="str">
        <f>Demand!E242</f>
        <v/>
      </c>
      <c r="E237" s="5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7" t="e">
        <f t="shared" si="45"/>
        <v>#VALUE!</v>
      </c>
      <c r="AA237" t="e">
        <f t="shared" si="46"/>
        <v>#VALUE!</v>
      </c>
      <c r="AB237" t="e">
        <f t="shared" si="47"/>
        <v>#VALUE!</v>
      </c>
      <c r="AC237" t="e">
        <f t="shared" si="48"/>
        <v>#VALUE!</v>
      </c>
      <c r="AD237" t="e">
        <f t="shared" si="49"/>
        <v>#VALUE!</v>
      </c>
      <c r="AE237" t="e">
        <f t="shared" si="50"/>
        <v>#VALUE!</v>
      </c>
      <c r="AF237" t="e">
        <f t="shared" si="51"/>
        <v>#VALUE!</v>
      </c>
      <c r="AG237" t="e">
        <f t="shared" si="52"/>
        <v>#VALUE!</v>
      </c>
      <c r="AH237" t="e">
        <f t="shared" si="59"/>
        <v>#VALUE!</v>
      </c>
      <c r="AI237" t="e">
        <f t="shared" si="53"/>
        <v>#VALUE!</v>
      </c>
      <c r="AJ237">
        <f t="shared" si="54"/>
        <v>0</v>
      </c>
      <c r="AK237" t="e">
        <f t="shared" si="55"/>
        <v>#N/A</v>
      </c>
      <c r="AL237" t="e">
        <f t="shared" si="56"/>
        <v>#VALUE!</v>
      </c>
      <c r="AM237" t="e">
        <f t="shared" si="57"/>
        <v>#VALUE!</v>
      </c>
      <c r="AN2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7" t="e">
        <f t="shared" si="58"/>
        <v>#VALUE!</v>
      </c>
    </row>
    <row r="238" spans="2:42" x14ac:dyDescent="0.35">
      <c r="B238" s="12" t="str">
        <f>Demand!C243</f>
        <v/>
      </c>
      <c r="C238" s="57" t="str">
        <f>Demand!D243</f>
        <v/>
      </c>
      <c r="D238" s="57" t="str">
        <f>Demand!E243</f>
        <v/>
      </c>
      <c r="E238" s="5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8" t="e">
        <f t="shared" si="45"/>
        <v>#VALUE!</v>
      </c>
      <c r="AA238" t="e">
        <f t="shared" si="46"/>
        <v>#VALUE!</v>
      </c>
      <c r="AB238" t="e">
        <f t="shared" si="47"/>
        <v>#VALUE!</v>
      </c>
      <c r="AC238" t="e">
        <f t="shared" si="48"/>
        <v>#VALUE!</v>
      </c>
      <c r="AD238" t="e">
        <f t="shared" si="49"/>
        <v>#VALUE!</v>
      </c>
      <c r="AE238" t="e">
        <f t="shared" si="50"/>
        <v>#VALUE!</v>
      </c>
      <c r="AF238" t="e">
        <f t="shared" si="51"/>
        <v>#VALUE!</v>
      </c>
      <c r="AG238" t="e">
        <f t="shared" si="52"/>
        <v>#VALUE!</v>
      </c>
      <c r="AH238" t="e">
        <f t="shared" si="59"/>
        <v>#VALUE!</v>
      </c>
      <c r="AI238" t="e">
        <f t="shared" si="53"/>
        <v>#VALUE!</v>
      </c>
      <c r="AJ238">
        <f t="shared" si="54"/>
        <v>0</v>
      </c>
      <c r="AK238" t="e">
        <f t="shared" si="55"/>
        <v>#N/A</v>
      </c>
      <c r="AL238" t="e">
        <f t="shared" si="56"/>
        <v>#VALUE!</v>
      </c>
      <c r="AM238" t="e">
        <f t="shared" si="57"/>
        <v>#VALUE!</v>
      </c>
      <c r="AN2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8" t="e">
        <f t="shared" si="58"/>
        <v>#VALUE!</v>
      </c>
    </row>
    <row r="239" spans="2:42" x14ac:dyDescent="0.35">
      <c r="B239" s="12" t="str">
        <f>Demand!C244</f>
        <v/>
      </c>
      <c r="C239" s="57" t="str">
        <f>Demand!D244</f>
        <v/>
      </c>
      <c r="D239" s="57" t="str">
        <f>Demand!E244</f>
        <v/>
      </c>
      <c r="E239" s="5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39" t="e">
        <f t="shared" si="45"/>
        <v>#VALUE!</v>
      </c>
      <c r="AA239" t="e">
        <f t="shared" si="46"/>
        <v>#VALUE!</v>
      </c>
      <c r="AB239" t="e">
        <f t="shared" si="47"/>
        <v>#VALUE!</v>
      </c>
      <c r="AC239" t="e">
        <f t="shared" si="48"/>
        <v>#VALUE!</v>
      </c>
      <c r="AD239" t="e">
        <f t="shared" si="49"/>
        <v>#VALUE!</v>
      </c>
      <c r="AE239" t="e">
        <f t="shared" si="50"/>
        <v>#VALUE!</v>
      </c>
      <c r="AF239" t="e">
        <f t="shared" si="51"/>
        <v>#VALUE!</v>
      </c>
      <c r="AG239" t="e">
        <f t="shared" si="52"/>
        <v>#VALUE!</v>
      </c>
      <c r="AH239" t="e">
        <f t="shared" si="59"/>
        <v>#VALUE!</v>
      </c>
      <c r="AI239" t="e">
        <f t="shared" si="53"/>
        <v>#VALUE!</v>
      </c>
      <c r="AJ239">
        <f t="shared" si="54"/>
        <v>0</v>
      </c>
      <c r="AK239" t="e">
        <f t="shared" si="55"/>
        <v>#N/A</v>
      </c>
      <c r="AL239" t="e">
        <f t="shared" si="56"/>
        <v>#VALUE!</v>
      </c>
      <c r="AM239" t="e">
        <f t="shared" si="57"/>
        <v>#VALUE!</v>
      </c>
      <c r="AN2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39" t="e">
        <f t="shared" si="58"/>
        <v>#VALUE!</v>
      </c>
    </row>
    <row r="240" spans="2:42" x14ac:dyDescent="0.35">
      <c r="B240" s="12" t="str">
        <f>Demand!C245</f>
        <v/>
      </c>
      <c r="C240" s="57" t="str">
        <f>Demand!D245</f>
        <v/>
      </c>
      <c r="D240" s="57" t="str">
        <f>Demand!E245</f>
        <v/>
      </c>
      <c r="E240" s="5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0" t="e">
        <f t="shared" si="45"/>
        <v>#VALUE!</v>
      </c>
      <c r="AA240" t="e">
        <f t="shared" si="46"/>
        <v>#VALUE!</v>
      </c>
      <c r="AB240" t="e">
        <f t="shared" si="47"/>
        <v>#VALUE!</v>
      </c>
      <c r="AC240" t="e">
        <f t="shared" si="48"/>
        <v>#VALUE!</v>
      </c>
      <c r="AD240" t="e">
        <f t="shared" si="49"/>
        <v>#VALUE!</v>
      </c>
      <c r="AE240" t="e">
        <f t="shared" si="50"/>
        <v>#VALUE!</v>
      </c>
      <c r="AF240" t="e">
        <f t="shared" si="51"/>
        <v>#VALUE!</v>
      </c>
      <c r="AG240" t="e">
        <f t="shared" si="52"/>
        <v>#VALUE!</v>
      </c>
      <c r="AH240" t="e">
        <f t="shared" si="59"/>
        <v>#VALUE!</v>
      </c>
      <c r="AI240" t="e">
        <f t="shared" si="53"/>
        <v>#VALUE!</v>
      </c>
      <c r="AJ240">
        <f t="shared" si="54"/>
        <v>0</v>
      </c>
      <c r="AK240" t="e">
        <f t="shared" si="55"/>
        <v>#N/A</v>
      </c>
      <c r="AL240" t="e">
        <f t="shared" si="56"/>
        <v>#VALUE!</v>
      </c>
      <c r="AM240" t="e">
        <f t="shared" si="57"/>
        <v>#VALUE!</v>
      </c>
      <c r="AN2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0" t="e">
        <f t="shared" si="58"/>
        <v>#VALUE!</v>
      </c>
    </row>
    <row r="241" spans="2:42" x14ac:dyDescent="0.35">
      <c r="B241" s="12" t="str">
        <f>Demand!C246</f>
        <v/>
      </c>
      <c r="C241" s="57" t="str">
        <f>Demand!D246</f>
        <v/>
      </c>
      <c r="D241" s="57" t="str">
        <f>Demand!E246</f>
        <v/>
      </c>
      <c r="E241" s="5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1" t="e">
        <f t="shared" si="45"/>
        <v>#VALUE!</v>
      </c>
      <c r="AA241" t="e">
        <f t="shared" si="46"/>
        <v>#VALUE!</v>
      </c>
      <c r="AB241" t="e">
        <f t="shared" si="47"/>
        <v>#VALUE!</v>
      </c>
      <c r="AC241" t="e">
        <f t="shared" si="48"/>
        <v>#VALUE!</v>
      </c>
      <c r="AD241" t="e">
        <f t="shared" si="49"/>
        <v>#VALUE!</v>
      </c>
      <c r="AE241" t="e">
        <f t="shared" si="50"/>
        <v>#VALUE!</v>
      </c>
      <c r="AF241" t="e">
        <f t="shared" si="51"/>
        <v>#VALUE!</v>
      </c>
      <c r="AG241" t="e">
        <f t="shared" si="52"/>
        <v>#VALUE!</v>
      </c>
      <c r="AH241" t="e">
        <f t="shared" si="59"/>
        <v>#VALUE!</v>
      </c>
      <c r="AI241" t="e">
        <f t="shared" si="53"/>
        <v>#VALUE!</v>
      </c>
      <c r="AJ241">
        <f t="shared" si="54"/>
        <v>0</v>
      </c>
      <c r="AK241" t="e">
        <f t="shared" si="55"/>
        <v>#N/A</v>
      </c>
      <c r="AL241" t="e">
        <f t="shared" si="56"/>
        <v>#VALUE!</v>
      </c>
      <c r="AM241" t="e">
        <f t="shared" si="57"/>
        <v>#VALUE!</v>
      </c>
      <c r="AN2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1" t="e">
        <f t="shared" si="58"/>
        <v>#VALUE!</v>
      </c>
    </row>
    <row r="242" spans="2:42" x14ac:dyDescent="0.35">
      <c r="B242" s="12" t="str">
        <f>Demand!C247</f>
        <v/>
      </c>
      <c r="C242" s="57" t="str">
        <f>Demand!D247</f>
        <v/>
      </c>
      <c r="D242" s="57" t="str">
        <f>Demand!E247</f>
        <v/>
      </c>
      <c r="E242" s="5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2" t="e">
        <f t="shared" si="45"/>
        <v>#VALUE!</v>
      </c>
      <c r="AA242" t="e">
        <f t="shared" si="46"/>
        <v>#VALUE!</v>
      </c>
      <c r="AB242" t="e">
        <f t="shared" si="47"/>
        <v>#VALUE!</v>
      </c>
      <c r="AC242" t="e">
        <f t="shared" si="48"/>
        <v>#VALUE!</v>
      </c>
      <c r="AD242" t="e">
        <f t="shared" si="49"/>
        <v>#VALUE!</v>
      </c>
      <c r="AE242" t="e">
        <f t="shared" si="50"/>
        <v>#VALUE!</v>
      </c>
      <c r="AF242" t="e">
        <f t="shared" si="51"/>
        <v>#VALUE!</v>
      </c>
      <c r="AG242" t="e">
        <f t="shared" si="52"/>
        <v>#VALUE!</v>
      </c>
      <c r="AH242" t="e">
        <f t="shared" si="59"/>
        <v>#VALUE!</v>
      </c>
      <c r="AI242" t="e">
        <f t="shared" si="53"/>
        <v>#VALUE!</v>
      </c>
      <c r="AJ242">
        <f t="shared" si="54"/>
        <v>0</v>
      </c>
      <c r="AK242" t="e">
        <f t="shared" si="55"/>
        <v>#N/A</v>
      </c>
      <c r="AL242" t="e">
        <f t="shared" si="56"/>
        <v>#VALUE!</v>
      </c>
      <c r="AM242" t="e">
        <f t="shared" si="57"/>
        <v>#VALUE!</v>
      </c>
      <c r="AN2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2" t="e">
        <f t="shared" si="58"/>
        <v>#VALUE!</v>
      </c>
    </row>
    <row r="243" spans="2:42" x14ac:dyDescent="0.35">
      <c r="B243" s="12" t="str">
        <f>Demand!C248</f>
        <v/>
      </c>
      <c r="C243" s="57" t="str">
        <f>Demand!D248</f>
        <v/>
      </c>
      <c r="D243" s="57" t="str">
        <f>Demand!E248</f>
        <v/>
      </c>
      <c r="E243" s="5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3" t="e">
        <f t="shared" si="45"/>
        <v>#VALUE!</v>
      </c>
      <c r="AA243" t="e">
        <f t="shared" si="46"/>
        <v>#VALUE!</v>
      </c>
      <c r="AB243" t="e">
        <f t="shared" si="47"/>
        <v>#VALUE!</v>
      </c>
      <c r="AC243" t="e">
        <f t="shared" si="48"/>
        <v>#VALUE!</v>
      </c>
      <c r="AD243" t="e">
        <f t="shared" si="49"/>
        <v>#VALUE!</v>
      </c>
      <c r="AE243" t="e">
        <f t="shared" si="50"/>
        <v>#VALUE!</v>
      </c>
      <c r="AF243" t="e">
        <f t="shared" si="51"/>
        <v>#VALUE!</v>
      </c>
      <c r="AG243" t="e">
        <f t="shared" si="52"/>
        <v>#VALUE!</v>
      </c>
      <c r="AH243" t="e">
        <f t="shared" si="59"/>
        <v>#VALUE!</v>
      </c>
      <c r="AI243" t="e">
        <f t="shared" si="53"/>
        <v>#VALUE!</v>
      </c>
      <c r="AJ243">
        <f t="shared" si="54"/>
        <v>0</v>
      </c>
      <c r="AK243" t="e">
        <f t="shared" si="55"/>
        <v>#N/A</v>
      </c>
      <c r="AL243" t="e">
        <f t="shared" si="56"/>
        <v>#VALUE!</v>
      </c>
      <c r="AM243" t="e">
        <f t="shared" si="57"/>
        <v>#VALUE!</v>
      </c>
      <c r="AN2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3" t="e">
        <f t="shared" si="58"/>
        <v>#VALUE!</v>
      </c>
    </row>
    <row r="244" spans="2:42" x14ac:dyDescent="0.35">
      <c r="B244" s="12" t="str">
        <f>Demand!C249</f>
        <v/>
      </c>
      <c r="C244" s="57" t="str">
        <f>Demand!D249</f>
        <v/>
      </c>
      <c r="D244" s="57" t="str">
        <f>Demand!E249</f>
        <v/>
      </c>
      <c r="E244" s="5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4" t="e">
        <f t="shared" si="45"/>
        <v>#VALUE!</v>
      </c>
      <c r="AA244" t="e">
        <f t="shared" si="46"/>
        <v>#VALUE!</v>
      </c>
      <c r="AB244" t="e">
        <f t="shared" si="47"/>
        <v>#VALUE!</v>
      </c>
      <c r="AC244" t="e">
        <f t="shared" si="48"/>
        <v>#VALUE!</v>
      </c>
      <c r="AD244" t="e">
        <f t="shared" si="49"/>
        <v>#VALUE!</v>
      </c>
      <c r="AE244" t="e">
        <f t="shared" si="50"/>
        <v>#VALUE!</v>
      </c>
      <c r="AF244" t="e">
        <f t="shared" si="51"/>
        <v>#VALUE!</v>
      </c>
      <c r="AG244" t="e">
        <f t="shared" si="52"/>
        <v>#VALUE!</v>
      </c>
      <c r="AH244" t="e">
        <f t="shared" si="59"/>
        <v>#VALUE!</v>
      </c>
      <c r="AI244" t="e">
        <f t="shared" si="53"/>
        <v>#VALUE!</v>
      </c>
      <c r="AJ244">
        <f t="shared" si="54"/>
        <v>0</v>
      </c>
      <c r="AK244" t="e">
        <f t="shared" si="55"/>
        <v>#N/A</v>
      </c>
      <c r="AL244" t="e">
        <f t="shared" si="56"/>
        <v>#VALUE!</v>
      </c>
      <c r="AM244" t="e">
        <f t="shared" si="57"/>
        <v>#VALUE!</v>
      </c>
      <c r="AN2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4" t="e">
        <f t="shared" si="58"/>
        <v>#VALUE!</v>
      </c>
    </row>
    <row r="245" spans="2:42" x14ac:dyDescent="0.35">
      <c r="B245" s="12" t="str">
        <f>Demand!C250</f>
        <v/>
      </c>
      <c r="C245" s="57" t="str">
        <f>Demand!D250</f>
        <v/>
      </c>
      <c r="D245" s="57" t="str">
        <f>Demand!E250</f>
        <v/>
      </c>
      <c r="E245" s="5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5" t="e">
        <f t="shared" si="45"/>
        <v>#VALUE!</v>
      </c>
      <c r="AA245" t="e">
        <f t="shared" si="46"/>
        <v>#VALUE!</v>
      </c>
      <c r="AB245" t="e">
        <f t="shared" si="47"/>
        <v>#VALUE!</v>
      </c>
      <c r="AC245" t="e">
        <f t="shared" si="48"/>
        <v>#VALUE!</v>
      </c>
      <c r="AD245" t="e">
        <f t="shared" si="49"/>
        <v>#VALUE!</v>
      </c>
      <c r="AE245" t="e">
        <f t="shared" si="50"/>
        <v>#VALUE!</v>
      </c>
      <c r="AF245" t="e">
        <f t="shared" si="51"/>
        <v>#VALUE!</v>
      </c>
      <c r="AG245" t="e">
        <f t="shared" si="52"/>
        <v>#VALUE!</v>
      </c>
      <c r="AH245" t="e">
        <f t="shared" si="59"/>
        <v>#VALUE!</v>
      </c>
      <c r="AI245" t="e">
        <f t="shared" si="53"/>
        <v>#VALUE!</v>
      </c>
      <c r="AJ245">
        <f t="shared" si="54"/>
        <v>0</v>
      </c>
      <c r="AK245" t="e">
        <f t="shared" si="55"/>
        <v>#N/A</v>
      </c>
      <c r="AL245" t="e">
        <f t="shared" si="56"/>
        <v>#VALUE!</v>
      </c>
      <c r="AM245" t="e">
        <f t="shared" si="57"/>
        <v>#VALUE!</v>
      </c>
      <c r="AN2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5" t="e">
        <f t="shared" si="58"/>
        <v>#VALUE!</v>
      </c>
    </row>
    <row r="246" spans="2:42" x14ac:dyDescent="0.35">
      <c r="B246" s="12" t="str">
        <f>Demand!C251</f>
        <v/>
      </c>
      <c r="C246" s="57" t="str">
        <f>Demand!D251</f>
        <v/>
      </c>
      <c r="D246" s="57" t="str">
        <f>Demand!E251</f>
        <v/>
      </c>
      <c r="E246" s="5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6" t="e">
        <f t="shared" si="45"/>
        <v>#VALUE!</v>
      </c>
      <c r="AA246" t="e">
        <f t="shared" si="46"/>
        <v>#VALUE!</v>
      </c>
      <c r="AB246" t="e">
        <f t="shared" si="47"/>
        <v>#VALUE!</v>
      </c>
      <c r="AC246" t="e">
        <f t="shared" si="48"/>
        <v>#VALUE!</v>
      </c>
      <c r="AD246" t="e">
        <f t="shared" si="49"/>
        <v>#VALUE!</v>
      </c>
      <c r="AE246" t="e">
        <f t="shared" si="50"/>
        <v>#VALUE!</v>
      </c>
      <c r="AF246" t="e">
        <f t="shared" si="51"/>
        <v>#VALUE!</v>
      </c>
      <c r="AG246" t="e">
        <f t="shared" si="52"/>
        <v>#VALUE!</v>
      </c>
      <c r="AH246" t="e">
        <f t="shared" si="59"/>
        <v>#VALUE!</v>
      </c>
      <c r="AI246" t="e">
        <f t="shared" si="53"/>
        <v>#VALUE!</v>
      </c>
      <c r="AJ246">
        <f t="shared" si="54"/>
        <v>0</v>
      </c>
      <c r="AK246" t="e">
        <f t="shared" si="55"/>
        <v>#N/A</v>
      </c>
      <c r="AL246" t="e">
        <f t="shared" si="56"/>
        <v>#VALUE!</v>
      </c>
      <c r="AM246" t="e">
        <f t="shared" si="57"/>
        <v>#VALUE!</v>
      </c>
      <c r="AN2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6" t="e">
        <f t="shared" si="58"/>
        <v>#VALUE!</v>
      </c>
    </row>
    <row r="247" spans="2:42" x14ac:dyDescent="0.35">
      <c r="B247" s="12" t="str">
        <f>Demand!C252</f>
        <v/>
      </c>
      <c r="C247" s="57" t="str">
        <f>Demand!D252</f>
        <v/>
      </c>
      <c r="D247" s="57" t="str">
        <f>Demand!E252</f>
        <v/>
      </c>
      <c r="E247" s="5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7" t="e">
        <f t="shared" si="45"/>
        <v>#VALUE!</v>
      </c>
      <c r="AA247" t="e">
        <f t="shared" si="46"/>
        <v>#VALUE!</v>
      </c>
      <c r="AB247" t="e">
        <f t="shared" si="47"/>
        <v>#VALUE!</v>
      </c>
      <c r="AC247" t="e">
        <f t="shared" si="48"/>
        <v>#VALUE!</v>
      </c>
      <c r="AD247" t="e">
        <f t="shared" si="49"/>
        <v>#VALUE!</v>
      </c>
      <c r="AE247" t="e">
        <f t="shared" si="50"/>
        <v>#VALUE!</v>
      </c>
      <c r="AF247" t="e">
        <f t="shared" si="51"/>
        <v>#VALUE!</v>
      </c>
      <c r="AG247" t="e">
        <f t="shared" si="52"/>
        <v>#VALUE!</v>
      </c>
      <c r="AH247" t="e">
        <f t="shared" si="59"/>
        <v>#VALUE!</v>
      </c>
      <c r="AI247" t="e">
        <f t="shared" si="53"/>
        <v>#VALUE!</v>
      </c>
      <c r="AJ247">
        <f t="shared" si="54"/>
        <v>0</v>
      </c>
      <c r="AK247" t="e">
        <f t="shared" si="55"/>
        <v>#N/A</v>
      </c>
      <c r="AL247" t="e">
        <f t="shared" si="56"/>
        <v>#VALUE!</v>
      </c>
      <c r="AM247" t="e">
        <f t="shared" si="57"/>
        <v>#VALUE!</v>
      </c>
      <c r="AN2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7" t="e">
        <f t="shared" si="58"/>
        <v>#VALUE!</v>
      </c>
    </row>
    <row r="248" spans="2:42" x14ac:dyDescent="0.35">
      <c r="B248" s="12" t="str">
        <f>Demand!C253</f>
        <v/>
      </c>
      <c r="C248" s="57" t="str">
        <f>Demand!D253</f>
        <v/>
      </c>
      <c r="D248" s="57" t="str">
        <f>Demand!E253</f>
        <v/>
      </c>
      <c r="E248" s="5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8" t="e">
        <f t="shared" si="45"/>
        <v>#VALUE!</v>
      </c>
      <c r="AA248" t="e">
        <f t="shared" si="46"/>
        <v>#VALUE!</v>
      </c>
      <c r="AB248" t="e">
        <f t="shared" si="47"/>
        <v>#VALUE!</v>
      </c>
      <c r="AC248" t="e">
        <f t="shared" si="48"/>
        <v>#VALUE!</v>
      </c>
      <c r="AD248" t="e">
        <f t="shared" si="49"/>
        <v>#VALUE!</v>
      </c>
      <c r="AE248" t="e">
        <f t="shared" si="50"/>
        <v>#VALUE!</v>
      </c>
      <c r="AF248" t="e">
        <f t="shared" si="51"/>
        <v>#VALUE!</v>
      </c>
      <c r="AG248" t="e">
        <f t="shared" si="52"/>
        <v>#VALUE!</v>
      </c>
      <c r="AH248" t="e">
        <f t="shared" si="59"/>
        <v>#VALUE!</v>
      </c>
      <c r="AI248" t="e">
        <f t="shared" si="53"/>
        <v>#VALUE!</v>
      </c>
      <c r="AJ248">
        <f t="shared" si="54"/>
        <v>0</v>
      </c>
      <c r="AK248" t="e">
        <f t="shared" si="55"/>
        <v>#N/A</v>
      </c>
      <c r="AL248" t="e">
        <f t="shared" si="56"/>
        <v>#VALUE!</v>
      </c>
      <c r="AM248" t="e">
        <f t="shared" si="57"/>
        <v>#VALUE!</v>
      </c>
      <c r="AN2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8" t="e">
        <f t="shared" si="58"/>
        <v>#VALUE!</v>
      </c>
    </row>
    <row r="249" spans="2:42" x14ac:dyDescent="0.35">
      <c r="B249" s="12" t="str">
        <f>Demand!C254</f>
        <v/>
      </c>
      <c r="C249" s="57" t="str">
        <f>Demand!D254</f>
        <v/>
      </c>
      <c r="D249" s="57" t="str">
        <f>Demand!E254</f>
        <v/>
      </c>
      <c r="E249" s="5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49" t="e">
        <f t="shared" si="45"/>
        <v>#VALUE!</v>
      </c>
      <c r="AA249" t="e">
        <f t="shared" si="46"/>
        <v>#VALUE!</v>
      </c>
      <c r="AB249" t="e">
        <f t="shared" si="47"/>
        <v>#VALUE!</v>
      </c>
      <c r="AC249" t="e">
        <f t="shared" si="48"/>
        <v>#VALUE!</v>
      </c>
      <c r="AD249" t="e">
        <f t="shared" si="49"/>
        <v>#VALUE!</v>
      </c>
      <c r="AE249" t="e">
        <f t="shared" si="50"/>
        <v>#VALUE!</v>
      </c>
      <c r="AF249" t="e">
        <f t="shared" si="51"/>
        <v>#VALUE!</v>
      </c>
      <c r="AG249" t="e">
        <f t="shared" si="52"/>
        <v>#VALUE!</v>
      </c>
      <c r="AH249" t="e">
        <f t="shared" si="59"/>
        <v>#VALUE!</v>
      </c>
      <c r="AI249" t="e">
        <f t="shared" si="53"/>
        <v>#VALUE!</v>
      </c>
      <c r="AJ249">
        <f t="shared" si="54"/>
        <v>0</v>
      </c>
      <c r="AK249" t="e">
        <f t="shared" si="55"/>
        <v>#N/A</v>
      </c>
      <c r="AL249" t="e">
        <f t="shared" si="56"/>
        <v>#VALUE!</v>
      </c>
      <c r="AM249" t="e">
        <f t="shared" si="57"/>
        <v>#VALUE!</v>
      </c>
      <c r="AN2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49" t="e">
        <f t="shared" si="58"/>
        <v>#VALUE!</v>
      </c>
    </row>
    <row r="250" spans="2:42" x14ac:dyDescent="0.35">
      <c r="B250" s="12" t="str">
        <f>Demand!C255</f>
        <v/>
      </c>
      <c r="C250" s="57" t="str">
        <f>Demand!D255</f>
        <v/>
      </c>
      <c r="D250" s="57" t="str">
        <f>Demand!E255</f>
        <v/>
      </c>
      <c r="E250" s="5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0" t="e">
        <f t="shared" si="45"/>
        <v>#VALUE!</v>
      </c>
      <c r="AA250" t="e">
        <f t="shared" si="46"/>
        <v>#VALUE!</v>
      </c>
      <c r="AB250" t="e">
        <f t="shared" si="47"/>
        <v>#VALUE!</v>
      </c>
      <c r="AC250" t="e">
        <f t="shared" si="48"/>
        <v>#VALUE!</v>
      </c>
      <c r="AD250" t="e">
        <f t="shared" si="49"/>
        <v>#VALUE!</v>
      </c>
      <c r="AE250" t="e">
        <f t="shared" si="50"/>
        <v>#VALUE!</v>
      </c>
      <c r="AF250" t="e">
        <f t="shared" si="51"/>
        <v>#VALUE!</v>
      </c>
      <c r="AG250" t="e">
        <f t="shared" si="52"/>
        <v>#VALUE!</v>
      </c>
      <c r="AH250" t="e">
        <f t="shared" si="59"/>
        <v>#VALUE!</v>
      </c>
      <c r="AI250" t="e">
        <f t="shared" si="53"/>
        <v>#VALUE!</v>
      </c>
      <c r="AJ250">
        <f t="shared" si="54"/>
        <v>0</v>
      </c>
      <c r="AK250" t="e">
        <f t="shared" si="55"/>
        <v>#N/A</v>
      </c>
      <c r="AL250" t="e">
        <f t="shared" si="56"/>
        <v>#VALUE!</v>
      </c>
      <c r="AM250" t="e">
        <f t="shared" si="57"/>
        <v>#VALUE!</v>
      </c>
      <c r="AN2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0" t="e">
        <f t="shared" si="58"/>
        <v>#VALUE!</v>
      </c>
    </row>
    <row r="251" spans="2:42" x14ac:dyDescent="0.35">
      <c r="B251" s="12" t="str">
        <f>Demand!C256</f>
        <v/>
      </c>
      <c r="C251" s="57" t="str">
        <f>Demand!D256</f>
        <v/>
      </c>
      <c r="D251" s="57" t="str">
        <f>Demand!E256</f>
        <v/>
      </c>
      <c r="E251" s="5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1" t="e">
        <f t="shared" si="45"/>
        <v>#VALUE!</v>
      </c>
      <c r="AA251" t="e">
        <f t="shared" si="46"/>
        <v>#VALUE!</v>
      </c>
      <c r="AB251" t="e">
        <f t="shared" si="47"/>
        <v>#VALUE!</v>
      </c>
      <c r="AC251" t="e">
        <f t="shared" si="48"/>
        <v>#VALUE!</v>
      </c>
      <c r="AD251" t="e">
        <f t="shared" si="49"/>
        <v>#VALUE!</v>
      </c>
      <c r="AE251" t="e">
        <f t="shared" si="50"/>
        <v>#VALUE!</v>
      </c>
      <c r="AF251" t="e">
        <f t="shared" si="51"/>
        <v>#VALUE!</v>
      </c>
      <c r="AG251" t="e">
        <f t="shared" si="52"/>
        <v>#VALUE!</v>
      </c>
      <c r="AH251" t="e">
        <f t="shared" si="59"/>
        <v>#VALUE!</v>
      </c>
      <c r="AI251" t="e">
        <f t="shared" si="53"/>
        <v>#VALUE!</v>
      </c>
      <c r="AJ251">
        <f t="shared" si="54"/>
        <v>0</v>
      </c>
      <c r="AK251" t="e">
        <f t="shared" si="55"/>
        <v>#N/A</v>
      </c>
      <c r="AL251" t="e">
        <f t="shared" si="56"/>
        <v>#VALUE!</v>
      </c>
      <c r="AM251" t="e">
        <f t="shared" si="57"/>
        <v>#VALUE!</v>
      </c>
      <c r="AN2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1" t="e">
        <f t="shared" si="58"/>
        <v>#VALUE!</v>
      </c>
    </row>
    <row r="252" spans="2:42" x14ac:dyDescent="0.35">
      <c r="B252" s="12" t="str">
        <f>Demand!C257</f>
        <v/>
      </c>
      <c r="C252" s="57" t="str">
        <f>Demand!D257</f>
        <v/>
      </c>
      <c r="D252" s="57" t="str">
        <f>Demand!E257</f>
        <v/>
      </c>
      <c r="E252" s="5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2" t="e">
        <f t="shared" si="45"/>
        <v>#VALUE!</v>
      </c>
      <c r="AA252" t="e">
        <f t="shared" si="46"/>
        <v>#VALUE!</v>
      </c>
      <c r="AB252" t="e">
        <f t="shared" si="47"/>
        <v>#VALUE!</v>
      </c>
      <c r="AC252" t="e">
        <f t="shared" si="48"/>
        <v>#VALUE!</v>
      </c>
      <c r="AD252" t="e">
        <f t="shared" si="49"/>
        <v>#VALUE!</v>
      </c>
      <c r="AE252" t="e">
        <f t="shared" si="50"/>
        <v>#VALUE!</v>
      </c>
      <c r="AF252" t="e">
        <f t="shared" si="51"/>
        <v>#VALUE!</v>
      </c>
      <c r="AG252" t="e">
        <f t="shared" si="52"/>
        <v>#VALUE!</v>
      </c>
      <c r="AH252" t="e">
        <f t="shared" si="59"/>
        <v>#VALUE!</v>
      </c>
      <c r="AI252" t="e">
        <f t="shared" si="53"/>
        <v>#VALUE!</v>
      </c>
      <c r="AJ252">
        <f t="shared" si="54"/>
        <v>0</v>
      </c>
      <c r="AK252" t="e">
        <f t="shared" si="55"/>
        <v>#N/A</v>
      </c>
      <c r="AL252" t="e">
        <f t="shared" si="56"/>
        <v>#VALUE!</v>
      </c>
      <c r="AM252" t="e">
        <f t="shared" si="57"/>
        <v>#VALUE!</v>
      </c>
      <c r="AN2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2" t="e">
        <f t="shared" si="58"/>
        <v>#VALUE!</v>
      </c>
    </row>
    <row r="253" spans="2:42" x14ac:dyDescent="0.35">
      <c r="B253" s="12" t="str">
        <f>Demand!C258</f>
        <v/>
      </c>
      <c r="C253" s="57" t="str">
        <f>Demand!D258</f>
        <v/>
      </c>
      <c r="D253" s="57" t="str">
        <f>Demand!E258</f>
        <v/>
      </c>
      <c r="E253" s="5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3" t="e">
        <f t="shared" si="45"/>
        <v>#VALUE!</v>
      </c>
      <c r="AA253" t="e">
        <f t="shared" si="46"/>
        <v>#VALUE!</v>
      </c>
      <c r="AB253" t="e">
        <f t="shared" si="47"/>
        <v>#VALUE!</v>
      </c>
      <c r="AC253" t="e">
        <f t="shared" si="48"/>
        <v>#VALUE!</v>
      </c>
      <c r="AD253" t="e">
        <f t="shared" si="49"/>
        <v>#VALUE!</v>
      </c>
      <c r="AE253" t="e">
        <f t="shared" si="50"/>
        <v>#VALUE!</v>
      </c>
      <c r="AF253" t="e">
        <f t="shared" si="51"/>
        <v>#VALUE!</v>
      </c>
      <c r="AG253" t="e">
        <f t="shared" si="52"/>
        <v>#VALUE!</v>
      </c>
      <c r="AH253" t="e">
        <f t="shared" si="59"/>
        <v>#VALUE!</v>
      </c>
      <c r="AI253" t="e">
        <f t="shared" si="53"/>
        <v>#VALUE!</v>
      </c>
      <c r="AJ253">
        <f t="shared" si="54"/>
        <v>0</v>
      </c>
      <c r="AK253" t="e">
        <f t="shared" si="55"/>
        <v>#N/A</v>
      </c>
      <c r="AL253" t="e">
        <f t="shared" si="56"/>
        <v>#VALUE!</v>
      </c>
      <c r="AM253" t="e">
        <f t="shared" si="57"/>
        <v>#VALUE!</v>
      </c>
      <c r="AN2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3" t="e">
        <f t="shared" si="58"/>
        <v>#VALUE!</v>
      </c>
    </row>
    <row r="254" spans="2:42" x14ac:dyDescent="0.35">
      <c r="B254" s="12" t="str">
        <f>Demand!C259</f>
        <v/>
      </c>
      <c r="C254" s="57" t="str">
        <f>Demand!D259</f>
        <v/>
      </c>
      <c r="D254" s="57" t="str">
        <f>Demand!E259</f>
        <v/>
      </c>
      <c r="E254" s="5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4" t="e">
        <f t="shared" si="45"/>
        <v>#VALUE!</v>
      </c>
      <c r="AA254" t="e">
        <f t="shared" si="46"/>
        <v>#VALUE!</v>
      </c>
      <c r="AB254" t="e">
        <f t="shared" si="47"/>
        <v>#VALUE!</v>
      </c>
      <c r="AC254" t="e">
        <f t="shared" si="48"/>
        <v>#VALUE!</v>
      </c>
      <c r="AD254" t="e">
        <f t="shared" si="49"/>
        <v>#VALUE!</v>
      </c>
      <c r="AE254" t="e">
        <f t="shared" si="50"/>
        <v>#VALUE!</v>
      </c>
      <c r="AF254" t="e">
        <f t="shared" si="51"/>
        <v>#VALUE!</v>
      </c>
      <c r="AG254" t="e">
        <f t="shared" si="52"/>
        <v>#VALUE!</v>
      </c>
      <c r="AH254" t="e">
        <f t="shared" si="59"/>
        <v>#VALUE!</v>
      </c>
      <c r="AI254" t="e">
        <f t="shared" si="53"/>
        <v>#VALUE!</v>
      </c>
      <c r="AJ254">
        <f t="shared" si="54"/>
        <v>0</v>
      </c>
      <c r="AK254" t="e">
        <f t="shared" si="55"/>
        <v>#N/A</v>
      </c>
      <c r="AL254" t="e">
        <f t="shared" si="56"/>
        <v>#VALUE!</v>
      </c>
      <c r="AM254" t="e">
        <f t="shared" si="57"/>
        <v>#VALUE!</v>
      </c>
      <c r="AN2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4" t="e">
        <f t="shared" si="58"/>
        <v>#VALUE!</v>
      </c>
    </row>
    <row r="255" spans="2:42" x14ac:dyDescent="0.35">
      <c r="B255" s="12" t="str">
        <f>Demand!C260</f>
        <v/>
      </c>
      <c r="C255" s="57" t="str">
        <f>Demand!D260</f>
        <v/>
      </c>
      <c r="D255" s="57" t="str">
        <f>Demand!E260</f>
        <v/>
      </c>
      <c r="E255" s="5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5" t="e">
        <f t="shared" si="45"/>
        <v>#VALUE!</v>
      </c>
      <c r="AA255" t="e">
        <f t="shared" si="46"/>
        <v>#VALUE!</v>
      </c>
      <c r="AB255" t="e">
        <f t="shared" si="47"/>
        <v>#VALUE!</v>
      </c>
      <c r="AC255" t="e">
        <f t="shared" si="48"/>
        <v>#VALUE!</v>
      </c>
      <c r="AD255" t="e">
        <f t="shared" si="49"/>
        <v>#VALUE!</v>
      </c>
      <c r="AE255" t="e">
        <f t="shared" si="50"/>
        <v>#VALUE!</v>
      </c>
      <c r="AF255" t="e">
        <f t="shared" si="51"/>
        <v>#VALUE!</v>
      </c>
      <c r="AG255" t="e">
        <f t="shared" si="52"/>
        <v>#VALUE!</v>
      </c>
      <c r="AH255" t="e">
        <f t="shared" si="59"/>
        <v>#VALUE!</v>
      </c>
      <c r="AI255" t="e">
        <f t="shared" si="53"/>
        <v>#VALUE!</v>
      </c>
      <c r="AJ255">
        <f t="shared" si="54"/>
        <v>0</v>
      </c>
      <c r="AK255" t="e">
        <f t="shared" si="55"/>
        <v>#N/A</v>
      </c>
      <c r="AL255" t="e">
        <f t="shared" si="56"/>
        <v>#VALUE!</v>
      </c>
      <c r="AM255" t="e">
        <f t="shared" si="57"/>
        <v>#VALUE!</v>
      </c>
      <c r="AN2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5" t="e">
        <f t="shared" si="58"/>
        <v>#VALUE!</v>
      </c>
    </row>
    <row r="256" spans="2:42" x14ac:dyDescent="0.35">
      <c r="B256" s="12" t="str">
        <f>Demand!C261</f>
        <v/>
      </c>
      <c r="C256" s="57" t="str">
        <f>Demand!D261</f>
        <v/>
      </c>
      <c r="D256" s="57" t="str">
        <f>Demand!E261</f>
        <v/>
      </c>
      <c r="E256" s="5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6" t="e">
        <f t="shared" si="45"/>
        <v>#VALUE!</v>
      </c>
      <c r="AA256" t="e">
        <f t="shared" si="46"/>
        <v>#VALUE!</v>
      </c>
      <c r="AB256" t="e">
        <f t="shared" si="47"/>
        <v>#VALUE!</v>
      </c>
      <c r="AC256" t="e">
        <f t="shared" si="48"/>
        <v>#VALUE!</v>
      </c>
      <c r="AD256" t="e">
        <f t="shared" si="49"/>
        <v>#VALUE!</v>
      </c>
      <c r="AE256" t="e">
        <f t="shared" si="50"/>
        <v>#VALUE!</v>
      </c>
      <c r="AF256" t="e">
        <f t="shared" si="51"/>
        <v>#VALUE!</v>
      </c>
      <c r="AG256" t="e">
        <f t="shared" si="52"/>
        <v>#VALUE!</v>
      </c>
      <c r="AH256" t="e">
        <f t="shared" si="59"/>
        <v>#VALUE!</v>
      </c>
      <c r="AI256" t="e">
        <f t="shared" si="53"/>
        <v>#VALUE!</v>
      </c>
      <c r="AJ256">
        <f t="shared" si="54"/>
        <v>0</v>
      </c>
      <c r="AK256" t="e">
        <f t="shared" si="55"/>
        <v>#N/A</v>
      </c>
      <c r="AL256" t="e">
        <f t="shared" si="56"/>
        <v>#VALUE!</v>
      </c>
      <c r="AM256" t="e">
        <f t="shared" si="57"/>
        <v>#VALUE!</v>
      </c>
      <c r="AN2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6" t="e">
        <f t="shared" si="58"/>
        <v>#VALUE!</v>
      </c>
    </row>
    <row r="257" spans="2:42" x14ac:dyDescent="0.35">
      <c r="B257" s="12" t="str">
        <f>Demand!C262</f>
        <v/>
      </c>
      <c r="C257" s="57" t="str">
        <f>Demand!D262</f>
        <v/>
      </c>
      <c r="D257" s="57" t="str">
        <f>Demand!E262</f>
        <v/>
      </c>
      <c r="E257" s="5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7" t="e">
        <f t="shared" si="45"/>
        <v>#VALUE!</v>
      </c>
      <c r="AA257" t="e">
        <f t="shared" si="46"/>
        <v>#VALUE!</v>
      </c>
      <c r="AB257" t="e">
        <f t="shared" si="47"/>
        <v>#VALUE!</v>
      </c>
      <c r="AC257" t="e">
        <f t="shared" si="48"/>
        <v>#VALUE!</v>
      </c>
      <c r="AD257" t="e">
        <f t="shared" si="49"/>
        <v>#VALUE!</v>
      </c>
      <c r="AE257" t="e">
        <f t="shared" si="50"/>
        <v>#VALUE!</v>
      </c>
      <c r="AF257" t="e">
        <f t="shared" si="51"/>
        <v>#VALUE!</v>
      </c>
      <c r="AG257" t="e">
        <f t="shared" si="52"/>
        <v>#VALUE!</v>
      </c>
      <c r="AH257" t="e">
        <f t="shared" si="59"/>
        <v>#VALUE!</v>
      </c>
      <c r="AI257" t="e">
        <f t="shared" si="53"/>
        <v>#VALUE!</v>
      </c>
      <c r="AJ257">
        <f t="shared" si="54"/>
        <v>0</v>
      </c>
      <c r="AK257" t="e">
        <f t="shared" si="55"/>
        <v>#N/A</v>
      </c>
      <c r="AL257" t="e">
        <f t="shared" si="56"/>
        <v>#VALUE!</v>
      </c>
      <c r="AM257" t="e">
        <f t="shared" si="57"/>
        <v>#VALUE!</v>
      </c>
      <c r="AN2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7" t="e">
        <f t="shared" si="58"/>
        <v>#VALUE!</v>
      </c>
    </row>
    <row r="258" spans="2:42" x14ac:dyDescent="0.35">
      <c r="B258" s="12" t="str">
        <f>Demand!C263</f>
        <v/>
      </c>
      <c r="C258" s="57" t="str">
        <f>Demand!D263</f>
        <v/>
      </c>
      <c r="D258" s="57" t="str">
        <f>Demand!E263</f>
        <v/>
      </c>
      <c r="E258" s="5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8" t="e">
        <f t="shared" si="45"/>
        <v>#VALUE!</v>
      </c>
      <c r="AA258" t="e">
        <f t="shared" si="46"/>
        <v>#VALUE!</v>
      </c>
      <c r="AB258" t="e">
        <f t="shared" si="47"/>
        <v>#VALUE!</v>
      </c>
      <c r="AC258" t="e">
        <f t="shared" si="48"/>
        <v>#VALUE!</v>
      </c>
      <c r="AD258" t="e">
        <f t="shared" si="49"/>
        <v>#VALUE!</v>
      </c>
      <c r="AE258" t="e">
        <f t="shared" si="50"/>
        <v>#VALUE!</v>
      </c>
      <c r="AF258" t="e">
        <f t="shared" si="51"/>
        <v>#VALUE!</v>
      </c>
      <c r="AG258" t="e">
        <f t="shared" si="52"/>
        <v>#VALUE!</v>
      </c>
      <c r="AH258" t="e">
        <f t="shared" si="59"/>
        <v>#VALUE!</v>
      </c>
      <c r="AI258" t="e">
        <f t="shared" si="53"/>
        <v>#VALUE!</v>
      </c>
      <c r="AJ258">
        <f t="shared" si="54"/>
        <v>0</v>
      </c>
      <c r="AK258" t="e">
        <f t="shared" si="55"/>
        <v>#N/A</v>
      </c>
      <c r="AL258" t="e">
        <f t="shared" si="56"/>
        <v>#VALUE!</v>
      </c>
      <c r="AM258" t="e">
        <f t="shared" si="57"/>
        <v>#VALUE!</v>
      </c>
      <c r="AN2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8" t="e">
        <f t="shared" si="58"/>
        <v>#VALUE!</v>
      </c>
    </row>
    <row r="259" spans="2:42" x14ac:dyDescent="0.35">
      <c r="B259" s="12" t="str">
        <f>Demand!C264</f>
        <v/>
      </c>
      <c r="C259" s="57" t="str">
        <f>Demand!D264</f>
        <v/>
      </c>
      <c r="D259" s="57" t="str">
        <f>Demand!E264</f>
        <v/>
      </c>
      <c r="E259" s="5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59" t="e">
        <f t="shared" si="45"/>
        <v>#VALUE!</v>
      </c>
      <c r="AA259" t="e">
        <f t="shared" si="46"/>
        <v>#VALUE!</v>
      </c>
      <c r="AB259" t="e">
        <f t="shared" si="47"/>
        <v>#VALUE!</v>
      </c>
      <c r="AC259" t="e">
        <f t="shared" si="48"/>
        <v>#VALUE!</v>
      </c>
      <c r="AD259" t="e">
        <f t="shared" si="49"/>
        <v>#VALUE!</v>
      </c>
      <c r="AE259" t="e">
        <f t="shared" si="50"/>
        <v>#VALUE!</v>
      </c>
      <c r="AF259" t="e">
        <f t="shared" si="51"/>
        <v>#VALUE!</v>
      </c>
      <c r="AG259" t="e">
        <f t="shared" si="52"/>
        <v>#VALUE!</v>
      </c>
      <c r="AH259" t="e">
        <f t="shared" si="59"/>
        <v>#VALUE!</v>
      </c>
      <c r="AI259" t="e">
        <f t="shared" si="53"/>
        <v>#VALUE!</v>
      </c>
      <c r="AJ259">
        <f t="shared" si="54"/>
        <v>0</v>
      </c>
      <c r="AK259" t="e">
        <f t="shared" si="55"/>
        <v>#N/A</v>
      </c>
      <c r="AL259" t="e">
        <f t="shared" si="56"/>
        <v>#VALUE!</v>
      </c>
      <c r="AM259" t="e">
        <f t="shared" si="57"/>
        <v>#VALUE!</v>
      </c>
      <c r="AN2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59" t="e">
        <f t="shared" si="58"/>
        <v>#VALUE!</v>
      </c>
    </row>
    <row r="260" spans="2:42" x14ac:dyDescent="0.35">
      <c r="B260" s="12" t="str">
        <f>Demand!C265</f>
        <v/>
      </c>
      <c r="C260" s="57" t="str">
        <f>Demand!D265</f>
        <v/>
      </c>
      <c r="D260" s="57" t="str">
        <f>Demand!E265</f>
        <v/>
      </c>
      <c r="E260" s="5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60" t="e">
        <f t="shared" si="45"/>
        <v>#VALUE!</v>
      </c>
      <c r="AA260" t="e">
        <f t="shared" si="46"/>
        <v>#VALUE!</v>
      </c>
      <c r="AB260" t="e">
        <f t="shared" si="47"/>
        <v>#VALUE!</v>
      </c>
      <c r="AC260" t="e">
        <f t="shared" si="48"/>
        <v>#VALUE!</v>
      </c>
      <c r="AD260" t="e">
        <f t="shared" si="49"/>
        <v>#VALUE!</v>
      </c>
      <c r="AE260" t="e">
        <f t="shared" si="50"/>
        <v>#VALUE!</v>
      </c>
      <c r="AF260" t="e">
        <f t="shared" si="51"/>
        <v>#VALUE!</v>
      </c>
      <c r="AG260" t="e">
        <f t="shared" si="52"/>
        <v>#VALUE!</v>
      </c>
      <c r="AH260" t="e">
        <f t="shared" si="59"/>
        <v>#VALUE!</v>
      </c>
      <c r="AI260" t="e">
        <f t="shared" si="53"/>
        <v>#VALUE!</v>
      </c>
      <c r="AJ260">
        <f t="shared" si="54"/>
        <v>0</v>
      </c>
      <c r="AK260" t="e">
        <f t="shared" si="55"/>
        <v>#N/A</v>
      </c>
      <c r="AL260" t="e">
        <f t="shared" si="56"/>
        <v>#VALUE!</v>
      </c>
      <c r="AM260" t="e">
        <f t="shared" si="57"/>
        <v>#VALUE!</v>
      </c>
      <c r="AN2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60" t="e">
        <f t="shared" si="58"/>
        <v>#VALUE!</v>
      </c>
    </row>
    <row r="261" spans="2:42" x14ac:dyDescent="0.35">
      <c r="B261" s="12" t="str">
        <f>Demand!C266</f>
        <v/>
      </c>
      <c r="C261" s="57" t="str">
        <f>Demand!D266</f>
        <v/>
      </c>
      <c r="D261" s="57" t="str">
        <f>Demand!E266</f>
        <v/>
      </c>
      <c r="E261" s="5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61" t="e">
        <f>Y261/1.128</f>
        <v>#VALUE!</v>
      </c>
      <c r="AA261" t="e">
        <f>MAX(0,W261-(3*Z261))</f>
        <v>#VALUE!</v>
      </c>
      <c r="AB261" t="e">
        <f>MAX(0,W261-(2*Z261))</f>
        <v>#VALUE!</v>
      </c>
      <c r="AC261" t="e">
        <f>MAX(0,W261-Z261)</f>
        <v>#VALUE!</v>
      </c>
      <c r="AD261" t="e">
        <f>W261+Z261</f>
        <v>#VALUE!</v>
      </c>
      <c r="AE261" t="e">
        <f>W261+(2*Z261)</f>
        <v>#VALUE!</v>
      </c>
      <c r="AF261" t="e">
        <f>W261+(3*Z261)</f>
        <v>#VALUE!</v>
      </c>
      <c r="AG261" t="e">
        <f>IF(OR(V261&gt;AF261,V261&lt;AA261),V261,NA())</f>
        <v>#VALUE!</v>
      </c>
      <c r="AH261" t="e">
        <f t="shared" si="59"/>
        <v>#VALUE!</v>
      </c>
      <c r="AI261" t="e">
        <f>IF(ABS(SUM(AH261:AH263))&gt;=5,V261,NA())</f>
        <v>#VALUE!</v>
      </c>
      <c r="AJ261">
        <f>IF(V262&gt;V261,1,IF(V262&lt;V261,-1,0))</f>
        <v>0</v>
      </c>
      <c r="AK261" t="e">
        <f>IF(ABS(SUM(AJ261:AJ266))=6,V261,NA())</f>
        <v>#N/A</v>
      </c>
      <c r="AL261" t="e">
        <f>IF(V261&lt;W261,-1,IF(V261&gt;W261,1,0))</f>
        <v>#VALUE!</v>
      </c>
      <c r="AM261" t="e">
        <f>IF(ABS(SUM(AL261:AL269))=9,V261,NA())</f>
        <v>#VALUE!</v>
      </c>
      <c r="AN2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61" t="e">
        <f>AO261-AN261</f>
        <v>#VALUE!</v>
      </c>
    </row>
    <row r="262" spans="2:42" x14ac:dyDescent="0.35">
      <c r="B262" s="12" t="str">
        <f>Demand!C267</f>
        <v/>
      </c>
      <c r="C262" s="57" t="str">
        <f>Demand!D267</f>
        <v/>
      </c>
      <c r="D262" s="57" t="str">
        <f>Demand!E267</f>
        <v/>
      </c>
      <c r="E262" s="5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62" t="e">
        <f>Y262/1.128</f>
        <v>#VALUE!</v>
      </c>
      <c r="AA262" t="e">
        <f>MAX(0,W262-(3*Z262))</f>
        <v>#VALUE!</v>
      </c>
      <c r="AB262" t="e">
        <f>MAX(0,W262-(2*Z262))</f>
        <v>#VALUE!</v>
      </c>
      <c r="AC262" t="e">
        <f>MAX(0,W262-Z262)</f>
        <v>#VALUE!</v>
      </c>
      <c r="AD262" t="e">
        <f>W262+Z262</f>
        <v>#VALUE!</v>
      </c>
      <c r="AE262" t="e">
        <f>W262+(2*Z262)</f>
        <v>#VALUE!</v>
      </c>
      <c r="AF262" t="e">
        <f>W262+(3*Z262)</f>
        <v>#VALUE!</v>
      </c>
      <c r="AG262" t="e">
        <f>IF(OR(V262&gt;AF262,V262&lt;AA262),V262,NA())</f>
        <v>#VALUE!</v>
      </c>
      <c r="AH262" t="e">
        <f>IF(V262&gt;AE262,2,IF(V262&lt;AB262,-2,IF(V262&gt;W262,1,IF(V262&lt;W262,-1,0))))</f>
        <v>#VALUE!</v>
      </c>
      <c r="AI262" t="e">
        <f>IF(ABS(SUM(AH262:AH264))&gt;=5,V262,NA())</f>
        <v>#VALUE!</v>
      </c>
      <c r="AJ262">
        <f>IF(V263&gt;V262,1,IF(V263&lt;V262,-1,0))</f>
        <v>0</v>
      </c>
      <c r="AK262" t="e">
        <f>IF(ABS(SUM(AJ262:AJ267))=6,V262,NA())</f>
        <v>#N/A</v>
      </c>
      <c r="AL262" t="e">
        <f>IF(V262&lt;W262,-1,IF(V262&gt;W262,1,0))</f>
        <v>#VALUE!</v>
      </c>
      <c r="AM262" t="e">
        <f>IF(ABS(SUM(AL262:AL270))=9,V262,NA())</f>
        <v>#VALUE!</v>
      </c>
      <c r="AN2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62" t="e">
        <f>AO262-AN262</f>
        <v>#VALUE!</v>
      </c>
    </row>
    <row r="263" spans="2:42" ht="15" thickBot="1" x14ac:dyDescent="0.4">
      <c r="B263" s="13" t="str">
        <f>Demand!C268</f>
        <v/>
      </c>
      <c r="C263" s="58" t="str">
        <f>Demand!D268</f>
        <v/>
      </c>
      <c r="D263" s="58" t="str">
        <f>Demand!E268</f>
        <v/>
      </c>
      <c r="E263" s="5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#VALUE!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#VALUE!</v>
      </c>
      <c r="Z263" t="e">
        <f>Y263/1.128</f>
        <v>#VALUE!</v>
      </c>
      <c r="AA263" t="e">
        <f>MAX(0,W263-(3*Z263))</f>
        <v>#VALUE!</v>
      </c>
      <c r="AB263" t="e">
        <f>MAX(0,W263-(2*Z263))</f>
        <v>#VALUE!</v>
      </c>
      <c r="AC263" t="e">
        <f>MAX(0,W263-Z263)</f>
        <v>#VALUE!</v>
      </c>
      <c r="AD263" t="e">
        <f>W263+Z263</f>
        <v>#VALUE!</v>
      </c>
      <c r="AE263" t="e">
        <f>W263+(2*Z263)</f>
        <v>#VALUE!</v>
      </c>
      <c r="AF263" t="e">
        <f>W263+(3*Z263)</f>
        <v>#VALUE!</v>
      </c>
      <c r="AG263" t="e">
        <f>IF(OR(V263&gt;AF263,V263&lt;AA263),V263,NA())</f>
        <v>#VALUE!</v>
      </c>
      <c r="AH263" t="e">
        <f>IF(V263&gt;AE263,2,IF(V263&lt;AB263,-2,IF(V263&gt;W263,1,IF(V263&lt;W263,-1,0))))</f>
        <v>#VALUE!</v>
      </c>
      <c r="AI263" t="e">
        <f>IF(ABS(SUM(AH263:AH265))&gt;=5,V263,NA())</f>
        <v>#VALUE!</v>
      </c>
      <c r="AJ263">
        <f>IF(V264&gt;V263,1,IF(V264&lt;V263,-1,0))</f>
        <v>0</v>
      </c>
      <c r="AK263" t="e">
        <f>IF(ABS(SUM(AJ263:AJ268))=6,V263,NA())</f>
        <v>#N/A</v>
      </c>
      <c r="AL263" t="e">
        <f>IF(V263&lt;W263,-1,IF(V263&gt;W263,1,0))</f>
        <v>#VALUE!</v>
      </c>
      <c r="AM263" t="e">
        <f>IF(ABS(SUM(AL263:AL271))=9,V263,NA())</f>
        <v>#VALUE!</v>
      </c>
      <c r="AN2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#VALUE!</v>
      </c>
      <c r="AO2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#VALUE!</v>
      </c>
      <c r="AP263" t="e">
        <f>AO263-AN263</f>
        <v>#VALUE!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showRowColHeaders="0" workbookViewId="0">
      <selection activeCell="C5" sqref="C5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163</v>
      </c>
    </row>
    <row r="2" spans="1:24" x14ac:dyDescent="0.35"/>
    <row r="3" spans="1:24" ht="15" thickBot="1" x14ac:dyDescent="0.4"/>
    <row r="4" spans="1:24" s="165" customFormat="1" ht="29.5" thickBot="1" x14ac:dyDescent="0.4">
      <c r="A4"/>
      <c r="B4" s="88" t="str">
        <f>Setup!B15</f>
        <v>Caseloads</v>
      </c>
      <c r="C4" s="89" t="s">
        <v>182</v>
      </c>
      <c r="D4" s="89" t="s">
        <v>175</v>
      </c>
      <c r="E4" s="88" t="s">
        <v>158</v>
      </c>
      <c r="F4" s="88" t="s">
        <v>159</v>
      </c>
      <c r="G4" s="88" t="s">
        <v>86</v>
      </c>
      <c r="H4" s="88" t="s">
        <v>164</v>
      </c>
      <c r="I4" s="88" t="s">
        <v>174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5" customFormat="1" x14ac:dyDescent="0.35">
      <c r="A5"/>
      <c r="B5" s="37" t="str">
        <f>Setup!A20</f>
        <v>20 Group Sessions</v>
      </c>
      <c r="C5" s="128"/>
      <c r="D5" s="128"/>
      <c r="E5" s="129"/>
      <c r="F5" s="129"/>
      <c r="G5" s="121"/>
      <c r="H5" s="99">
        <f t="shared" ref="H5:H20" si="0">IF(G5="Weeks",C5*((E5*7)+(F5*7-E5*7)/2),C5*(E5+(F5-E5)/2))</f>
        <v>0</v>
      </c>
      <c r="I5" s="73" t="str">
        <f>IF(H5&lt;&gt;0,TEXT(H5-(H5/100*5),"#")&amp;" - "&amp;TEXT(H5+(H5/100*5),"#"),"")</f>
        <v/>
      </c>
      <c r="J5" s="24">
        <f>H5-(H5/100*5)</f>
        <v>0</v>
      </c>
      <c r="K5" s="24">
        <f>H5+(H5/100*5)</f>
        <v>0</v>
      </c>
      <c r="L5" s="24">
        <f>K5-J5</f>
        <v>0</v>
      </c>
      <c r="M5" s="168">
        <f>MAX(0,D5-J5)</f>
        <v>0</v>
      </c>
      <c r="N5" s="168">
        <f>MAX(0,D5-K5)</f>
        <v>0</v>
      </c>
      <c r="O5" s="24" t="str">
        <f>IF(TEXT(N5,"#")="",0,TEXT(N5,"#"))&amp;" - "&amp;IF(TEXT(M5,"#")="",0,TEXT(M5,"#"))</f>
        <v>0 - 0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0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0</v>
      </c>
      <c r="T5" s="24" t="str">
        <f>IF(TEXT(P5,"#")="",0,TEXT(P5,"#"))&amp;" - "&amp;IF(TEXT(Q5,"#")="",0,TEXT(Q5,"#"))</f>
        <v>0 - 0</v>
      </c>
      <c r="U5" s="24" t="str">
        <f>IF(TEXT(R5,"#")="",0,TEXT(R5,"#"))&amp;" - "&amp;IF(TEXT(S5,"#")="",0,TEXT(S5,"#"))</f>
        <v>0 - 0</v>
      </c>
      <c r="V5" s="24">
        <f>P5+R5</f>
        <v>0</v>
      </c>
      <c r="W5" s="24">
        <f>Q5+S5</f>
        <v>0</v>
      </c>
      <c r="X5" s="24" t="str">
        <f>IF(TEXT(P5+R5,"#")="",0,TEXT(P5+R5,"#"))&amp;" - "&amp;IF(TEXT(Q5+S5,"#")="",0,TEXT(Q5+S5,"#"))</f>
        <v>0 - 0</v>
      </c>
    </row>
    <row r="6" spans="1:24" s="165" customFormat="1" x14ac:dyDescent="0.35">
      <c r="A6"/>
      <c r="B6" s="47" t="str">
        <f>Setup!A21</f>
        <v>40 Group Session</v>
      </c>
      <c r="C6" s="130"/>
      <c r="D6" s="130"/>
      <c r="E6" s="131"/>
      <c r="F6" s="131"/>
      <c r="G6" s="122"/>
      <c r="H6" s="100">
        <f t="shared" si="0"/>
        <v>0</v>
      </c>
      <c r="I6" s="74" t="str">
        <f t="shared" ref="I6:I20" si="1">IF(H6&lt;&gt;0,TEXT(H6-(H6/100*5),"#")&amp;" - "&amp;TEXT(H6+(H6/100*5),"#"),"")</f>
        <v/>
      </c>
      <c r="J6" s="24">
        <f t="shared" ref="J6:J19" si="2">H6-(H6/100*5)</f>
        <v>0</v>
      </c>
      <c r="K6" s="24">
        <f t="shared" ref="K6:K19" si="3">H6+(H6/100*5)</f>
        <v>0</v>
      </c>
      <c r="L6" s="24">
        <f t="shared" ref="L6:L19" si="4">K6-J6</f>
        <v>0</v>
      </c>
      <c r="M6" s="168">
        <f t="shared" ref="M6:M20" si="5">MAX(0,D6-J6)</f>
        <v>0</v>
      </c>
      <c r="N6" s="168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5" customFormat="1" x14ac:dyDescent="0.35">
      <c r="A7"/>
      <c r="B7" s="47" t="str">
        <f>Setup!A22</f>
        <v>8 Group Session</v>
      </c>
      <c r="C7" s="130"/>
      <c r="D7" s="130"/>
      <c r="E7" s="131"/>
      <c r="F7" s="131"/>
      <c r="G7" s="122"/>
      <c r="H7" s="100">
        <f t="shared" si="0"/>
        <v>0</v>
      </c>
      <c r="I7" s="74" t="str">
        <f t="shared" si="1"/>
        <v/>
      </c>
      <c r="J7" s="24">
        <f t="shared" si="2"/>
        <v>0</v>
      </c>
      <c r="K7" s="24">
        <f t="shared" si="3"/>
        <v>0</v>
      </c>
      <c r="L7" s="24">
        <f t="shared" si="4"/>
        <v>0</v>
      </c>
      <c r="M7" s="168">
        <f t="shared" si="5"/>
        <v>0</v>
      </c>
      <c r="N7" s="168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5" customFormat="1" x14ac:dyDescent="0.35">
      <c r="A8"/>
      <c r="B8" s="47" t="str">
        <f>Setup!A23</f>
        <v>20 Individual</v>
      </c>
      <c r="C8" s="130"/>
      <c r="D8" s="130"/>
      <c r="E8" s="131"/>
      <c r="F8" s="131"/>
      <c r="G8" s="122"/>
      <c r="H8" s="100">
        <f t="shared" si="0"/>
        <v>0</v>
      </c>
      <c r="I8" s="74" t="str">
        <f t="shared" si="1"/>
        <v/>
      </c>
      <c r="J8" s="24">
        <f t="shared" si="2"/>
        <v>0</v>
      </c>
      <c r="K8" s="24">
        <f t="shared" si="3"/>
        <v>0</v>
      </c>
      <c r="L8" s="24">
        <f t="shared" si="4"/>
        <v>0</v>
      </c>
      <c r="M8" s="168">
        <f t="shared" si="5"/>
        <v>0</v>
      </c>
      <c r="N8" s="168">
        <f t="shared" si="6"/>
        <v>0</v>
      </c>
      <c r="O8" s="24" t="str">
        <f t="shared" si="7"/>
        <v>0 - 0</v>
      </c>
      <c r="P8" s="24">
        <f>(N8*INDEX(Service!$B$6:$J$80,MATCH(B8,Service!$B$6:$B$80,0),8))/IF(Summary!$B$7="hours",60,1)</f>
        <v>0</v>
      </c>
      <c r="Q8" s="24">
        <f>(M8*INDEX(Service!$B$6:$J$80,MATCH(B8,Service!$B$6:$B$80,0),8))/IF(Summary!$B$7="hours",60,1)</f>
        <v>0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0 - 0</v>
      </c>
      <c r="U8" s="24" t="str">
        <f t="shared" si="9"/>
        <v>0 - 0</v>
      </c>
      <c r="V8" s="24">
        <f t="shared" si="10"/>
        <v>0</v>
      </c>
      <c r="W8" s="24">
        <f t="shared" si="11"/>
        <v>0</v>
      </c>
      <c r="X8" s="24" t="str">
        <f t="shared" si="12"/>
        <v>0 - 0</v>
      </c>
    </row>
    <row r="9" spans="1:24" s="165" customFormat="1" x14ac:dyDescent="0.35">
      <c r="A9"/>
      <c r="B9" s="47" t="str">
        <f>Setup!A24</f>
        <v>40 Individual</v>
      </c>
      <c r="C9" s="130"/>
      <c r="D9" s="130"/>
      <c r="E9" s="131"/>
      <c r="F9" s="131"/>
      <c r="G9" s="122"/>
      <c r="H9" s="100">
        <f t="shared" si="0"/>
        <v>0</v>
      </c>
      <c r="I9" s="74" t="str">
        <f t="shared" si="1"/>
        <v/>
      </c>
      <c r="J9" s="24">
        <f t="shared" si="2"/>
        <v>0</v>
      </c>
      <c r="K9" s="24">
        <f t="shared" si="3"/>
        <v>0</v>
      </c>
      <c r="L9" s="24">
        <f t="shared" si="4"/>
        <v>0</v>
      </c>
      <c r="M9" s="168">
        <f t="shared" si="5"/>
        <v>0</v>
      </c>
      <c r="N9" s="168">
        <f t="shared" si="6"/>
        <v>0</v>
      </c>
      <c r="O9" s="24" t="str">
        <f t="shared" si="7"/>
        <v>0 - 0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0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0 - 0</v>
      </c>
      <c r="U9" s="24" t="str">
        <f t="shared" si="9"/>
        <v>0 - 0</v>
      </c>
      <c r="V9" s="24">
        <f t="shared" si="10"/>
        <v>0</v>
      </c>
      <c r="W9" s="24">
        <f t="shared" si="11"/>
        <v>0</v>
      </c>
      <c r="X9" s="24" t="str">
        <f t="shared" si="12"/>
        <v>0 - 0</v>
      </c>
    </row>
    <row r="10" spans="1:24" s="165" customFormat="1" x14ac:dyDescent="0.35">
      <c r="A10"/>
      <c r="B10" s="47" t="str">
        <f>Setup!A25</f>
        <v>Caseload 6</v>
      </c>
      <c r="C10" s="132"/>
      <c r="D10" s="130"/>
      <c r="E10" s="131"/>
      <c r="F10" s="131"/>
      <c r="G10" s="122"/>
      <c r="H10" s="100">
        <f t="shared" si="0"/>
        <v>0</v>
      </c>
      <c r="I10" s="74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8">
        <f t="shared" si="5"/>
        <v>0</v>
      </c>
      <c r="N10" s="168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5" customFormat="1" x14ac:dyDescent="0.35">
      <c r="A11"/>
      <c r="B11" s="47" t="str">
        <f>Setup!A26</f>
        <v>Caseload 7</v>
      </c>
      <c r="C11" s="132"/>
      <c r="D11" s="130"/>
      <c r="E11" s="131"/>
      <c r="F11" s="131"/>
      <c r="G11" s="122"/>
      <c r="H11" s="100">
        <f t="shared" si="0"/>
        <v>0</v>
      </c>
      <c r="I11" s="74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8">
        <f t="shared" si="5"/>
        <v>0</v>
      </c>
      <c r="N11" s="168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5" customFormat="1" x14ac:dyDescent="0.35">
      <c r="A12"/>
      <c r="B12" s="47" t="str">
        <f>Setup!A27</f>
        <v>Caseload 8</v>
      </c>
      <c r="C12" s="132"/>
      <c r="D12" s="130"/>
      <c r="E12" s="131"/>
      <c r="F12" s="131"/>
      <c r="G12" s="122"/>
      <c r="H12" s="100">
        <f t="shared" si="0"/>
        <v>0</v>
      </c>
      <c r="I12" s="74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8">
        <f t="shared" si="5"/>
        <v>0</v>
      </c>
      <c r="N12" s="168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5" customFormat="1" x14ac:dyDescent="0.35">
      <c r="A13"/>
      <c r="B13" s="47" t="str">
        <f>Setup!A28</f>
        <v>Caseload 9</v>
      </c>
      <c r="C13" s="132"/>
      <c r="D13" s="130"/>
      <c r="E13" s="131"/>
      <c r="F13" s="131"/>
      <c r="G13" s="122"/>
      <c r="H13" s="100">
        <f t="shared" si="0"/>
        <v>0</v>
      </c>
      <c r="I13" s="74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8">
        <f t="shared" si="5"/>
        <v>0</v>
      </c>
      <c r="N13" s="168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5" customFormat="1" x14ac:dyDescent="0.35">
      <c r="A14"/>
      <c r="B14" s="47" t="str">
        <f>Setup!A29</f>
        <v>Caseload 10</v>
      </c>
      <c r="C14" s="132"/>
      <c r="D14" s="130"/>
      <c r="E14" s="131"/>
      <c r="F14" s="131"/>
      <c r="G14" s="122"/>
      <c r="H14" s="100">
        <f t="shared" si="0"/>
        <v>0</v>
      </c>
      <c r="I14" s="74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8">
        <f t="shared" si="5"/>
        <v>0</v>
      </c>
      <c r="N14" s="168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5" customFormat="1" x14ac:dyDescent="0.35">
      <c r="A15"/>
      <c r="B15" s="47" t="str">
        <f>Setup!A30</f>
        <v>Caseload 11</v>
      </c>
      <c r="C15" s="132"/>
      <c r="D15" s="130"/>
      <c r="E15" s="131"/>
      <c r="F15" s="131"/>
      <c r="G15" s="122"/>
      <c r="H15" s="100">
        <f t="shared" si="0"/>
        <v>0</v>
      </c>
      <c r="I15" s="74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8">
        <f t="shared" si="5"/>
        <v>0</v>
      </c>
      <c r="N15" s="168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5" customFormat="1" x14ac:dyDescent="0.35">
      <c r="A16"/>
      <c r="B16" s="47" t="str">
        <f>Setup!A31</f>
        <v>Caseload 12</v>
      </c>
      <c r="C16" s="132"/>
      <c r="D16" s="130"/>
      <c r="E16" s="131"/>
      <c r="F16" s="131"/>
      <c r="G16" s="122"/>
      <c r="H16" s="100">
        <f t="shared" si="0"/>
        <v>0</v>
      </c>
      <c r="I16" s="74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8">
        <f t="shared" si="5"/>
        <v>0</v>
      </c>
      <c r="N16" s="168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5" customFormat="1" x14ac:dyDescent="0.35">
      <c r="A17"/>
      <c r="B17" s="47" t="str">
        <f>Setup!A32</f>
        <v>Caseload 13</v>
      </c>
      <c r="C17" s="132"/>
      <c r="D17" s="130"/>
      <c r="E17" s="131"/>
      <c r="F17" s="131"/>
      <c r="G17" s="122"/>
      <c r="H17" s="100">
        <f t="shared" si="0"/>
        <v>0</v>
      </c>
      <c r="I17" s="74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8">
        <f t="shared" si="5"/>
        <v>0</v>
      </c>
      <c r="N17" s="168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5" customFormat="1" x14ac:dyDescent="0.35">
      <c r="A18"/>
      <c r="B18" s="47" t="str">
        <f>Setup!A33</f>
        <v>Caseload 14</v>
      </c>
      <c r="C18" s="132"/>
      <c r="D18" s="130"/>
      <c r="E18" s="131"/>
      <c r="F18" s="131"/>
      <c r="G18" s="122"/>
      <c r="H18" s="100">
        <f t="shared" si="0"/>
        <v>0</v>
      </c>
      <c r="I18" s="74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8">
        <f t="shared" si="5"/>
        <v>0</v>
      </c>
      <c r="N18" s="168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5" customFormat="1" ht="15" thickBot="1" x14ac:dyDescent="0.4">
      <c r="A19"/>
      <c r="B19" s="48" t="str">
        <f>Setup!A34</f>
        <v>Caseload 15</v>
      </c>
      <c r="C19" s="133"/>
      <c r="D19" s="130"/>
      <c r="E19" s="134"/>
      <c r="F19" s="134"/>
      <c r="G19" s="127"/>
      <c r="H19" s="101">
        <f t="shared" si="0"/>
        <v>0</v>
      </c>
      <c r="I19" s="75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8">
        <f t="shared" si="5"/>
        <v>0</v>
      </c>
      <c r="N19" s="168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5" customFormat="1" ht="15" thickBot="1" x14ac:dyDescent="0.4">
      <c r="A20"/>
      <c r="B20" s="91" t="s">
        <v>176</v>
      </c>
      <c r="C20" s="120"/>
      <c r="D20" s="120"/>
      <c r="E20" s="120"/>
      <c r="F20" s="120"/>
      <c r="G20" s="126"/>
      <c r="H20" s="102">
        <f t="shared" si="0"/>
        <v>0</v>
      </c>
      <c r="I20" s="90" t="str">
        <f t="shared" si="1"/>
        <v/>
      </c>
      <c r="J20" s="24">
        <f t="shared" ref="J20" si="13">H20-(H20/100*5)</f>
        <v>0</v>
      </c>
      <c r="K20" s="24">
        <f t="shared" ref="K20" si="14">H20+(H20/100*5)</f>
        <v>0</v>
      </c>
      <c r="L20" s="24">
        <f t="shared" ref="L20" si="15">K20-J20</f>
        <v>0</v>
      </c>
      <c r="M20" s="168">
        <f t="shared" si="5"/>
        <v>0</v>
      </c>
      <c r="N20" s="168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5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C6" sqref="C6:F35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132</v>
      </c>
    </row>
    <row r="2" spans="1:10" ht="24" thickBot="1" x14ac:dyDescent="0.6">
      <c r="A2" s="25"/>
    </row>
    <row r="3" spans="1:10" ht="24" thickBot="1" x14ac:dyDescent="0.6">
      <c r="A3" s="25"/>
      <c r="B3" s="50" t="s">
        <v>190</v>
      </c>
      <c r="C3" s="135" t="s">
        <v>136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157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4" t="str" cm="1">
        <f t="array" ref="B6">INDEX('Data Validation (Hide)'!$B$2:$B$16,ROUNDUP(ROW(A1)/5,0),1)</f>
        <v>20 Group Sessions</v>
      </c>
      <c r="C6" s="136"/>
      <c r="D6" s="137"/>
      <c r="E6" s="137"/>
      <c r="F6" s="138"/>
      <c r="G6" s="4" t="e">
        <f>INDEX('Data Validation (Hide)'!$K$2:$L$9,MATCH(Service!F6,'Data Validation (Hide)'!$K$2:$K$8,0),2)</f>
        <v>#N/A</v>
      </c>
      <c r="H6" s="70" t="str">
        <f>IFERROR((G6*D6)/E6,"")</f>
        <v/>
      </c>
      <c r="I6" s="178">
        <f>SUMIF($E$6:$E$10,1,$H$6:$H$10)</f>
        <v>0</v>
      </c>
      <c r="J6" s="181">
        <f>SUMIF($E$6:$E$10,"&gt;"&amp;1,$H$6:$H$10)</f>
        <v>0</v>
      </c>
    </row>
    <row r="7" spans="1:10" x14ac:dyDescent="0.35">
      <c r="B7" s="95" t="str" cm="1">
        <f t="array" ref="B7">INDEX('Data Validation (Hide)'!$B$2:$B$16,ROUNDUP(ROW(A2)/5,0),1)</f>
        <v>20 Group Sessions</v>
      </c>
      <c r="C7" s="139"/>
      <c r="D7" s="140"/>
      <c r="E7" s="140"/>
      <c r="F7" s="141"/>
      <c r="G7" s="18" t="e">
        <f>INDEX('Data Validation (Hide)'!$K$2:$L$9,MATCH(Service!F7,'Data Validation (Hide)'!$K$2:$K$8,0),2)</f>
        <v>#N/A</v>
      </c>
      <c r="H7" s="71" t="str">
        <f t="shared" ref="H7:H37" si="0">IFERROR((G7*D7)/E7,"")</f>
        <v/>
      </c>
      <c r="I7" s="179"/>
      <c r="J7" s="182"/>
    </row>
    <row r="8" spans="1:10" x14ac:dyDescent="0.35">
      <c r="B8" s="93" t="str" cm="1">
        <f t="array" ref="B8">INDEX('Data Validation (Hide)'!$B$2:$B$16,ROUNDUP(ROW(A3)/5,0),1)</f>
        <v>20 Group Sessions</v>
      </c>
      <c r="C8" s="139"/>
      <c r="D8" s="140"/>
      <c r="E8" s="140"/>
      <c r="F8" s="141"/>
      <c r="G8" s="5" t="e">
        <f>INDEX('Data Validation (Hide)'!$K$2:$L$9,MATCH(Service!F8,'Data Validation (Hide)'!$K$2:$K$8,0),2)</f>
        <v>#N/A</v>
      </c>
      <c r="H8" s="71" t="str">
        <f t="shared" si="0"/>
        <v/>
      </c>
      <c r="I8" s="179"/>
      <c r="J8" s="182"/>
    </row>
    <row r="9" spans="1:10" x14ac:dyDescent="0.35">
      <c r="B9" s="107" t="str" cm="1">
        <f t="array" ref="B9">INDEX('Data Validation (Hide)'!$B$2:$B$16,ROUNDUP(ROW(A4)/5,0),1)</f>
        <v>20 Group Sessions</v>
      </c>
      <c r="C9" s="139"/>
      <c r="D9" s="140"/>
      <c r="E9" s="140"/>
      <c r="F9" s="141"/>
      <c r="G9" s="5" t="e">
        <f>INDEX('Data Validation (Hide)'!$K$2:$L$9,MATCH(Service!F9,'Data Validation (Hide)'!$K$2:$K$8,0),2)</f>
        <v>#N/A</v>
      </c>
      <c r="H9" s="71" t="str">
        <f t="shared" si="0"/>
        <v/>
      </c>
      <c r="I9" s="179"/>
      <c r="J9" s="182"/>
    </row>
    <row r="10" spans="1:10" ht="15" thickBot="1" x14ac:dyDescent="0.4">
      <c r="B10" s="96" t="str" cm="1">
        <f t="array" ref="B10">INDEX('Data Validation (Hide)'!$B$2:$B$16,ROUNDUP(ROW(A5)/5,0),1)</f>
        <v>20 Group Sessions</v>
      </c>
      <c r="C10" s="142"/>
      <c r="D10" s="143"/>
      <c r="E10" s="143"/>
      <c r="F10" s="144"/>
      <c r="G10" s="9" t="e">
        <f>INDEX('Data Validation (Hide)'!$K$2:$L$9,MATCH(Service!F10,'Data Validation (Hide)'!$K$2:$K$8,0),2)</f>
        <v>#N/A</v>
      </c>
      <c r="H10" s="72" t="str">
        <f t="shared" si="0"/>
        <v/>
      </c>
      <c r="I10" s="180"/>
      <c r="J10" s="183"/>
    </row>
    <row r="11" spans="1:10" x14ac:dyDescent="0.35">
      <c r="B11" s="94" t="str" cm="1">
        <f t="array" ref="B11">INDEX('Data Validation (Hide)'!$B$2:$B$16,ROUNDUP(ROW(A6)/5,0),1)</f>
        <v>40 Group Session</v>
      </c>
      <c r="C11" s="136"/>
      <c r="D11" s="137"/>
      <c r="E11" s="137"/>
      <c r="F11" s="138"/>
      <c r="G11" s="4" t="e">
        <f>INDEX('Data Validation (Hide)'!$K$2:$L$9,MATCH(Service!F11,'Data Validation (Hide)'!$K$2:$K$8,0),2)</f>
        <v>#N/A</v>
      </c>
      <c r="H11" s="70" t="str">
        <f t="shared" si="0"/>
        <v/>
      </c>
      <c r="I11" s="178">
        <f>SUMIF($E$11:$E$15,1,$H$11:$H$15)</f>
        <v>0</v>
      </c>
      <c r="J11" s="178">
        <f>SUMIF($E$11:$E$15,"&gt;"&amp;1,$H$11:$H$15)</f>
        <v>0</v>
      </c>
    </row>
    <row r="12" spans="1:10" x14ac:dyDescent="0.35">
      <c r="B12" s="95" t="str" cm="1">
        <f t="array" ref="B12">INDEX('Data Validation (Hide)'!$B$2:$B$16,ROUNDUP(ROW(A7)/5,0),1)</f>
        <v>40 Group Session</v>
      </c>
      <c r="C12" s="139"/>
      <c r="D12" s="140"/>
      <c r="E12" s="140"/>
      <c r="F12" s="141"/>
      <c r="G12" s="5" t="e">
        <f>INDEX('Data Validation (Hide)'!$K$2:$L$9,MATCH(Service!F12,'Data Validation (Hide)'!$K$2:$K$8,0),2)</f>
        <v>#N/A</v>
      </c>
      <c r="H12" s="71" t="str">
        <f t="shared" si="0"/>
        <v/>
      </c>
      <c r="I12" s="179"/>
      <c r="J12" s="179"/>
    </row>
    <row r="13" spans="1:10" x14ac:dyDescent="0.35">
      <c r="B13" s="93" t="str" cm="1">
        <f t="array" ref="B13">INDEX('Data Validation (Hide)'!$B$2:$B$16,ROUNDUP(ROW(A8)/5,0),1)</f>
        <v>40 Group Session</v>
      </c>
      <c r="C13" s="139"/>
      <c r="D13" s="140"/>
      <c r="E13" s="140"/>
      <c r="F13" s="141"/>
      <c r="G13" s="5" t="e">
        <f>INDEX('Data Validation (Hide)'!$K$2:$L$9,MATCH(Service!F13,'Data Validation (Hide)'!$K$2:$K$8,0),2)</f>
        <v>#N/A</v>
      </c>
      <c r="H13" s="71" t="str">
        <f t="shared" si="0"/>
        <v/>
      </c>
      <c r="I13" s="179"/>
      <c r="J13" s="179"/>
    </row>
    <row r="14" spans="1:10" x14ac:dyDescent="0.35">
      <c r="B14" s="95" t="str" cm="1">
        <f t="array" ref="B14">INDEX('Data Validation (Hide)'!$B$2:$B$16,ROUNDUP(ROW(A9)/5,0),1)</f>
        <v>40 Group Session</v>
      </c>
      <c r="C14" s="139"/>
      <c r="D14" s="140"/>
      <c r="E14" s="140"/>
      <c r="F14" s="141"/>
      <c r="G14" s="5" t="e">
        <f>INDEX('Data Validation (Hide)'!$K$2:$L$9,MATCH(Service!F14,'Data Validation (Hide)'!$K$2:$K$8,0),2)</f>
        <v>#N/A</v>
      </c>
      <c r="H14" s="71" t="str">
        <f t="shared" si="0"/>
        <v/>
      </c>
      <c r="I14" s="179"/>
      <c r="J14" s="179"/>
    </row>
    <row r="15" spans="1:10" ht="15" thickBot="1" x14ac:dyDescent="0.4">
      <c r="B15" s="96" t="str" cm="1">
        <f t="array" ref="B15">INDEX('Data Validation (Hide)'!$B$2:$B$16,ROUNDUP(ROW(A10)/5,0),1)</f>
        <v>40 Group Session</v>
      </c>
      <c r="C15" s="142"/>
      <c r="D15" s="143"/>
      <c r="E15" s="143"/>
      <c r="F15" s="144"/>
      <c r="G15" s="9" t="e">
        <f>INDEX('Data Validation (Hide)'!$K$2:$L$9,MATCH(Service!F15,'Data Validation (Hide)'!$K$2:$K$8,0),2)</f>
        <v>#N/A</v>
      </c>
      <c r="H15" s="72" t="str">
        <f t="shared" si="0"/>
        <v/>
      </c>
      <c r="I15" s="180"/>
      <c r="J15" s="180"/>
    </row>
    <row r="16" spans="1:10" x14ac:dyDescent="0.35">
      <c r="B16" s="94" t="str" cm="1">
        <f t="array" ref="B16">INDEX('Data Validation (Hide)'!$B$2:$B$16,ROUNDUP(ROW(A11)/5,0),1)</f>
        <v>8 Group Session</v>
      </c>
      <c r="C16" s="136"/>
      <c r="D16" s="137"/>
      <c r="E16" s="137"/>
      <c r="F16" s="138"/>
      <c r="G16" s="4" t="e">
        <f>INDEX('Data Validation (Hide)'!$K$2:$L$9,MATCH(Service!F16,'Data Validation (Hide)'!$K$2:$K$8,0),2)</f>
        <v>#N/A</v>
      </c>
      <c r="H16" s="70" t="str">
        <f t="shared" si="0"/>
        <v/>
      </c>
      <c r="I16" s="178">
        <f>SUMIF($E$16:$E$20,1,$H$16:$H$20)</f>
        <v>0</v>
      </c>
      <c r="J16" s="178">
        <f>SUMIF($E$16:$E$20,"&gt;"&amp;1,$H$16:$H$20)</f>
        <v>0</v>
      </c>
    </row>
    <row r="17" spans="2:10" x14ac:dyDescent="0.35">
      <c r="B17" s="95" t="str" cm="1">
        <f t="array" ref="B17">INDEX('Data Validation (Hide)'!$B$2:$B$16,ROUNDUP(ROW(A12)/5,0),1)</f>
        <v>8 Group Session</v>
      </c>
      <c r="C17" s="139"/>
      <c r="D17" s="140"/>
      <c r="E17" s="140"/>
      <c r="F17" s="141"/>
      <c r="G17" s="5" t="e">
        <f>INDEX('Data Validation (Hide)'!$K$2:$L$9,MATCH(Service!F17,'Data Validation (Hide)'!$K$2:$K$8,0),2)</f>
        <v>#N/A</v>
      </c>
      <c r="H17" s="71" t="str">
        <f t="shared" si="0"/>
        <v/>
      </c>
      <c r="I17" s="179"/>
      <c r="J17" s="179"/>
    </row>
    <row r="18" spans="2:10" x14ac:dyDescent="0.35">
      <c r="B18" s="93" t="str" cm="1">
        <f t="array" ref="B18">INDEX('Data Validation (Hide)'!$B$2:$B$16,ROUNDUP(ROW(A13)/5,0),1)</f>
        <v>8 Group Session</v>
      </c>
      <c r="C18" s="139"/>
      <c r="D18" s="140"/>
      <c r="E18" s="140"/>
      <c r="F18" s="141"/>
      <c r="G18" s="5" t="e">
        <f>INDEX('Data Validation (Hide)'!$K$2:$L$9,MATCH(Service!F18,'Data Validation (Hide)'!$K$2:$K$8,0),2)</f>
        <v>#N/A</v>
      </c>
      <c r="H18" s="71" t="str">
        <f t="shared" si="0"/>
        <v/>
      </c>
      <c r="I18" s="179"/>
      <c r="J18" s="179"/>
    </row>
    <row r="19" spans="2:10" x14ac:dyDescent="0.35">
      <c r="B19" s="95" t="str" cm="1">
        <f t="array" ref="B19">INDEX('Data Validation (Hide)'!$B$2:$B$16,ROUNDUP(ROW(A14)/5,0),1)</f>
        <v>8 Group Session</v>
      </c>
      <c r="C19" s="139"/>
      <c r="D19" s="140"/>
      <c r="E19" s="140"/>
      <c r="F19" s="141"/>
      <c r="G19" s="5" t="e">
        <f>INDEX('Data Validation (Hide)'!$K$2:$L$9,MATCH(Service!F19,'Data Validation (Hide)'!$K$2:$K$8,0),2)</f>
        <v>#N/A</v>
      </c>
      <c r="H19" s="71" t="str">
        <f t="shared" si="0"/>
        <v/>
      </c>
      <c r="I19" s="179"/>
      <c r="J19" s="179"/>
    </row>
    <row r="20" spans="2:10" ht="15" thickBot="1" x14ac:dyDescent="0.4">
      <c r="B20" s="96" t="str" cm="1">
        <f t="array" ref="B20">INDEX('Data Validation (Hide)'!$B$2:$B$16,ROUNDUP(ROW(A15)/5,0),1)</f>
        <v>8 Group Session</v>
      </c>
      <c r="C20" s="142"/>
      <c r="D20" s="143"/>
      <c r="E20" s="143"/>
      <c r="F20" s="144"/>
      <c r="G20" s="9" t="e">
        <f>INDEX('Data Validation (Hide)'!$K$2:$L$9,MATCH(Service!F20,'Data Validation (Hide)'!$K$2:$K$8,0),2)</f>
        <v>#N/A</v>
      </c>
      <c r="H20" s="72" t="str">
        <f t="shared" si="0"/>
        <v/>
      </c>
      <c r="I20" s="180"/>
      <c r="J20" s="180"/>
    </row>
    <row r="21" spans="2:10" x14ac:dyDescent="0.35">
      <c r="B21" s="94" t="str" cm="1">
        <f t="array" ref="B21">INDEX('Data Validation (Hide)'!$B$2:$B$16,ROUNDUP(ROW(A16)/5,0),1)</f>
        <v>20 Individual</v>
      </c>
      <c r="C21" s="136"/>
      <c r="D21" s="137"/>
      <c r="E21" s="137"/>
      <c r="F21" s="138"/>
      <c r="G21" s="4" t="e">
        <f>INDEX('Data Validation (Hide)'!$K$2:$L$9,MATCH(Service!F21,'Data Validation (Hide)'!$K$2:$K$8,0),2)</f>
        <v>#N/A</v>
      </c>
      <c r="H21" s="70" t="str">
        <f t="shared" si="0"/>
        <v/>
      </c>
      <c r="I21" s="178">
        <f>SUMIF($E$21:$E$25,1,$H$21:$H$25)</f>
        <v>0</v>
      </c>
      <c r="J21" s="178">
        <f>SUMIF($E$21:$E$25,"&gt;"&amp;1,$H$21:$H$25)</f>
        <v>0</v>
      </c>
    </row>
    <row r="22" spans="2:10" x14ac:dyDescent="0.35">
      <c r="B22" s="95" t="str" cm="1">
        <f t="array" ref="B22">INDEX('Data Validation (Hide)'!$B$2:$B$16,ROUNDUP(ROW(A17)/5,0),1)</f>
        <v>20 Individual</v>
      </c>
      <c r="C22" s="139"/>
      <c r="D22" s="140"/>
      <c r="E22" s="140"/>
      <c r="F22" s="141"/>
      <c r="G22" s="5" t="e">
        <f>INDEX('Data Validation (Hide)'!$K$2:$L$9,MATCH(Service!F22,'Data Validation (Hide)'!$K$2:$K$8,0),2)</f>
        <v>#N/A</v>
      </c>
      <c r="H22" s="71" t="str">
        <f t="shared" si="0"/>
        <v/>
      </c>
      <c r="I22" s="179"/>
      <c r="J22" s="179"/>
    </row>
    <row r="23" spans="2:10" x14ac:dyDescent="0.35">
      <c r="B23" s="93" t="str" cm="1">
        <f t="array" ref="B23">INDEX('Data Validation (Hide)'!$B$2:$B$16,ROUNDUP(ROW(A18)/5,0),1)</f>
        <v>20 Individual</v>
      </c>
      <c r="C23" s="139"/>
      <c r="D23" s="140"/>
      <c r="E23" s="140"/>
      <c r="F23" s="141"/>
      <c r="G23" s="5" t="e">
        <f>INDEX('Data Validation (Hide)'!$K$2:$L$9,MATCH(Service!F23,'Data Validation (Hide)'!$K$2:$K$8,0),2)</f>
        <v>#N/A</v>
      </c>
      <c r="H23" s="71" t="str">
        <f t="shared" si="0"/>
        <v/>
      </c>
      <c r="I23" s="179"/>
      <c r="J23" s="179"/>
    </row>
    <row r="24" spans="2:10" x14ac:dyDescent="0.35">
      <c r="B24" s="95" t="str" cm="1">
        <f t="array" ref="B24">INDEX('Data Validation (Hide)'!$B$2:$B$16,ROUNDUP(ROW(A19)/5,0),1)</f>
        <v>20 Individual</v>
      </c>
      <c r="C24" s="139"/>
      <c r="D24" s="140"/>
      <c r="E24" s="140"/>
      <c r="F24" s="141"/>
      <c r="G24" s="5" t="e">
        <f>INDEX('Data Validation (Hide)'!$K$2:$L$9,MATCH(Service!F24,'Data Validation (Hide)'!$K$2:$K$8,0),2)</f>
        <v>#N/A</v>
      </c>
      <c r="H24" s="71" t="str">
        <f t="shared" si="0"/>
        <v/>
      </c>
      <c r="I24" s="179"/>
      <c r="J24" s="179"/>
    </row>
    <row r="25" spans="2:10" ht="15" thickBot="1" x14ac:dyDescent="0.4">
      <c r="B25" s="96" t="str" cm="1">
        <f t="array" ref="B25">INDEX('Data Validation (Hide)'!$B$2:$B$16,ROUNDUP(ROW(A20)/5,0),1)</f>
        <v>20 Individual</v>
      </c>
      <c r="C25" s="142"/>
      <c r="D25" s="143"/>
      <c r="E25" s="143"/>
      <c r="F25" s="144"/>
      <c r="G25" s="9" t="e">
        <f>INDEX('Data Validation (Hide)'!$K$2:$L$9,MATCH(Service!F25,'Data Validation (Hide)'!$K$2:$K$8,0),2)</f>
        <v>#N/A</v>
      </c>
      <c r="H25" s="72" t="str">
        <f t="shared" si="0"/>
        <v/>
      </c>
      <c r="I25" s="180"/>
      <c r="J25" s="180"/>
    </row>
    <row r="26" spans="2:10" x14ac:dyDescent="0.35">
      <c r="B26" s="94" t="str" cm="1">
        <f t="array" ref="B26">INDEX('Data Validation (Hide)'!$B$2:$B$16,ROUNDUP(ROW(A21)/5,0),1)</f>
        <v>40 Individual</v>
      </c>
      <c r="C26" s="136"/>
      <c r="D26" s="137"/>
      <c r="E26" s="137"/>
      <c r="F26" s="138"/>
      <c r="G26" s="4" t="e">
        <f>INDEX('Data Validation (Hide)'!$K$2:$L$9,MATCH(Service!F26,'Data Validation (Hide)'!$K$2:$K$8,0),2)</f>
        <v>#N/A</v>
      </c>
      <c r="H26" s="70" t="str">
        <f t="shared" si="0"/>
        <v/>
      </c>
      <c r="I26" s="178">
        <f>SUMIF($E$26:$E$30,1,$H$26:$H$30)</f>
        <v>0</v>
      </c>
      <c r="J26" s="178">
        <f>SUMIF($E$26:$E$30,"&gt;"&amp;1,$H$26:$H$30)</f>
        <v>0</v>
      </c>
    </row>
    <row r="27" spans="2:10" x14ac:dyDescent="0.35">
      <c r="B27" s="95" t="str" cm="1">
        <f t="array" ref="B27">INDEX('Data Validation (Hide)'!$B$2:$B$16,ROUNDUP(ROW(A22)/5,0),1)</f>
        <v>40 Individual</v>
      </c>
      <c r="C27" s="139"/>
      <c r="D27" s="140"/>
      <c r="E27" s="140"/>
      <c r="F27" s="141"/>
      <c r="G27" s="5" t="e">
        <f>INDEX('Data Validation (Hide)'!$K$2:$L$9,MATCH(Service!F27,'Data Validation (Hide)'!$K$2:$K$8,0),2)</f>
        <v>#N/A</v>
      </c>
      <c r="H27" s="71" t="str">
        <f t="shared" si="0"/>
        <v/>
      </c>
      <c r="I27" s="179"/>
      <c r="J27" s="179"/>
    </row>
    <row r="28" spans="2:10" x14ac:dyDescent="0.35">
      <c r="B28" s="93" t="str" cm="1">
        <f t="array" ref="B28">INDEX('Data Validation (Hide)'!$B$2:$B$16,ROUNDUP(ROW(A23)/5,0),1)</f>
        <v>40 Individual</v>
      </c>
      <c r="C28" s="139"/>
      <c r="D28" s="140"/>
      <c r="E28" s="140"/>
      <c r="F28" s="141"/>
      <c r="G28" s="5" t="e">
        <f>INDEX('Data Validation (Hide)'!$K$2:$L$9,MATCH(Service!F28,'Data Validation (Hide)'!$K$2:$K$8,0),2)</f>
        <v>#N/A</v>
      </c>
      <c r="H28" s="71" t="str">
        <f t="shared" si="0"/>
        <v/>
      </c>
      <c r="I28" s="179"/>
      <c r="J28" s="179"/>
    </row>
    <row r="29" spans="2:10" x14ac:dyDescent="0.35">
      <c r="B29" s="95" t="str" cm="1">
        <f t="array" ref="B29">INDEX('Data Validation (Hide)'!$B$2:$B$16,ROUNDUP(ROW(A24)/5,0),1)</f>
        <v>40 Individual</v>
      </c>
      <c r="C29" s="139"/>
      <c r="D29" s="140"/>
      <c r="E29" s="140"/>
      <c r="F29" s="141"/>
      <c r="G29" s="5" t="e">
        <f>INDEX('Data Validation (Hide)'!$K$2:$L$9,MATCH(Service!F29,'Data Validation (Hide)'!$K$2:$K$8,0),2)</f>
        <v>#N/A</v>
      </c>
      <c r="H29" s="71" t="str">
        <f t="shared" si="0"/>
        <v/>
      </c>
      <c r="I29" s="179"/>
      <c r="J29" s="179"/>
    </row>
    <row r="30" spans="2:10" ht="15" thickBot="1" x14ac:dyDescent="0.4">
      <c r="B30" s="96" t="str" cm="1">
        <f t="array" ref="B30">INDEX('Data Validation (Hide)'!$B$2:$B$16,ROUNDUP(ROW(A25)/5,0),1)</f>
        <v>40 Individual</v>
      </c>
      <c r="C30" s="142"/>
      <c r="D30" s="143"/>
      <c r="E30" s="143"/>
      <c r="F30" s="144"/>
      <c r="G30" s="9" t="e">
        <f>INDEX('Data Validation (Hide)'!$K$2:$L$9,MATCH(Service!F30,'Data Validation (Hide)'!$K$2:$K$8,0),2)</f>
        <v>#N/A</v>
      </c>
      <c r="H30" s="72" t="str">
        <f t="shared" si="0"/>
        <v/>
      </c>
      <c r="I30" s="180"/>
      <c r="J30" s="180"/>
    </row>
    <row r="31" spans="2:10" x14ac:dyDescent="0.35">
      <c r="B31" s="94" t="str" cm="1">
        <f t="array" ref="B31">INDEX('Data Validation (Hide)'!$B$2:$B$16,ROUNDUP(ROW(A26)/5,0),1)</f>
        <v>Caseload 6</v>
      </c>
      <c r="C31" s="136"/>
      <c r="D31" s="137"/>
      <c r="E31" s="137"/>
      <c r="F31" s="138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5">
        <f>SUMIF($E$31:$E$35,1,$H$31:$H$35)</f>
        <v>0</v>
      </c>
      <c r="J31" s="175">
        <f>SUMIF($E$31:$E$35,"&gt;"&amp;1,$H$31:$H$35)</f>
        <v>0</v>
      </c>
    </row>
    <row r="32" spans="2:10" x14ac:dyDescent="0.35">
      <c r="B32" s="95" t="str" cm="1">
        <f t="array" ref="B32">INDEX('Data Validation (Hide)'!$B$2:$B$16,ROUNDUP(ROW(A27)/5,0),1)</f>
        <v>Caseload 6</v>
      </c>
      <c r="C32" s="139"/>
      <c r="D32" s="140"/>
      <c r="E32" s="140"/>
      <c r="F32" s="141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6"/>
      <c r="J32" s="176"/>
    </row>
    <row r="33" spans="2:10" x14ac:dyDescent="0.35">
      <c r="B33" s="93" t="str" cm="1">
        <f t="array" ref="B33">INDEX('Data Validation (Hide)'!$B$2:$B$16,ROUNDUP(ROW(A28)/5,0),1)</f>
        <v>Caseload 6</v>
      </c>
      <c r="C33" s="139"/>
      <c r="D33" s="140"/>
      <c r="E33" s="140"/>
      <c r="F33" s="141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6"/>
      <c r="J33" s="176"/>
    </row>
    <row r="34" spans="2:10" x14ac:dyDescent="0.35">
      <c r="B34" s="95" t="str" cm="1">
        <f t="array" ref="B34">INDEX('Data Validation (Hide)'!$B$2:$B$16,ROUNDUP(ROW(A29)/5,0),1)</f>
        <v>Caseload 6</v>
      </c>
      <c r="C34" s="139"/>
      <c r="D34" s="140"/>
      <c r="E34" s="140"/>
      <c r="F34" s="141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6"/>
      <c r="J34" s="176"/>
    </row>
    <row r="35" spans="2:10" ht="15" thickBot="1" x14ac:dyDescent="0.4">
      <c r="B35" s="96" t="str" cm="1">
        <f t="array" ref="B35">INDEX('Data Validation (Hide)'!$B$2:$B$16,ROUNDUP(ROW(A30)/5,0),1)</f>
        <v>Caseload 6</v>
      </c>
      <c r="C35" s="142"/>
      <c r="D35" s="143"/>
      <c r="E35" s="143"/>
      <c r="F35" s="144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7"/>
      <c r="J35" s="177"/>
    </row>
    <row r="36" spans="2:10" x14ac:dyDescent="0.35">
      <c r="B36" s="94" t="str" cm="1">
        <f t="array" ref="B36">INDEX('Data Validation (Hide)'!$B$2:$B$16,ROUNDUP(ROW(A31)/5,0),1)</f>
        <v>Caseload 7</v>
      </c>
      <c r="C36" s="136"/>
      <c r="D36" s="137"/>
      <c r="E36" s="137"/>
      <c r="F36" s="138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5">
        <f>SUMIF($E$36:$E$40,1,$H$36:$H$40)</f>
        <v>0</v>
      </c>
      <c r="J36" s="175">
        <f>SUMIF($E$36:$E$40,"&gt;"&amp;1,$H$36:$H$40)</f>
        <v>0</v>
      </c>
    </row>
    <row r="37" spans="2:10" x14ac:dyDescent="0.35">
      <c r="B37" s="95" t="str" cm="1">
        <f t="array" ref="B37">INDEX('Data Validation (Hide)'!$B$2:$B$16,ROUNDUP(ROW(A32)/5,0),1)</f>
        <v>Caseload 7</v>
      </c>
      <c r="C37" s="139"/>
      <c r="D37" s="140"/>
      <c r="E37" s="140"/>
      <c r="F37" s="141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6"/>
      <c r="J37" s="176"/>
    </row>
    <row r="38" spans="2:10" x14ac:dyDescent="0.35">
      <c r="B38" s="93" t="str" cm="1">
        <f t="array" ref="B38">INDEX('Data Validation (Hide)'!$B$2:$B$16,ROUNDUP(ROW(A33)/5,0),1)</f>
        <v>Caseload 7</v>
      </c>
      <c r="C38" s="139"/>
      <c r="D38" s="140"/>
      <c r="E38" s="140"/>
      <c r="F38" s="141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6"/>
      <c r="J38" s="176"/>
    </row>
    <row r="39" spans="2:10" x14ac:dyDescent="0.35">
      <c r="B39" s="95" t="str" cm="1">
        <f t="array" ref="B39">INDEX('Data Validation (Hide)'!$B$2:$B$16,ROUNDUP(ROW(A34)/5,0),1)</f>
        <v>Caseload 7</v>
      </c>
      <c r="C39" s="139"/>
      <c r="D39" s="140"/>
      <c r="E39" s="140"/>
      <c r="F39" s="141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6"/>
      <c r="J39" s="176"/>
    </row>
    <row r="40" spans="2:10" ht="15" thickBot="1" x14ac:dyDescent="0.4">
      <c r="B40" s="96" t="str" cm="1">
        <f t="array" ref="B40">INDEX('Data Validation (Hide)'!$B$2:$B$16,ROUNDUP(ROW(A35)/5,0),1)</f>
        <v>Caseload 7</v>
      </c>
      <c r="C40" s="142"/>
      <c r="D40" s="143"/>
      <c r="E40" s="143"/>
      <c r="F40" s="144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7"/>
      <c r="J40" s="177"/>
    </row>
    <row r="41" spans="2:10" x14ac:dyDescent="0.35">
      <c r="B41" s="94" t="str" cm="1">
        <f t="array" ref="B41">INDEX('Data Validation (Hide)'!$B$2:$B$16,ROUNDUP(ROW(A36)/5,0),1)</f>
        <v>Caseload 8</v>
      </c>
      <c r="C41" s="136"/>
      <c r="D41" s="137"/>
      <c r="E41" s="137"/>
      <c r="F41" s="138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5">
        <f>SUMIF($E$41:$E$45,1,$H$41:$H$45)</f>
        <v>0</v>
      </c>
      <c r="J41" s="175">
        <f>SUMIF($E$41:$E$45,"&gt;"&amp;1,$H$41:$H$45)</f>
        <v>0</v>
      </c>
    </row>
    <row r="42" spans="2:10" x14ac:dyDescent="0.35">
      <c r="B42" s="95" t="str" cm="1">
        <f t="array" ref="B42">INDEX('Data Validation (Hide)'!$B$2:$B$16,ROUNDUP(ROW(A37)/5,0),1)</f>
        <v>Caseload 8</v>
      </c>
      <c r="C42" s="139"/>
      <c r="D42" s="140"/>
      <c r="E42" s="140"/>
      <c r="F42" s="141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6"/>
      <c r="J42" s="176"/>
    </row>
    <row r="43" spans="2:10" x14ac:dyDescent="0.35">
      <c r="B43" s="93" t="str" cm="1">
        <f t="array" ref="B43">INDEX('Data Validation (Hide)'!$B$2:$B$16,ROUNDUP(ROW(A38)/5,0),1)</f>
        <v>Caseload 8</v>
      </c>
      <c r="C43" s="139"/>
      <c r="D43" s="140"/>
      <c r="E43" s="140"/>
      <c r="F43" s="141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6"/>
      <c r="J43" s="176"/>
    </row>
    <row r="44" spans="2:10" x14ac:dyDescent="0.35">
      <c r="B44" s="95" t="str" cm="1">
        <f t="array" ref="B44">INDEX('Data Validation (Hide)'!$B$2:$B$16,ROUNDUP(ROW(A39)/5,0),1)</f>
        <v>Caseload 8</v>
      </c>
      <c r="C44" s="139"/>
      <c r="D44" s="140"/>
      <c r="E44" s="140"/>
      <c r="F44" s="141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6"/>
      <c r="J44" s="176"/>
    </row>
    <row r="45" spans="2:10" ht="15" thickBot="1" x14ac:dyDescent="0.4">
      <c r="B45" s="96" t="str" cm="1">
        <f t="array" ref="B45">INDEX('Data Validation (Hide)'!$B$2:$B$16,ROUNDUP(ROW(A40)/5,0),1)</f>
        <v>Caseload 8</v>
      </c>
      <c r="C45" s="142"/>
      <c r="D45" s="143"/>
      <c r="E45" s="143"/>
      <c r="F45" s="144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7"/>
      <c r="J45" s="177"/>
    </row>
    <row r="46" spans="2:10" x14ac:dyDescent="0.35">
      <c r="B46" s="94" t="str" cm="1">
        <f t="array" ref="B46">INDEX('Data Validation (Hide)'!$B$2:$B$16,ROUNDUP(ROW(A41)/5,0),1)</f>
        <v>Caseload 9</v>
      </c>
      <c r="C46" s="136"/>
      <c r="D46" s="137"/>
      <c r="E46" s="137"/>
      <c r="F46" s="138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5">
        <f>SUMIF($E$46:$E$50,1,$H$46:$H$50)</f>
        <v>0</v>
      </c>
      <c r="J46" s="175">
        <f>SUMIF($E$46:$E$50,"&gt;"&amp;1,$H$46:$H$50)</f>
        <v>0</v>
      </c>
    </row>
    <row r="47" spans="2:10" x14ac:dyDescent="0.35">
      <c r="B47" s="95" t="str" cm="1">
        <f t="array" ref="B47">INDEX('Data Validation (Hide)'!$B$2:$B$16,ROUNDUP(ROW(A42)/5,0),1)</f>
        <v>Caseload 9</v>
      </c>
      <c r="C47" s="139"/>
      <c r="D47" s="140"/>
      <c r="E47" s="140"/>
      <c r="F47" s="141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6"/>
      <c r="J47" s="176"/>
    </row>
    <row r="48" spans="2:10" x14ac:dyDescent="0.35">
      <c r="B48" s="93" t="str" cm="1">
        <f t="array" ref="B48">INDEX('Data Validation (Hide)'!$B$2:$B$16,ROUNDUP(ROW(A43)/5,0),1)</f>
        <v>Caseload 9</v>
      </c>
      <c r="C48" s="139"/>
      <c r="D48" s="140"/>
      <c r="E48" s="140"/>
      <c r="F48" s="141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6"/>
      <c r="J48" s="176"/>
    </row>
    <row r="49" spans="2:10" x14ac:dyDescent="0.35">
      <c r="B49" s="95" t="str" cm="1">
        <f t="array" ref="B49">INDEX('Data Validation (Hide)'!$B$2:$B$16,ROUNDUP(ROW(A44)/5,0),1)</f>
        <v>Caseload 9</v>
      </c>
      <c r="C49" s="139"/>
      <c r="D49" s="140"/>
      <c r="E49" s="140"/>
      <c r="F49" s="141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6"/>
      <c r="J49" s="176"/>
    </row>
    <row r="50" spans="2:10" ht="15" thickBot="1" x14ac:dyDescent="0.4">
      <c r="B50" s="96" t="str" cm="1">
        <f t="array" ref="B50">INDEX('Data Validation (Hide)'!$B$2:$B$16,ROUNDUP(ROW(A45)/5,0),1)</f>
        <v>Caseload 9</v>
      </c>
      <c r="C50" s="142"/>
      <c r="D50" s="143"/>
      <c r="E50" s="143"/>
      <c r="F50" s="144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7"/>
      <c r="J50" s="177"/>
    </row>
    <row r="51" spans="2:10" x14ac:dyDescent="0.35">
      <c r="B51" s="94" t="str" cm="1">
        <f t="array" ref="B51">INDEX('Data Validation (Hide)'!$B$2:$B$16,ROUNDUP(ROW(A46)/5,0),1)</f>
        <v>Caseload 10</v>
      </c>
      <c r="C51" s="136"/>
      <c r="D51" s="137"/>
      <c r="E51" s="137"/>
      <c r="F51" s="138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5">
        <f>SUMIF($E$51:$E$55,1,$H$51:$H$55)</f>
        <v>0</v>
      </c>
      <c r="J51" s="175">
        <f>SUMIF($E$51:$E$55,"&gt;"&amp;1,$H$51:$H$55)</f>
        <v>0</v>
      </c>
    </row>
    <row r="52" spans="2:10" x14ac:dyDescent="0.35">
      <c r="B52" s="95" t="str" cm="1">
        <f t="array" ref="B52">INDEX('Data Validation (Hide)'!$B$2:$B$16,ROUNDUP(ROW(A47)/5,0),1)</f>
        <v>Caseload 10</v>
      </c>
      <c r="C52" s="139"/>
      <c r="D52" s="140"/>
      <c r="E52" s="140"/>
      <c r="F52" s="141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6"/>
      <c r="J52" s="176"/>
    </row>
    <row r="53" spans="2:10" x14ac:dyDescent="0.35">
      <c r="B53" s="93" t="str" cm="1">
        <f t="array" ref="B53">INDEX('Data Validation (Hide)'!$B$2:$B$16,ROUNDUP(ROW(A48)/5,0),1)</f>
        <v>Caseload 10</v>
      </c>
      <c r="C53" s="139"/>
      <c r="D53" s="140"/>
      <c r="E53" s="140"/>
      <c r="F53" s="141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6"/>
      <c r="J53" s="176"/>
    </row>
    <row r="54" spans="2:10" x14ac:dyDescent="0.35">
      <c r="B54" s="95" t="str" cm="1">
        <f t="array" ref="B54">INDEX('Data Validation (Hide)'!$B$2:$B$16,ROUNDUP(ROW(A49)/5,0),1)</f>
        <v>Caseload 10</v>
      </c>
      <c r="C54" s="139"/>
      <c r="D54" s="140"/>
      <c r="E54" s="140"/>
      <c r="F54" s="141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6"/>
      <c r="J54" s="176"/>
    </row>
    <row r="55" spans="2:10" ht="15" thickBot="1" x14ac:dyDescent="0.4">
      <c r="B55" s="96" t="str" cm="1">
        <f t="array" ref="B55">INDEX('Data Validation (Hide)'!$B$2:$B$16,ROUNDUP(ROW(A50)/5,0),1)</f>
        <v>Caseload 10</v>
      </c>
      <c r="C55" s="142"/>
      <c r="D55" s="143"/>
      <c r="E55" s="143"/>
      <c r="F55" s="144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7"/>
      <c r="J55" s="177"/>
    </row>
    <row r="56" spans="2:10" x14ac:dyDescent="0.35">
      <c r="B56" s="94" t="str" cm="1">
        <f t="array" ref="B56">INDEX('Data Validation (Hide)'!$B$2:$B$16,ROUNDUP(ROW(A51)/5,0),1)</f>
        <v>Caseload 11</v>
      </c>
      <c r="C56" s="136"/>
      <c r="D56" s="137"/>
      <c r="E56" s="137"/>
      <c r="F56" s="138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5">
        <f>SUMIF($E$56:$E$60,1,$H$56:$H$60)</f>
        <v>0</v>
      </c>
      <c r="J56" s="175">
        <f>SUMIF($E$56:$E$60,"&gt;"&amp;1,$H$56:$H$60)</f>
        <v>0</v>
      </c>
    </row>
    <row r="57" spans="2:10" x14ac:dyDescent="0.35">
      <c r="B57" s="95" t="str" cm="1">
        <f t="array" ref="B57">INDEX('Data Validation (Hide)'!$B$2:$B$16,ROUNDUP(ROW(A52)/5,0),1)</f>
        <v>Caseload 11</v>
      </c>
      <c r="C57" s="139"/>
      <c r="D57" s="140"/>
      <c r="E57" s="140"/>
      <c r="F57" s="141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6"/>
      <c r="J57" s="176"/>
    </row>
    <row r="58" spans="2:10" x14ac:dyDescent="0.35">
      <c r="B58" s="93" t="str" cm="1">
        <f t="array" ref="B58">INDEX('Data Validation (Hide)'!$B$2:$B$16,ROUNDUP(ROW(A53)/5,0),1)</f>
        <v>Caseload 11</v>
      </c>
      <c r="C58" s="139"/>
      <c r="D58" s="140"/>
      <c r="E58" s="140"/>
      <c r="F58" s="141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6"/>
      <c r="J58" s="176"/>
    </row>
    <row r="59" spans="2:10" x14ac:dyDescent="0.35">
      <c r="B59" s="95" t="str" cm="1">
        <f t="array" ref="B59">INDEX('Data Validation (Hide)'!$B$2:$B$16,ROUNDUP(ROW(A54)/5,0),1)</f>
        <v>Caseload 11</v>
      </c>
      <c r="C59" s="139"/>
      <c r="D59" s="140"/>
      <c r="E59" s="140"/>
      <c r="F59" s="141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6"/>
      <c r="J59" s="176"/>
    </row>
    <row r="60" spans="2:10" ht="15" thickBot="1" x14ac:dyDescent="0.4">
      <c r="B60" s="96" t="str" cm="1">
        <f t="array" ref="B60">INDEX('Data Validation (Hide)'!$B$2:$B$16,ROUNDUP(ROW(A55)/5,0),1)</f>
        <v>Caseload 11</v>
      </c>
      <c r="C60" s="142"/>
      <c r="D60" s="143"/>
      <c r="E60" s="143"/>
      <c r="F60" s="144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7"/>
      <c r="J60" s="177"/>
    </row>
    <row r="61" spans="2:10" x14ac:dyDescent="0.35">
      <c r="B61" s="94" t="str" cm="1">
        <f t="array" ref="B61">INDEX('Data Validation (Hide)'!$B$2:$B$16,ROUNDUP(ROW(A56)/5,0),1)</f>
        <v>Caseload 12</v>
      </c>
      <c r="C61" s="136"/>
      <c r="D61" s="137"/>
      <c r="E61" s="137"/>
      <c r="F61" s="138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5">
        <f>SUMIF($E$61:$E$65,1,$H$61:$H$65)</f>
        <v>0</v>
      </c>
      <c r="J61" s="175">
        <f>SUMIF($E$61:$E$65,"&gt;"&amp;1,$H$61:$H$65)</f>
        <v>0</v>
      </c>
    </row>
    <row r="62" spans="2:10" x14ac:dyDescent="0.35">
      <c r="B62" s="95" t="str" cm="1">
        <f t="array" ref="B62">INDEX('Data Validation (Hide)'!$B$2:$B$16,ROUNDUP(ROW(A57)/5,0),1)</f>
        <v>Caseload 12</v>
      </c>
      <c r="C62" s="139"/>
      <c r="D62" s="140"/>
      <c r="E62" s="140"/>
      <c r="F62" s="141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6"/>
      <c r="J62" s="176"/>
    </row>
    <row r="63" spans="2:10" x14ac:dyDescent="0.35">
      <c r="B63" s="93" t="str" cm="1">
        <f t="array" ref="B63">INDEX('Data Validation (Hide)'!$B$2:$B$16,ROUNDUP(ROW(A58)/5,0),1)</f>
        <v>Caseload 12</v>
      </c>
      <c r="C63" s="139"/>
      <c r="D63" s="140"/>
      <c r="E63" s="140"/>
      <c r="F63" s="141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6"/>
      <c r="J63" s="176"/>
    </row>
    <row r="64" spans="2:10" x14ac:dyDescent="0.35">
      <c r="B64" s="95" t="str" cm="1">
        <f t="array" ref="B64">INDEX('Data Validation (Hide)'!$B$2:$B$16,ROUNDUP(ROW(A59)/5,0),1)</f>
        <v>Caseload 12</v>
      </c>
      <c r="C64" s="139"/>
      <c r="D64" s="140"/>
      <c r="E64" s="140"/>
      <c r="F64" s="141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6"/>
      <c r="J64" s="176"/>
    </row>
    <row r="65" spans="2:10" ht="15" thickBot="1" x14ac:dyDescent="0.4">
      <c r="B65" s="96" t="str" cm="1">
        <f t="array" ref="B65">INDEX('Data Validation (Hide)'!$B$2:$B$16,ROUNDUP(ROW(A60)/5,0),1)</f>
        <v>Caseload 12</v>
      </c>
      <c r="C65" s="142"/>
      <c r="D65" s="143"/>
      <c r="E65" s="143"/>
      <c r="F65" s="144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7"/>
      <c r="J65" s="177"/>
    </row>
    <row r="66" spans="2:10" x14ac:dyDescent="0.35">
      <c r="B66" s="94" t="str" cm="1">
        <f t="array" ref="B66">INDEX('Data Validation (Hide)'!$B$2:$B$16,ROUNDUP(ROW(A61)/5,0),1)</f>
        <v>Caseload 13</v>
      </c>
      <c r="C66" s="136"/>
      <c r="D66" s="137"/>
      <c r="E66" s="137"/>
      <c r="F66" s="138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5">
        <f>SUMIF($E$66:$E$70,1,$H$66:$H$70)</f>
        <v>0</v>
      </c>
      <c r="J66" s="175">
        <f>SUMIF($E$66:$E$70,"&gt;"&amp;1,$H$66:$H$70)</f>
        <v>0</v>
      </c>
    </row>
    <row r="67" spans="2:10" x14ac:dyDescent="0.35">
      <c r="B67" s="95" t="str" cm="1">
        <f t="array" ref="B67">INDEX('Data Validation (Hide)'!$B$2:$B$16,ROUNDUP(ROW(A62)/5,0),1)</f>
        <v>Caseload 13</v>
      </c>
      <c r="C67" s="139"/>
      <c r="D67" s="140"/>
      <c r="E67" s="140"/>
      <c r="F67" s="141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6"/>
      <c r="J67" s="176"/>
    </row>
    <row r="68" spans="2:10" x14ac:dyDescent="0.35">
      <c r="B68" s="93" t="str" cm="1">
        <f t="array" ref="B68">INDEX('Data Validation (Hide)'!$B$2:$B$16,ROUNDUP(ROW(A63)/5,0),1)</f>
        <v>Caseload 13</v>
      </c>
      <c r="C68" s="139"/>
      <c r="D68" s="140"/>
      <c r="E68" s="140"/>
      <c r="F68" s="141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6"/>
      <c r="J68" s="176"/>
    </row>
    <row r="69" spans="2:10" x14ac:dyDescent="0.35">
      <c r="B69" s="95" t="str" cm="1">
        <f t="array" ref="B69">INDEX('Data Validation (Hide)'!$B$2:$B$16,ROUNDUP(ROW(A64)/5,0),1)</f>
        <v>Caseload 13</v>
      </c>
      <c r="C69" s="139"/>
      <c r="D69" s="140"/>
      <c r="E69" s="140"/>
      <c r="F69" s="141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6"/>
      <c r="J69" s="176"/>
    </row>
    <row r="70" spans="2:10" ht="15" thickBot="1" x14ac:dyDescent="0.4">
      <c r="B70" s="96" t="str" cm="1">
        <f t="array" ref="B70">INDEX('Data Validation (Hide)'!$B$2:$B$16,ROUNDUP(ROW(A65)/5,0),1)</f>
        <v>Caseload 13</v>
      </c>
      <c r="C70" s="142"/>
      <c r="D70" s="143"/>
      <c r="E70" s="143"/>
      <c r="F70" s="144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7"/>
      <c r="J70" s="177"/>
    </row>
    <row r="71" spans="2:10" x14ac:dyDescent="0.35">
      <c r="B71" s="94" t="str" cm="1">
        <f t="array" ref="B71">INDEX('Data Validation (Hide)'!$B$2:$B$16,ROUNDUP(ROW(A66)/5,0),1)</f>
        <v>Caseload 14</v>
      </c>
      <c r="C71" s="136"/>
      <c r="D71" s="137"/>
      <c r="E71" s="137"/>
      <c r="F71" s="138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5">
        <f>SUMIF($E$71:$E$75,1,$H$71:$H$75)</f>
        <v>0</v>
      </c>
      <c r="J71" s="175">
        <f>SUMIF($E$71:$E$75,"&gt;"&amp;1,$H$71:$H$75)</f>
        <v>0</v>
      </c>
    </row>
    <row r="72" spans="2:10" x14ac:dyDescent="0.35">
      <c r="B72" s="95" t="str" cm="1">
        <f t="array" ref="B72">INDEX('Data Validation (Hide)'!$B$2:$B$16,ROUNDUP(ROW(A67)/5,0),1)</f>
        <v>Caseload 14</v>
      </c>
      <c r="C72" s="139"/>
      <c r="D72" s="140"/>
      <c r="E72" s="140"/>
      <c r="F72" s="141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6"/>
      <c r="J72" s="176"/>
    </row>
    <row r="73" spans="2:10" x14ac:dyDescent="0.35">
      <c r="B73" s="93" t="str" cm="1">
        <f t="array" ref="B73">INDEX('Data Validation (Hide)'!$B$2:$B$16,ROUNDUP(ROW(A68)/5,0),1)</f>
        <v>Caseload 14</v>
      </c>
      <c r="C73" s="139"/>
      <c r="D73" s="140"/>
      <c r="E73" s="140"/>
      <c r="F73" s="141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6"/>
      <c r="J73" s="176"/>
    </row>
    <row r="74" spans="2:10" x14ac:dyDescent="0.35">
      <c r="B74" s="95" t="str" cm="1">
        <f t="array" ref="B74">INDEX('Data Validation (Hide)'!$B$2:$B$16,ROUNDUP(ROW(A69)/5,0),1)</f>
        <v>Caseload 14</v>
      </c>
      <c r="C74" s="139"/>
      <c r="D74" s="140"/>
      <c r="E74" s="140"/>
      <c r="F74" s="141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6"/>
      <c r="J74" s="176"/>
    </row>
    <row r="75" spans="2:10" ht="15" thickBot="1" x14ac:dyDescent="0.4">
      <c r="B75" s="96" t="str" cm="1">
        <f t="array" ref="B75">INDEX('Data Validation (Hide)'!$B$2:$B$16,ROUNDUP(ROW(A70)/5,0),1)</f>
        <v>Caseload 14</v>
      </c>
      <c r="C75" s="142"/>
      <c r="D75" s="143"/>
      <c r="E75" s="143"/>
      <c r="F75" s="144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7"/>
      <c r="J75" s="177"/>
    </row>
    <row r="76" spans="2:10" x14ac:dyDescent="0.35">
      <c r="B76" s="94" t="str" cm="1">
        <f t="array" ref="B76">INDEX('Data Validation (Hide)'!$B$2:$B$16,ROUNDUP(ROW(A71)/5,0),1)</f>
        <v>Caseload 15</v>
      </c>
      <c r="C76" s="136"/>
      <c r="D76" s="137"/>
      <c r="E76" s="137"/>
      <c r="F76" s="138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5">
        <f>SUMIF($E$76:$E$80,1,$H$76:$H$80)</f>
        <v>0</v>
      </c>
      <c r="J76" s="175">
        <f>SUMIF($E$76:$E$80,"&gt;"&amp;1,$H$76:$H$80)</f>
        <v>0</v>
      </c>
    </row>
    <row r="77" spans="2:10" x14ac:dyDescent="0.35">
      <c r="B77" s="95" t="str" cm="1">
        <f t="array" ref="B77">INDEX('Data Validation (Hide)'!$B$2:$B$16,ROUNDUP(ROW(A72)/5,0),1)</f>
        <v>Caseload 15</v>
      </c>
      <c r="C77" s="139"/>
      <c r="D77" s="140"/>
      <c r="E77" s="140"/>
      <c r="F77" s="141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6"/>
      <c r="J77" s="176"/>
    </row>
    <row r="78" spans="2:10" x14ac:dyDescent="0.35">
      <c r="B78" s="93" t="str" cm="1">
        <f t="array" ref="B78">INDEX('Data Validation (Hide)'!$B$2:$B$16,ROUNDUP(ROW(A73)/5,0),1)</f>
        <v>Caseload 15</v>
      </c>
      <c r="C78" s="139"/>
      <c r="D78" s="140"/>
      <c r="E78" s="140"/>
      <c r="F78" s="141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6"/>
      <c r="J78" s="176"/>
    </row>
    <row r="79" spans="2:10" x14ac:dyDescent="0.35">
      <c r="B79" s="95" t="str" cm="1">
        <f t="array" ref="B79">INDEX('Data Validation (Hide)'!$B$2:$B$16,ROUNDUP(ROW(A74)/5,0),1)</f>
        <v>Caseload 15</v>
      </c>
      <c r="C79" s="139"/>
      <c r="D79" s="140"/>
      <c r="E79" s="140"/>
      <c r="F79" s="141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6"/>
      <c r="J79" s="176"/>
    </row>
    <row r="80" spans="2:10" ht="15" thickBot="1" x14ac:dyDescent="0.4">
      <c r="B80" s="96" t="str" cm="1">
        <f t="array" ref="B80">INDEX('Data Validation (Hide)'!$B$2:$B$16,ROUNDUP(ROW(A75)/5,0),1)</f>
        <v>Caseload 15</v>
      </c>
      <c r="C80" s="142"/>
      <c r="D80" s="143"/>
      <c r="E80" s="143"/>
      <c r="F80" s="144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7"/>
      <c r="J80" s="177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189</v>
      </c>
      <c r="G1" t="s">
        <v>191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187</v>
      </c>
      <c r="F2" t="s">
        <v>188</v>
      </c>
      <c r="G2" t="s">
        <v>187</v>
      </c>
      <c r="H2" t="s">
        <v>188</v>
      </c>
    </row>
    <row r="3" spans="2:8" x14ac:dyDescent="0.35">
      <c r="B3" t="str">
        <f>Service!B6</f>
        <v>20 Group Sessions</v>
      </c>
      <c r="C3">
        <f>Service!D6</f>
        <v>0</v>
      </c>
      <c r="D3">
        <f>Service!E6</f>
        <v>0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0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0</v>
      </c>
      <c r="G3">
        <f>SUMIF(INDEX($D$3:$D$77,ROW(A1),0):INDEX($D$3:$D$77,ROUNDUP(ROW(A1)/5,0)*5,1),"&gt;"&amp;1,INDEX($E$3:$E$77,ROW(A1),0):INDEX($E$3:$E$77,ROUNDUP(ROW(A1)/5,0)*5,1))</f>
        <v>0</v>
      </c>
      <c r="H3">
        <f>SUMIF(INDEX($D$3:$D$77,ROW(A1),0):INDEX($D$3:$D$77,ROUNDUP(ROW(A1)/5,0)*5,1),"&gt;"&amp;1,INDEX($F$3:$F$77,ROW(A1),0):INDEX($F$3:$F$77,ROUNDUP(ROW(A1)/5,0)*5,1))</f>
        <v>0</v>
      </c>
    </row>
    <row r="4" spans="2:8" x14ac:dyDescent="0.35">
      <c r="B4" t="str">
        <f>Service!B7</f>
        <v>20 Group Sessions</v>
      </c>
      <c r="C4">
        <f>Service!D7</f>
        <v>0</v>
      </c>
      <c r="D4">
        <f>Service!E7</f>
        <v>0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0</v>
      </c>
      <c r="H4">
        <f>SUMIF(INDEX($D$3:$D$77,ROW(A2),0):INDEX($D$3:$D$77,ROUNDUP(ROW(A2)/5,0)*5,1),"&gt;"&amp;1,INDEX($F$3:$F$77,ROW(A2),0):INDEX($F$3:$F$77,ROUNDUP(ROW(A2)/5,0)*5,1))</f>
        <v>0</v>
      </c>
    </row>
    <row r="5" spans="2:8" x14ac:dyDescent="0.35">
      <c r="B5" t="str">
        <f>Service!B8</f>
        <v>20 Group Sessions</v>
      </c>
      <c r="C5">
        <f>Service!D8</f>
        <v>0</v>
      </c>
      <c r="D5">
        <f>Service!E8</f>
        <v>0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0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0</v>
      </c>
      <c r="G5">
        <f>SUMIF(INDEX($D$3:$D$77,ROW(A3),0):INDEX($D$3:$D$77,ROUNDUP(ROW(A3)/5,0)*5,1),"&gt;"&amp;1,INDEX($E$3:$E$77,ROW(A3),0):INDEX($E$3:$E$77,ROUNDUP(ROW(A3)/5,0)*5,1))</f>
        <v>0</v>
      </c>
      <c r="H5">
        <f>SUMIF(INDEX($D$3:$D$77,ROW(A3),0):INDEX($D$3:$D$77,ROUNDUP(ROW(A3)/5,0)*5,1),"&gt;"&amp;1,INDEX($F$3:$F$77,ROW(A3),0):INDEX($F$3:$F$77,ROUNDUP(ROW(A3)/5,0)*5,1))</f>
        <v>0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0</v>
      </c>
      <c r="D8">
        <f>Service!E11</f>
        <v>0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0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0</v>
      </c>
      <c r="G8">
        <f>SUMIF(INDEX($D$3:$D$77,ROW(A6),0):INDEX($D$3:$D$77,ROUNDUP(ROW(A6)/5,0)*5,1),"&gt;"&amp;1,INDEX($E$3:$E$77,ROW(A6),0):INDEX($E$3:$E$77,ROUNDUP(ROW(A6)/5,0)*5,1))</f>
        <v>0</v>
      </c>
      <c r="H8">
        <f>SUMIF(INDEX($D$3:$D$77,ROW(A6),0):INDEX($D$3:$D$77,ROUNDUP(ROW(A6)/5,0)*5,1),"&gt;"&amp;1,INDEX($F$3:$F$77,ROW(A6),0):INDEX($F$3:$F$77,ROUNDUP(ROW(A6)/5,0)*5,1))</f>
        <v>0</v>
      </c>
    </row>
    <row r="9" spans="2:8" x14ac:dyDescent="0.35">
      <c r="B9" t="str">
        <f>Service!B12</f>
        <v>40 Group Session</v>
      </c>
      <c r="C9">
        <f>Service!D12</f>
        <v>0</v>
      </c>
      <c r="D9">
        <f>Service!E12</f>
        <v>0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0</v>
      </c>
      <c r="D13">
        <f>Service!E16</f>
        <v>0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0</v>
      </c>
      <c r="G13">
        <f>SUMIF(INDEX($D$3:$D$77,ROW(A11),0):INDEX($D$3:$D$77,ROUNDUP(ROW(A11)/5,0)*5,1),"&gt;"&amp;1,INDEX($E$3:$E$77,ROW(A11),0):INDEX($E$3:$E$77,ROUNDUP(ROW(A11)/5,0)*5,1))</f>
        <v>0</v>
      </c>
      <c r="H13">
        <f>SUMIF(INDEX($D$3:$D$77,ROW(A11),0):INDEX($D$3:$D$77,ROUNDUP(ROW(A11)/5,0)*5,1),"&gt;"&amp;1,INDEX($F$3:$F$77,ROW(A11),0):INDEX($F$3:$F$77,ROUNDUP(ROW(A11)/5,0)*5,1))</f>
        <v>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0</v>
      </c>
      <c r="D18">
        <f>Service!E21</f>
        <v>0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0</v>
      </c>
      <c r="D23">
        <f>Service!E26</f>
        <v>0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E6" sqref="E6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0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</v>
      </c>
      <c r="J3" s="27"/>
      <c r="K3" s="28"/>
      <c r="L3" s="26">
        <f>INDEX(Service!$I$6:$J$80,MATCH('Required Capacity (Hide)'!L$1,Service!$B$6:$B$80,0),1)/IF(Summary!$B$7="Minutes",1,60)</f>
        <v>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</v>
      </c>
      <c r="V3" s="27"/>
      <c r="W3" s="28"/>
      <c r="X3" s="26">
        <f>INDEX(Service!$I$6:$J$80,MATCH('Required Capacity (Hide)'!X$1,Service!$B$6:$B$80,0),1)/IF(Summary!$B$7="Minutes",1,60)</f>
        <v>0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 t="e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#VALUE!</v>
      </c>
      <c r="C5" s="30" t="e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#VALUE!</v>
      </c>
      <c r="E5" s="12">
        <f ca="1">IF(Capacity!B4="",TODAY(),Capacity!B4)</f>
        <v>44204</v>
      </c>
      <c r="F5" s="7" t="e">
        <f>INDEX($B$5:$C$19,MATCH(F$1,$A$5:$A$19,0),1)*F$3</f>
        <v>#VALUE!</v>
      </c>
      <c r="G5" s="6" t="e">
        <f>INDEX($B$5:$C$19,MATCH(F$1,$A$5:$A$19,0),2)*F$3</f>
        <v>#VALUE!</v>
      </c>
      <c r="H5" s="3" t="e">
        <f>INDEX($B$5:$C$19,MATCH(F$1,$A$5:$A$19,0),1)*H$3</f>
        <v>#VALUE!</v>
      </c>
      <c r="I5" s="15" t="e">
        <f>INDEX($B$5:$C$19,MATCH(F$1,$A$5:$A$19,0),2)*I$3</f>
        <v>#VALUE!</v>
      </c>
      <c r="J5" s="5" t="e">
        <f>SUMIF(F$4:I$4,J$4,F5:I5)</f>
        <v>#VALUE!</v>
      </c>
      <c r="K5" s="6" t="e">
        <f>SUMIF(F$4:I$4,K$4,F5:I5)</f>
        <v>#VALUE!</v>
      </c>
      <c r="L5" s="7" t="e">
        <f>INDEX($B$5:$C$19,MATCH(L$1,$A$5:$A$19,0),1)*L$3</f>
        <v>#VALUE!</v>
      </c>
      <c r="M5" s="6" t="e">
        <f>INDEX($B$5:$C$19,MATCH(L$1,$A$5:$A$19,0),2)*L$3</f>
        <v>#VALUE!</v>
      </c>
      <c r="N5" s="3" t="e">
        <f>INDEX($B$5:$C$19,MATCH(L$1,$A$5:$A$19,0),1)*N$3</f>
        <v>#VALUE!</v>
      </c>
      <c r="O5" s="15" t="e">
        <f>INDEX($B$5:$C$19,MATCH(L$1,$A$5:$A$19,0),2)*O$3</f>
        <v>#VALUE!</v>
      </c>
      <c r="P5" s="5" t="e">
        <f>SUMIF(L$4:O$4,P$4,L5:O5)</f>
        <v>#VALUE!</v>
      </c>
      <c r="Q5" s="6" t="e">
        <f>SUMIF(L$4:O$4,Q$4,L5:O5)</f>
        <v>#VALUE!</v>
      </c>
      <c r="R5" s="7" t="e">
        <f>INDEX($B$5:$C$19,MATCH(R$1,$A$5:$A$19,0),1)*R$3</f>
        <v>#VALUE!</v>
      </c>
      <c r="S5" s="6" t="e">
        <f>INDEX($B$5:$C$19,MATCH(R$1,$A$5:$A$19,0),2)*R$3</f>
        <v>#VALUE!</v>
      </c>
      <c r="T5" s="3" t="e">
        <f>INDEX($B$5:$C$19,MATCH(R$1,$A$5:$A$19,0),1)*T$3</f>
        <v>#VALUE!</v>
      </c>
      <c r="U5" s="15" t="e">
        <f>INDEX($B$5:$C$19,MATCH(R$1,$A$5:$A$19,0),2)*U$3</f>
        <v>#VALUE!</v>
      </c>
      <c r="V5" s="5" t="e">
        <f>SUMIF(R$4:U$4,V$4,R5:U5)</f>
        <v>#VALUE!</v>
      </c>
      <c r="W5" s="6" t="e">
        <f>SUMIF(R$4:U$4,W$4,R5:U5)</f>
        <v>#VALUE!</v>
      </c>
      <c r="X5" s="7" t="e">
        <f>INDEX($B$5:$C$19,MATCH(X$1,$A$5:$A$19,0),1)*X$3</f>
        <v>#VALUE!</v>
      </c>
      <c r="Y5" s="6" t="e">
        <f>INDEX($B$5:$C$19,MATCH(X$1,$A$5:$A$19,0),2)*X$3</f>
        <v>#VALUE!</v>
      </c>
      <c r="Z5" s="3" t="e">
        <f>INDEX($B$5:$C$19,MATCH(X$1,$A$5:$A$19,0),1)*Z$3</f>
        <v>#VALUE!</v>
      </c>
      <c r="AA5" s="15" t="e">
        <f>INDEX($B$5:$C$19,MATCH(X$1,$A$5:$A$19,0),2)*AA$3</f>
        <v>#VALUE!</v>
      </c>
      <c r="AB5" s="5" t="e">
        <f>SUMIF(X$4:AA$4,AB$4,X5:AA5)</f>
        <v>#VALUE!</v>
      </c>
      <c r="AC5" s="6" t="e">
        <f>SUMIF(X$4:AA$4,AC$4,X5:AA5)</f>
        <v>#VALUE!</v>
      </c>
      <c r="AD5" s="7" t="e">
        <f>INDEX($B$5:$C$19,MATCH(AD$1,$A$5:$A$19,0),1)*AD$3</f>
        <v>#VALUE!</v>
      </c>
      <c r="AE5" s="6" t="e">
        <f>INDEX($B$5:$C$19,MATCH(AD$1,$A$5:$A$19,0),2)*AD$3</f>
        <v>#VALUE!</v>
      </c>
      <c r="AF5" s="3" t="e">
        <f>INDEX($B$5:$C$19,MATCH(AD$1,$A$5:$A$19,0),1)*AF$3</f>
        <v>#VALUE!</v>
      </c>
      <c r="AG5" s="15" t="e">
        <f>INDEX($B$5:$C$19,MATCH(AD$1,$A$5:$A$19,0),2)*AG$3</f>
        <v>#VALUE!</v>
      </c>
      <c r="AH5" s="5" t="e">
        <f>SUMIF(AD$4:AG$4,AH$4,AD5:AG5)</f>
        <v>#VALUE!</v>
      </c>
      <c r="AI5" s="6" t="e">
        <f>SUMIF(AD$4:AG$4,AI$4,AD5:AG5)</f>
        <v>#VALUE!</v>
      </c>
      <c r="AJ5" s="7" t="e">
        <f>INDEX($B$5:$C$19,MATCH(AJ$1,$A$5:$A$19,0),1)*AJ$3</f>
        <v>#VALUE!</v>
      </c>
      <c r="AK5" s="6" t="e">
        <f>INDEX($B$5:$C$19,MATCH(AJ$1,$A$5:$A$19,0),2)*AJ$3</f>
        <v>#VALUE!</v>
      </c>
      <c r="AL5" s="3" t="e">
        <f>INDEX($B$5:$C$19,MATCH(AJ$1,$A$5:$A$19,0),1)*AL$3</f>
        <v>#VALUE!</v>
      </c>
      <c r="AM5" s="15" t="e">
        <f>INDEX($B$5:$C$19,MATCH(AJ$1,$A$5:$A$19,0),2)*AM$3</f>
        <v>#VALUE!</v>
      </c>
      <c r="AN5" s="5" t="e">
        <f>SUMIF(AJ$4:AM$4,AN$4,AJ5:AM5)</f>
        <v>#VALUE!</v>
      </c>
      <c r="AO5" s="6" t="e">
        <f>SUMIF(AJ$4:AM$4,AO$4,AJ5:AM5)</f>
        <v>#VALUE!</v>
      </c>
      <c r="AP5" s="7" t="e">
        <f>INDEX($B$5:$C$19,MATCH(AP$1,$A$5:$A$19,0),1)*AP$3</f>
        <v>#VALUE!</v>
      </c>
      <c r="AQ5" s="6" t="e">
        <f>INDEX($B$5:$C$19,MATCH(AP$1,$A$5:$A$19,0),2)*AP$3</f>
        <v>#VALUE!</v>
      </c>
      <c r="AR5" s="3" t="e">
        <f>INDEX($B$5:$C$19,MATCH(AP$1,$A$5:$A$19,0),1)*AR$3</f>
        <v>#VALUE!</v>
      </c>
      <c r="AS5" s="15" t="e">
        <f>INDEX($B$5:$C$19,MATCH(AP$1,$A$5:$A$19,0),2)*AS$3</f>
        <v>#VALUE!</v>
      </c>
      <c r="AT5" s="5" t="e">
        <f>SUMIF(AP$4:AS$4,AT$4,AP5:AS5)</f>
        <v>#VALUE!</v>
      </c>
      <c r="AU5" s="6" t="e">
        <f>SUMIF(AP$4:AS$4,AU$4,AP5:AS5)</f>
        <v>#VALUE!</v>
      </c>
      <c r="AV5" s="7" t="e">
        <f>INDEX($B$5:$C$19,MATCH(AV$1,$A$5:$A$19,0),1)*AV$3</f>
        <v>#VALUE!</v>
      </c>
      <c r="AW5" s="6" t="e">
        <f>INDEX($B$5:$C$19,MATCH(AV$1,$A$5:$A$19,0),2)*AV$3</f>
        <v>#VALUE!</v>
      </c>
      <c r="AX5" s="3" t="e">
        <f>INDEX($B$5:$C$19,MATCH(AV$1,$A$5:$A$19,0),1)*AX$3</f>
        <v>#VALUE!</v>
      </c>
      <c r="AY5" s="15" t="e">
        <f>INDEX($B$5:$C$19,MATCH(AV$1,$A$5:$A$19,0),2)*AY$3</f>
        <v>#VALUE!</v>
      </c>
      <c r="AZ5" s="5" t="e">
        <f>SUMIF(AV$4:AY$4,AZ$4,AV5:AY5)</f>
        <v>#VALUE!</v>
      </c>
      <c r="BA5" s="6" t="e">
        <f>SUMIF(AV$4:AY$4,BA$4,AV5:AY5)</f>
        <v>#VALUE!</v>
      </c>
      <c r="BB5" s="7" t="e">
        <f>INDEX($B$5:$C$19,MATCH(BB$1,$A$5:$A$19,0),1)*BB$3</f>
        <v>#VALUE!</v>
      </c>
      <c r="BC5" s="6" t="e">
        <f>INDEX($B$5:$C$19,MATCH(BB$1,$A$5:$A$19,0),2)*BB$3</f>
        <v>#VALUE!</v>
      </c>
      <c r="BD5" s="3" t="e">
        <f>INDEX($B$5:$C$19,MATCH(BB$1,$A$5:$A$19,0),1)*BD$3</f>
        <v>#VALUE!</v>
      </c>
      <c r="BE5" s="15" t="e">
        <f>INDEX($B$5:$C$19,MATCH(BB$1,$A$5:$A$19,0),2)*BE$3</f>
        <v>#VALUE!</v>
      </c>
      <c r="BF5" s="5" t="e">
        <f>SUMIF(BB$4:BE$4,BF$4,BB5:BE5)</f>
        <v>#VALUE!</v>
      </c>
      <c r="BG5" s="6" t="e">
        <f>SUMIF(BB$4:BE$4,BG$4,BB5:BE5)</f>
        <v>#VALUE!</v>
      </c>
      <c r="BH5" s="7" t="e">
        <f>INDEX($B$5:$C$19,MATCH(BH$1,$A$5:$A$19,0),1)*BH$3</f>
        <v>#VALUE!</v>
      </c>
      <c r="BI5" s="6" t="e">
        <f>INDEX($B$5:$C$19,MATCH(BH$1,$A$5:$A$19,0),2)*BH$3</f>
        <v>#VALUE!</v>
      </c>
      <c r="BJ5" s="3" t="e">
        <f>INDEX($B$5:$C$19,MATCH(BH$1,$A$5:$A$19,0),1)*BJ$3</f>
        <v>#VALUE!</v>
      </c>
      <c r="BK5" s="15" t="e">
        <f>INDEX($B$5:$C$19,MATCH(BH$1,$A$5:$A$19,0),2)*BK$3</f>
        <v>#VALUE!</v>
      </c>
      <c r="BL5" s="5" t="e">
        <f>SUMIF(BH$4:BK$4,BL$4,BH5:BK5)</f>
        <v>#VALUE!</v>
      </c>
      <c r="BM5" s="6" t="e">
        <f>SUMIF(BH$4:BK$4,BM$4,BH5:BK5)</f>
        <v>#VALUE!</v>
      </c>
      <c r="BN5" s="7" t="e">
        <f>INDEX($B$5:$C$19,MATCH(BN$1,$A$5:$A$19,0),1)*BN$3</f>
        <v>#VALUE!</v>
      </c>
      <c r="BO5" s="6" t="e">
        <f>INDEX($B$5:$C$19,MATCH(BN$1,$A$5:$A$19,0),2)*BN$3</f>
        <v>#VALUE!</v>
      </c>
      <c r="BP5" s="3" t="e">
        <f>INDEX($B$5:$C$19,MATCH(BN$1,$A$5:$A$19,0),1)*BP$3</f>
        <v>#VALUE!</v>
      </c>
      <c r="BQ5" s="15" t="e">
        <f>INDEX($B$5:$C$19,MATCH(BN$1,$A$5:$A$19,0),2)*BQ$3</f>
        <v>#VALUE!</v>
      </c>
      <c r="BR5" s="5" t="e">
        <f>SUMIF(BN$4:BQ$4,BR$4,BN5:BQ5)</f>
        <v>#VALUE!</v>
      </c>
      <c r="BS5" s="6" t="e">
        <f>SUMIF(BN$4:BQ$4,BS$4,BN5:BQ5)</f>
        <v>#VALUE!</v>
      </c>
      <c r="BT5" s="7" t="e">
        <f>INDEX($B$5:$C$19,MATCH(BT$1,$A$5:$A$19,0),1)*BT$3</f>
        <v>#VALUE!</v>
      </c>
      <c r="BU5" s="6" t="e">
        <f>INDEX($B$5:$C$19,MATCH(BT$1,$A$5:$A$19,0),2)*BT$3</f>
        <v>#VALUE!</v>
      </c>
      <c r="BV5" s="3" t="e">
        <f>INDEX($B$5:$C$19,MATCH(BT$1,$A$5:$A$19,0),1)*BV$3</f>
        <v>#VALUE!</v>
      </c>
      <c r="BW5" s="15" t="e">
        <f>INDEX($B$5:$C$19,MATCH(BT$1,$A$5:$A$19,0),2)*BW$3</f>
        <v>#VALUE!</v>
      </c>
      <c r="BX5" s="5" t="e">
        <f>SUMIF(BT$4:BW$4,BX$4,BT5:BW5)</f>
        <v>#VALUE!</v>
      </c>
      <c r="BY5" s="6" t="e">
        <f>SUMIF(BT$4:BW$4,BY$4,BT5:BW5)</f>
        <v>#VALUE!</v>
      </c>
      <c r="BZ5" s="7" t="e">
        <f>INDEX($B$5:$C$19,MATCH(BZ$1,$A$5:$A$19,0),1)*BZ$3</f>
        <v>#VALUE!</v>
      </c>
      <c r="CA5" s="6" t="e">
        <f>INDEX($B$5:$C$19,MATCH(BZ$1,$A$5:$A$19,0),2)*BZ$3</f>
        <v>#VALUE!</v>
      </c>
      <c r="CB5" s="3" t="e">
        <f>INDEX($B$5:$C$19,MATCH(BZ$1,$A$5:$A$19,0),1)*CB$3</f>
        <v>#VALUE!</v>
      </c>
      <c r="CC5" s="15" t="e">
        <f>INDEX($B$5:$C$19,MATCH(BZ$1,$A$5:$A$19,0),2)*CC$3</f>
        <v>#VALUE!</v>
      </c>
      <c r="CD5" s="5" t="e">
        <f>SUMIF(BZ$4:CC$4,CD$4,BZ5:CC5)</f>
        <v>#VALUE!</v>
      </c>
      <c r="CE5" s="6" t="e">
        <f>SUMIF(BZ$4:CC$4,CE$4,BZ5:CC5)</f>
        <v>#VALUE!</v>
      </c>
      <c r="CF5" s="7" t="e">
        <f>INDEX($B$5:$C$19,MATCH(CF$1,$A$5:$A$19,0),1)*CF$3</f>
        <v>#VALUE!</v>
      </c>
      <c r="CG5" s="6" t="e">
        <f>INDEX($B$5:$C$19,MATCH(CF$1,$A$5:$A$19,0),2)*CF$3</f>
        <v>#VALUE!</v>
      </c>
      <c r="CH5" s="3" t="e">
        <f>INDEX($B$5:$C$19,MATCH(CF$1,$A$5:$A$19,0),1)*CH$3</f>
        <v>#VALUE!</v>
      </c>
      <c r="CI5" s="15" t="e">
        <f>INDEX($B$5:$C$19,MATCH(CF$1,$A$5:$A$19,0),2)*CI$3</f>
        <v>#VALUE!</v>
      </c>
      <c r="CJ5" s="5" t="e">
        <f>SUMIF(CF$4:CI$4,CJ$4,CF5:CI5)</f>
        <v>#VALUE!</v>
      </c>
      <c r="CK5" s="6" t="e">
        <f>SUMIF(CF$4:CI$4,CK$4,CF5:CI5)</f>
        <v>#VALUE!</v>
      </c>
      <c r="CL5" s="7" t="e">
        <f>INDEX($B$5:$C$19,MATCH(CL$1,$A$5:$A$19,0),1)*CL$3</f>
        <v>#VALUE!</v>
      </c>
      <c r="CM5" s="6" t="e">
        <f>INDEX($B$5:$C$19,MATCH(CL$1,$A$5:$A$19,0),2)*CL$3</f>
        <v>#VALUE!</v>
      </c>
      <c r="CN5" s="3" t="e">
        <f>INDEX($B$5:$C$19,MATCH(CL$1,$A$5:$A$19,0),1)*CN$3</f>
        <v>#VALUE!</v>
      </c>
      <c r="CO5" s="15" t="e">
        <f>INDEX($B$5:$C$19,MATCH(CL$1,$A$5:$A$19,0),2)*CO$3</f>
        <v>#VALUE!</v>
      </c>
      <c r="CP5" s="5" t="e">
        <f>SUMIF(CL$4:CO$4,CP$4,CL5:CO5)</f>
        <v>#VALUE!</v>
      </c>
      <c r="CQ5" s="6" t="e">
        <f>SUMIF(CL$4:CO$4,CQ$4,CL5:CO5)</f>
        <v>#VALUE!</v>
      </c>
      <c r="CR5" s="7" t="e">
        <f>SUMIFS($F5:$CQ5,$F$2:$CQ$2,CR$2,$F$4:$CQ$4,CR$4)</f>
        <v>#VALUE!</v>
      </c>
      <c r="CS5" s="7" t="e">
        <f>SUMIFS($F5:$CQ5,$F$2:$CQ$2,CS$2,$F$4:$CQ$4,CS$4)</f>
        <v>#VALUE!</v>
      </c>
      <c r="CT5" s="7" t="e">
        <f>SUMIFS($F5:$CQ5,$F$2:$CQ$2,CT$2,$F$4:$CQ$4,CT$4)</f>
        <v>#VALUE!</v>
      </c>
      <c r="CU5" s="7" t="e">
        <f>SUMIFS($F5:$CQ5,$F$2:$CQ$2,CU$2,$F$4:$CQ$4,CU$4)</f>
        <v>#VALUE!</v>
      </c>
      <c r="CV5" s="5" t="e">
        <f>SUM(CR5,CT5)</f>
        <v>#VALUE!</v>
      </c>
      <c r="CW5" s="6" t="e">
        <f>SUM(CS5,CU5)</f>
        <v>#VALUE!</v>
      </c>
      <c r="CY5" s="7" t="e">
        <f t="array" ref="CY5:CY56">Summary_LowerBound</f>
        <v>#VALUE!</v>
      </c>
      <c r="CZ5" s="5" t="e">
        <f t="array" ref="CZ5">Summary_UpperBound</f>
        <v>#VALUE!</v>
      </c>
      <c r="DA5" s="6" t="e">
        <f>IF(ROUND(CZ5-CY5,0)=0,1/IF(Summary!$B$7="minutes",1,60),CZ5-CY5)</f>
        <v>#VALUE!</v>
      </c>
    </row>
    <row r="6" spans="1:105" x14ac:dyDescent="0.35">
      <c r="A6" s="7" t="str">
        <f>'Data Validation (Hide)'!B3</f>
        <v>40 Group Session</v>
      </c>
      <c r="B6" s="19" t="e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#VALUE!</v>
      </c>
      <c r="C6" s="30" t="e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#VALUE!</v>
      </c>
      <c r="E6" s="12">
        <f ca="1">E5+7</f>
        <v>44211</v>
      </c>
      <c r="F6" s="7" t="e">
        <f t="shared" ref="F6:F56" si="0">INDEX($B$5:$C$19,MATCH(F$1,$A$5:$A$19,0),1)*F$3</f>
        <v>#VALUE!</v>
      </c>
      <c r="G6" s="6" t="e">
        <f t="shared" ref="G6:G56" si="1">INDEX($B$5:$C$19,MATCH(F$1,$A$5:$A$19,0),2)*F$3</f>
        <v>#VALUE!</v>
      </c>
      <c r="H6" s="7" t="e">
        <f t="shared" ref="H6:H56" si="2">INDEX($B$5:$C$19,MATCH(F$1,$A$5:$A$19,0),1)*H$3</f>
        <v>#VALUE!</v>
      </c>
      <c r="I6" s="6" t="e">
        <f t="shared" ref="I6:I56" si="3">INDEX($B$5:$C$19,MATCH(F$1,$A$5:$A$19,0),2)*I$3</f>
        <v>#VALUE!</v>
      </c>
      <c r="J6" s="5" t="e">
        <f t="shared" ref="J6:J56" si="4">SUMIF(F$4:I$4,J$4,F6:I6)</f>
        <v>#VALUE!</v>
      </c>
      <c r="K6" s="6" t="e">
        <f t="shared" ref="K6:K56" si="5">SUMIF(F$4:I$4,K$4,F6:I6)</f>
        <v>#VALUE!</v>
      </c>
      <c r="L6" s="7" t="e">
        <f t="shared" ref="L6:L56" si="6">INDEX($B$5:$C$19,MATCH(L$1,$A$5:$A$19,0),1)*L$3</f>
        <v>#VALUE!</v>
      </c>
      <c r="M6" s="6" t="e">
        <f t="shared" ref="M6:M56" si="7">INDEX($B$5:$C$19,MATCH(L$1,$A$5:$A$19,0),2)*L$3</f>
        <v>#VALUE!</v>
      </c>
      <c r="N6" s="7" t="e">
        <f t="shared" ref="N6:N56" si="8">INDEX($B$5:$C$19,MATCH(L$1,$A$5:$A$19,0),1)*N$3</f>
        <v>#VALUE!</v>
      </c>
      <c r="O6" s="6" t="e">
        <f t="shared" ref="O6:O56" si="9">INDEX($B$5:$C$19,MATCH(L$1,$A$5:$A$19,0),2)*O$3</f>
        <v>#VALUE!</v>
      </c>
      <c r="P6" s="5" t="e">
        <f t="shared" ref="P6:P56" si="10">SUMIF(L$4:O$4,P$4,L6:O6)</f>
        <v>#VALUE!</v>
      </c>
      <c r="Q6" s="6" t="e">
        <f t="shared" ref="Q6:Q56" si="11">SUMIF(L$4:O$4,Q$4,L6:O6)</f>
        <v>#VALUE!</v>
      </c>
      <c r="R6" s="7" t="e">
        <f t="shared" ref="R6:R56" si="12">INDEX($B$5:$C$19,MATCH(R$1,$A$5:$A$19,0),1)*R$3</f>
        <v>#VALUE!</v>
      </c>
      <c r="S6" s="6" t="e">
        <f t="shared" ref="S6:S56" si="13">INDEX($B$5:$C$19,MATCH(R$1,$A$5:$A$19,0),2)*R$3</f>
        <v>#VALUE!</v>
      </c>
      <c r="T6" s="7" t="e">
        <f t="shared" ref="T6:T56" si="14">INDEX($B$5:$C$19,MATCH(R$1,$A$5:$A$19,0),1)*T$3</f>
        <v>#VALUE!</v>
      </c>
      <c r="U6" s="6" t="e">
        <f t="shared" ref="U6:U56" si="15">INDEX($B$5:$C$19,MATCH(R$1,$A$5:$A$19,0),2)*U$3</f>
        <v>#VALUE!</v>
      </c>
      <c r="V6" s="5" t="e">
        <f t="shared" ref="V6:V56" si="16">SUMIF(R$4:U$4,V$4,R6:U6)</f>
        <v>#VALUE!</v>
      </c>
      <c r="W6" s="6" t="e">
        <f t="shared" ref="W6:W56" si="17">SUMIF(R$4:U$4,W$4,R6:U6)</f>
        <v>#VALUE!</v>
      </c>
      <c r="X6" s="7" t="e">
        <f t="shared" ref="X6:X56" si="18">INDEX($B$5:$C$19,MATCH(X$1,$A$5:$A$19,0),1)*X$3</f>
        <v>#VALUE!</v>
      </c>
      <c r="Y6" s="6" t="e">
        <f t="shared" ref="Y6:Y56" si="19">INDEX($B$5:$C$19,MATCH(X$1,$A$5:$A$19,0),2)*X$3</f>
        <v>#VALUE!</v>
      </c>
      <c r="Z6" s="7" t="e">
        <f t="shared" ref="Z6:Z56" si="20">INDEX($B$5:$C$19,MATCH(X$1,$A$5:$A$19,0),1)*Z$3</f>
        <v>#VALUE!</v>
      </c>
      <c r="AA6" s="6" t="e">
        <f t="shared" ref="AA6:AA56" si="21">INDEX($B$5:$C$19,MATCH(X$1,$A$5:$A$19,0),2)*AA$3</f>
        <v>#VALUE!</v>
      </c>
      <c r="AB6" s="5" t="e">
        <f t="shared" ref="AB6:AB56" si="22">SUMIF(X$4:AA$4,AB$4,X6:AA6)</f>
        <v>#VALUE!</v>
      </c>
      <c r="AC6" s="6" t="e">
        <f t="shared" ref="AC6:AC56" si="23">SUMIF(X$4:AA$4,AC$4,X6:AA6)</f>
        <v>#VALUE!</v>
      </c>
      <c r="AD6" s="7" t="e">
        <f t="shared" ref="AD6:AD56" si="24">INDEX($B$5:$C$19,MATCH(AD$1,$A$5:$A$19,0),1)*AD$3</f>
        <v>#VALUE!</v>
      </c>
      <c r="AE6" s="6" t="e">
        <f t="shared" ref="AE6:AE56" si="25">INDEX($B$5:$C$19,MATCH(AD$1,$A$5:$A$19,0),2)*AD$3</f>
        <v>#VALUE!</v>
      </c>
      <c r="AF6" s="7" t="e">
        <f t="shared" ref="AF6:AF56" si="26">INDEX($B$5:$C$19,MATCH(AD$1,$A$5:$A$19,0),1)*AF$3</f>
        <v>#VALUE!</v>
      </c>
      <c r="AG6" s="6" t="e">
        <f t="shared" ref="AG6:AG56" si="27">INDEX($B$5:$C$19,MATCH(AD$1,$A$5:$A$19,0),2)*AG$3</f>
        <v>#VALUE!</v>
      </c>
      <c r="AH6" s="5" t="e">
        <f t="shared" ref="AH6:AH56" si="28">SUMIF(AD$4:AG$4,AH$4,AD6:AG6)</f>
        <v>#VALUE!</v>
      </c>
      <c r="AI6" s="6" t="e">
        <f t="shared" ref="AI6:AI56" si="29">SUMIF(AD$4:AG$4,AI$4,AD6:AG6)</f>
        <v>#VALUE!</v>
      </c>
      <c r="AJ6" s="7" t="e">
        <f t="shared" ref="AJ6:AJ56" si="30">INDEX($B$5:$C$19,MATCH(AJ$1,$A$5:$A$19,0),1)*AJ$3</f>
        <v>#VALUE!</v>
      </c>
      <c r="AK6" s="6" t="e">
        <f t="shared" ref="AK6:AK56" si="31">INDEX($B$5:$C$19,MATCH(AJ$1,$A$5:$A$19,0),2)*AJ$3</f>
        <v>#VALUE!</v>
      </c>
      <c r="AL6" s="7" t="e">
        <f t="shared" ref="AL6:AL56" si="32">INDEX($B$5:$C$19,MATCH(AJ$1,$A$5:$A$19,0),1)*AL$3</f>
        <v>#VALUE!</v>
      </c>
      <c r="AM6" s="6" t="e">
        <f t="shared" ref="AM6:AM56" si="33">INDEX($B$5:$C$19,MATCH(AJ$1,$A$5:$A$19,0),2)*AM$3</f>
        <v>#VALUE!</v>
      </c>
      <c r="AN6" s="5" t="e">
        <f t="shared" ref="AN6:AN56" si="34">SUMIF(AJ$4:AM$4,AN$4,AJ6:AM6)</f>
        <v>#VALUE!</v>
      </c>
      <c r="AO6" s="6" t="e">
        <f t="shared" ref="AO6:AO56" si="35">SUMIF(AJ$4:AM$4,AO$4,AJ6:AM6)</f>
        <v>#VALUE!</v>
      </c>
      <c r="AP6" s="7" t="e">
        <f t="shared" ref="AP6:AP56" si="36">INDEX($B$5:$C$19,MATCH(AP$1,$A$5:$A$19,0),1)*AP$3</f>
        <v>#VALUE!</v>
      </c>
      <c r="AQ6" s="6" t="e">
        <f t="shared" ref="AQ6:AQ56" si="37">INDEX($B$5:$C$19,MATCH(AP$1,$A$5:$A$19,0),2)*AP$3</f>
        <v>#VALUE!</v>
      </c>
      <c r="AR6" s="7" t="e">
        <f t="shared" ref="AR6:AR56" si="38">INDEX($B$5:$C$19,MATCH(AP$1,$A$5:$A$19,0),1)*AR$3</f>
        <v>#VALUE!</v>
      </c>
      <c r="AS6" s="6" t="e">
        <f t="shared" ref="AS6:AS56" si="39">INDEX($B$5:$C$19,MATCH(AP$1,$A$5:$A$19,0),2)*AS$3</f>
        <v>#VALUE!</v>
      </c>
      <c r="AT6" s="5" t="e">
        <f t="shared" ref="AT6:AT56" si="40">SUMIF(AP$4:AS$4,AT$4,AP6:AS6)</f>
        <v>#VALUE!</v>
      </c>
      <c r="AU6" s="6" t="e">
        <f t="shared" ref="AU6:AU56" si="41">SUMIF(AP$4:AS$4,AU$4,AP6:AS6)</f>
        <v>#VALUE!</v>
      </c>
      <c r="AV6" s="7" t="e">
        <f t="shared" ref="AV6:AV56" si="42">INDEX($B$5:$C$19,MATCH(AV$1,$A$5:$A$19,0),1)*AV$3</f>
        <v>#VALUE!</v>
      </c>
      <c r="AW6" s="6" t="e">
        <f t="shared" ref="AW6:AW56" si="43">INDEX($B$5:$C$19,MATCH(AV$1,$A$5:$A$19,0),2)*AV$3</f>
        <v>#VALUE!</v>
      </c>
      <c r="AX6" s="7" t="e">
        <f t="shared" ref="AX6:AX56" si="44">INDEX($B$5:$C$19,MATCH(AV$1,$A$5:$A$19,0),1)*AX$3</f>
        <v>#VALUE!</v>
      </c>
      <c r="AY6" s="6" t="e">
        <f t="shared" ref="AY6:AY56" si="45">INDEX($B$5:$C$19,MATCH(AV$1,$A$5:$A$19,0),2)*AY$3</f>
        <v>#VALUE!</v>
      </c>
      <c r="AZ6" s="5" t="e">
        <f t="shared" ref="AZ6:AZ56" si="46">SUMIF(AV$4:AY$4,AZ$4,AV6:AY6)</f>
        <v>#VALUE!</v>
      </c>
      <c r="BA6" s="6" t="e">
        <f t="shared" ref="BA6:BA56" si="47">SUMIF(AV$4:AY$4,BA$4,AV6:AY6)</f>
        <v>#VALUE!</v>
      </c>
      <c r="BB6" s="7" t="e">
        <f t="shared" ref="BB6:BB56" si="48">INDEX($B$5:$C$19,MATCH(BB$1,$A$5:$A$19,0),1)*BB$3</f>
        <v>#VALUE!</v>
      </c>
      <c r="BC6" s="6" t="e">
        <f t="shared" ref="BC6:BC56" si="49">INDEX($B$5:$C$19,MATCH(BB$1,$A$5:$A$19,0),2)*BB$3</f>
        <v>#VALUE!</v>
      </c>
      <c r="BD6" s="7" t="e">
        <f t="shared" ref="BD6:BD56" si="50">INDEX($B$5:$C$19,MATCH(BB$1,$A$5:$A$19,0),1)*BD$3</f>
        <v>#VALUE!</v>
      </c>
      <c r="BE6" s="6" t="e">
        <f t="shared" ref="BE6:BE56" si="51">INDEX($B$5:$C$19,MATCH(BB$1,$A$5:$A$19,0),2)*BE$3</f>
        <v>#VALUE!</v>
      </c>
      <c r="BF6" s="5" t="e">
        <f t="shared" ref="BF6:BF56" si="52">SUMIF(BB$4:BE$4,BF$4,BB6:BE6)</f>
        <v>#VALUE!</v>
      </c>
      <c r="BG6" s="6" t="e">
        <f t="shared" ref="BG6:BG56" si="53">SUMIF(BB$4:BE$4,BG$4,BB6:BE6)</f>
        <v>#VALUE!</v>
      </c>
      <c r="BH6" s="7" t="e">
        <f t="shared" ref="BH6:BH56" si="54">INDEX($B$5:$C$19,MATCH(BH$1,$A$5:$A$19,0),1)*BH$3</f>
        <v>#VALUE!</v>
      </c>
      <c r="BI6" s="6" t="e">
        <f t="shared" ref="BI6:BI56" si="55">INDEX($B$5:$C$19,MATCH(BH$1,$A$5:$A$19,0),2)*BH$3</f>
        <v>#VALUE!</v>
      </c>
      <c r="BJ6" s="7" t="e">
        <f t="shared" ref="BJ6:BJ56" si="56">INDEX($B$5:$C$19,MATCH(BH$1,$A$5:$A$19,0),1)*BJ$3</f>
        <v>#VALUE!</v>
      </c>
      <c r="BK6" s="6" t="e">
        <f t="shared" ref="BK6:BK56" si="57">INDEX($B$5:$C$19,MATCH(BH$1,$A$5:$A$19,0),2)*BK$3</f>
        <v>#VALUE!</v>
      </c>
      <c r="BL6" s="5" t="e">
        <f t="shared" ref="BL6:BL56" si="58">SUMIF(BH$4:BK$4,BL$4,BH6:BK6)</f>
        <v>#VALUE!</v>
      </c>
      <c r="BM6" s="6" t="e">
        <f t="shared" ref="BM6:BM56" si="59">SUMIF(BH$4:BK$4,BM$4,BH6:BK6)</f>
        <v>#VALUE!</v>
      </c>
      <c r="BN6" s="7" t="e">
        <f t="shared" ref="BN6:BN56" si="60">INDEX($B$5:$C$19,MATCH(BN$1,$A$5:$A$19,0),1)*BN$3</f>
        <v>#VALUE!</v>
      </c>
      <c r="BO6" s="6" t="e">
        <f t="shared" ref="BO6:BO56" si="61">INDEX($B$5:$C$19,MATCH(BN$1,$A$5:$A$19,0),2)*BN$3</f>
        <v>#VALUE!</v>
      </c>
      <c r="BP6" s="7" t="e">
        <f t="shared" ref="BP6:BP56" si="62">INDEX($B$5:$C$19,MATCH(BN$1,$A$5:$A$19,0),1)*BP$3</f>
        <v>#VALUE!</v>
      </c>
      <c r="BQ6" s="6" t="e">
        <f t="shared" ref="BQ6:BQ56" si="63">INDEX($B$5:$C$19,MATCH(BN$1,$A$5:$A$19,0),2)*BQ$3</f>
        <v>#VALUE!</v>
      </c>
      <c r="BR6" s="5" t="e">
        <f t="shared" ref="BR6:BR56" si="64">SUMIF(BN$4:BQ$4,BR$4,BN6:BQ6)</f>
        <v>#VALUE!</v>
      </c>
      <c r="BS6" s="6" t="e">
        <f t="shared" ref="BS6:BS56" si="65">SUMIF(BN$4:BQ$4,BS$4,BN6:BQ6)</f>
        <v>#VALUE!</v>
      </c>
      <c r="BT6" s="7" t="e">
        <f t="shared" ref="BT6:BT56" si="66">INDEX($B$5:$C$19,MATCH(BT$1,$A$5:$A$19,0),1)*BT$3</f>
        <v>#VALUE!</v>
      </c>
      <c r="BU6" s="6" t="e">
        <f t="shared" ref="BU6:BU56" si="67">INDEX($B$5:$C$19,MATCH(BT$1,$A$5:$A$19,0),2)*BT$3</f>
        <v>#VALUE!</v>
      </c>
      <c r="BV6" s="7" t="e">
        <f t="shared" ref="BV6:BV56" si="68">INDEX($B$5:$C$19,MATCH(BT$1,$A$5:$A$19,0),1)*BV$3</f>
        <v>#VALUE!</v>
      </c>
      <c r="BW6" s="6" t="e">
        <f t="shared" ref="BW6:BW56" si="69">INDEX($B$5:$C$19,MATCH(BT$1,$A$5:$A$19,0),2)*BW$3</f>
        <v>#VALUE!</v>
      </c>
      <c r="BX6" s="5" t="e">
        <f t="shared" ref="BX6:BX56" si="70">SUMIF(BT$4:BW$4,BX$4,BT6:BW6)</f>
        <v>#VALUE!</v>
      </c>
      <c r="BY6" s="6" t="e">
        <f t="shared" ref="BY6:BY56" si="71">SUMIF(BT$4:BW$4,BY$4,BT6:BW6)</f>
        <v>#VALUE!</v>
      </c>
      <c r="BZ6" s="7" t="e">
        <f t="shared" ref="BZ6:BZ56" si="72">INDEX($B$5:$C$19,MATCH(BZ$1,$A$5:$A$19,0),1)*BZ$3</f>
        <v>#VALUE!</v>
      </c>
      <c r="CA6" s="6" t="e">
        <f t="shared" ref="CA6:CA56" si="73">INDEX($B$5:$C$19,MATCH(BZ$1,$A$5:$A$19,0),2)*BZ$3</f>
        <v>#VALUE!</v>
      </c>
      <c r="CB6" s="7" t="e">
        <f t="shared" ref="CB6:CB56" si="74">INDEX($B$5:$C$19,MATCH(BZ$1,$A$5:$A$19,0),1)*CB$3</f>
        <v>#VALUE!</v>
      </c>
      <c r="CC6" s="6" t="e">
        <f t="shared" ref="CC6:CC56" si="75">INDEX($B$5:$C$19,MATCH(BZ$1,$A$5:$A$19,0),2)*CC$3</f>
        <v>#VALUE!</v>
      </c>
      <c r="CD6" s="5" t="e">
        <f t="shared" ref="CD6:CD56" si="76">SUMIF(BZ$4:CC$4,CD$4,BZ6:CC6)</f>
        <v>#VALUE!</v>
      </c>
      <c r="CE6" s="6" t="e">
        <f t="shared" ref="CE6:CE56" si="77">SUMIF(BZ$4:CC$4,CE$4,BZ6:CC6)</f>
        <v>#VALUE!</v>
      </c>
      <c r="CF6" s="7" t="e">
        <f t="shared" ref="CF6:CF56" si="78">INDEX($B$5:$C$19,MATCH(CF$1,$A$5:$A$19,0),1)*CF$3</f>
        <v>#VALUE!</v>
      </c>
      <c r="CG6" s="6" t="e">
        <f t="shared" ref="CG6:CG56" si="79">INDEX($B$5:$C$19,MATCH(CF$1,$A$5:$A$19,0),2)*CF$3</f>
        <v>#VALUE!</v>
      </c>
      <c r="CH6" s="7" t="e">
        <f t="shared" ref="CH6:CH56" si="80">INDEX($B$5:$C$19,MATCH(CF$1,$A$5:$A$19,0),1)*CH$3</f>
        <v>#VALUE!</v>
      </c>
      <c r="CI6" s="6" t="e">
        <f t="shared" ref="CI6:CI56" si="81">INDEX($B$5:$C$19,MATCH(CF$1,$A$5:$A$19,0),2)*CI$3</f>
        <v>#VALUE!</v>
      </c>
      <c r="CJ6" s="5" t="e">
        <f t="shared" ref="CJ6:CJ56" si="82">SUMIF(CF$4:CI$4,CJ$4,CF6:CI6)</f>
        <v>#VALUE!</v>
      </c>
      <c r="CK6" s="6" t="e">
        <f t="shared" ref="CK6:CK56" si="83">SUMIF(CF$4:CI$4,CK$4,CF6:CI6)</f>
        <v>#VALUE!</v>
      </c>
      <c r="CL6" s="7" t="e">
        <f t="shared" ref="CL6:CL56" si="84">INDEX($B$5:$C$19,MATCH(CL$1,$A$5:$A$19,0),1)*CL$3</f>
        <v>#VALUE!</v>
      </c>
      <c r="CM6" s="6" t="e">
        <f t="shared" ref="CM6:CM56" si="85">INDEX($B$5:$C$19,MATCH(CL$1,$A$5:$A$19,0),2)*CL$3</f>
        <v>#VALUE!</v>
      </c>
      <c r="CN6" s="7" t="e">
        <f t="shared" ref="CN6:CN56" si="86">INDEX($B$5:$C$19,MATCH(CL$1,$A$5:$A$19,0),1)*CN$3</f>
        <v>#VALUE!</v>
      </c>
      <c r="CO6" s="6" t="e">
        <f t="shared" ref="CO6:CO56" si="87">INDEX($B$5:$C$19,MATCH(CL$1,$A$5:$A$19,0),2)*CO$3</f>
        <v>#VALUE!</v>
      </c>
      <c r="CP6" s="5" t="e">
        <f t="shared" ref="CP6:CP56" si="88">SUMIF(CL$4:CO$4,CP$4,CL6:CO6)</f>
        <v>#VALUE!</v>
      </c>
      <c r="CQ6" s="6" t="e">
        <f t="shared" ref="CQ6:CQ56" si="89">SUMIF(CL$4:CO$4,CQ$4,CL6:CO6)</f>
        <v>#VALUE!</v>
      </c>
      <c r="CR6" s="7" t="e">
        <f t="shared" ref="CR6:CU56" si="90">SUMIFS($F6:$CQ6,$F$2:$CQ$2,CR$2,$F$4:$CQ$4,CR$4)</f>
        <v>#VALUE!</v>
      </c>
      <c r="CS6" s="7" t="e">
        <f t="shared" si="90"/>
        <v>#VALUE!</v>
      </c>
      <c r="CT6" s="7" t="e">
        <f t="shared" si="90"/>
        <v>#VALUE!</v>
      </c>
      <c r="CU6" s="7" t="e">
        <f t="shared" si="90"/>
        <v>#VALUE!</v>
      </c>
      <c r="CV6" s="5" t="e">
        <f t="shared" ref="CV6:CV56" si="91">SUM(CR6,CT6)</f>
        <v>#VALUE!</v>
      </c>
      <c r="CW6" s="6" t="e">
        <f t="shared" ref="CW6:CW56" si="92">SUM(CS6,CU6)</f>
        <v>#VALUE!</v>
      </c>
      <c r="CY6" s="7" t="e">
        <v>#VALUE!</v>
      </c>
      <c r="CZ6" s="5" t="e">
        <f t="array" ref="CZ6">Summary_UpperBound</f>
        <v>#VALUE!</v>
      </c>
      <c r="DA6" s="6" t="e">
        <f>IF(ROUND(CZ6-CY6,0)=0,1/IF(Summary!$B$7="minutes",1,60),CZ6-CY6)</f>
        <v>#VALUE!</v>
      </c>
    </row>
    <row r="7" spans="1:105" x14ac:dyDescent="0.35">
      <c r="A7" s="7" t="str">
        <f>'Data Validation (Hide)'!B4</f>
        <v>8 Group Session</v>
      </c>
      <c r="B7" s="19" t="e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#VALUE!</v>
      </c>
      <c r="C7" s="30" t="e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#VALUE!</v>
      </c>
      <c r="E7" s="12">
        <f t="shared" ref="E7:E56" ca="1" si="93">E6+7</f>
        <v>44218</v>
      </c>
      <c r="F7" s="7" t="e">
        <f t="shared" si="0"/>
        <v>#VALUE!</v>
      </c>
      <c r="G7" s="6" t="e">
        <f t="shared" si="1"/>
        <v>#VALUE!</v>
      </c>
      <c r="H7" s="7" t="e">
        <f t="shared" si="2"/>
        <v>#VALUE!</v>
      </c>
      <c r="I7" s="6" t="e">
        <f t="shared" si="3"/>
        <v>#VALUE!</v>
      </c>
      <c r="J7" s="5" t="e">
        <f t="shared" si="4"/>
        <v>#VALUE!</v>
      </c>
      <c r="K7" s="6" t="e">
        <f t="shared" si="5"/>
        <v>#VALUE!</v>
      </c>
      <c r="L7" s="7" t="e">
        <f t="shared" si="6"/>
        <v>#VALUE!</v>
      </c>
      <c r="M7" s="6" t="e">
        <f t="shared" si="7"/>
        <v>#VALUE!</v>
      </c>
      <c r="N7" s="7" t="e">
        <f t="shared" si="8"/>
        <v>#VALUE!</v>
      </c>
      <c r="O7" s="6" t="e">
        <f t="shared" si="9"/>
        <v>#VALUE!</v>
      </c>
      <c r="P7" s="5" t="e">
        <f t="shared" si="10"/>
        <v>#VALUE!</v>
      </c>
      <c r="Q7" s="6" t="e">
        <f t="shared" si="11"/>
        <v>#VALUE!</v>
      </c>
      <c r="R7" s="7" t="e">
        <f t="shared" si="12"/>
        <v>#VALUE!</v>
      </c>
      <c r="S7" s="6" t="e">
        <f t="shared" si="13"/>
        <v>#VALUE!</v>
      </c>
      <c r="T7" s="7" t="e">
        <f t="shared" si="14"/>
        <v>#VALUE!</v>
      </c>
      <c r="U7" s="6" t="e">
        <f t="shared" si="15"/>
        <v>#VALUE!</v>
      </c>
      <c r="V7" s="5" t="e">
        <f t="shared" si="16"/>
        <v>#VALUE!</v>
      </c>
      <c r="W7" s="6" t="e">
        <f t="shared" si="17"/>
        <v>#VALUE!</v>
      </c>
      <c r="X7" s="7" t="e">
        <f t="shared" si="18"/>
        <v>#VALUE!</v>
      </c>
      <c r="Y7" s="6" t="e">
        <f t="shared" si="19"/>
        <v>#VALUE!</v>
      </c>
      <c r="Z7" s="7" t="e">
        <f t="shared" si="20"/>
        <v>#VALUE!</v>
      </c>
      <c r="AA7" s="6" t="e">
        <f t="shared" si="21"/>
        <v>#VALUE!</v>
      </c>
      <c r="AB7" s="5" t="e">
        <f t="shared" si="22"/>
        <v>#VALUE!</v>
      </c>
      <c r="AC7" s="6" t="e">
        <f t="shared" si="23"/>
        <v>#VALUE!</v>
      </c>
      <c r="AD7" s="7" t="e">
        <f t="shared" si="24"/>
        <v>#VALUE!</v>
      </c>
      <c r="AE7" s="6" t="e">
        <f t="shared" si="25"/>
        <v>#VALUE!</v>
      </c>
      <c r="AF7" s="7" t="e">
        <f t="shared" si="26"/>
        <v>#VALUE!</v>
      </c>
      <c r="AG7" s="6" t="e">
        <f t="shared" si="27"/>
        <v>#VALUE!</v>
      </c>
      <c r="AH7" s="5" t="e">
        <f t="shared" si="28"/>
        <v>#VALUE!</v>
      </c>
      <c r="AI7" s="6" t="e">
        <f t="shared" si="29"/>
        <v>#VALUE!</v>
      </c>
      <c r="AJ7" s="7" t="e">
        <f t="shared" si="30"/>
        <v>#VALUE!</v>
      </c>
      <c r="AK7" s="6" t="e">
        <f t="shared" si="31"/>
        <v>#VALUE!</v>
      </c>
      <c r="AL7" s="7" t="e">
        <f t="shared" si="32"/>
        <v>#VALUE!</v>
      </c>
      <c r="AM7" s="6" t="e">
        <f t="shared" si="33"/>
        <v>#VALUE!</v>
      </c>
      <c r="AN7" s="5" t="e">
        <f t="shared" si="34"/>
        <v>#VALUE!</v>
      </c>
      <c r="AO7" s="6" t="e">
        <f t="shared" si="35"/>
        <v>#VALUE!</v>
      </c>
      <c r="AP7" s="7" t="e">
        <f t="shared" si="36"/>
        <v>#VALUE!</v>
      </c>
      <c r="AQ7" s="6" t="e">
        <f t="shared" si="37"/>
        <v>#VALUE!</v>
      </c>
      <c r="AR7" s="7" t="e">
        <f t="shared" si="38"/>
        <v>#VALUE!</v>
      </c>
      <c r="AS7" s="6" t="e">
        <f t="shared" si="39"/>
        <v>#VALUE!</v>
      </c>
      <c r="AT7" s="5" t="e">
        <f t="shared" si="40"/>
        <v>#VALUE!</v>
      </c>
      <c r="AU7" s="6" t="e">
        <f t="shared" si="41"/>
        <v>#VALUE!</v>
      </c>
      <c r="AV7" s="7" t="e">
        <f t="shared" si="42"/>
        <v>#VALUE!</v>
      </c>
      <c r="AW7" s="6" t="e">
        <f t="shared" si="43"/>
        <v>#VALUE!</v>
      </c>
      <c r="AX7" s="7" t="e">
        <f t="shared" si="44"/>
        <v>#VALUE!</v>
      </c>
      <c r="AY7" s="6" t="e">
        <f t="shared" si="45"/>
        <v>#VALUE!</v>
      </c>
      <c r="AZ7" s="5" t="e">
        <f t="shared" si="46"/>
        <v>#VALUE!</v>
      </c>
      <c r="BA7" s="6" t="e">
        <f t="shared" si="47"/>
        <v>#VALUE!</v>
      </c>
      <c r="BB7" s="7" t="e">
        <f t="shared" si="48"/>
        <v>#VALUE!</v>
      </c>
      <c r="BC7" s="6" t="e">
        <f t="shared" si="49"/>
        <v>#VALUE!</v>
      </c>
      <c r="BD7" s="7" t="e">
        <f t="shared" si="50"/>
        <v>#VALUE!</v>
      </c>
      <c r="BE7" s="6" t="e">
        <f t="shared" si="51"/>
        <v>#VALUE!</v>
      </c>
      <c r="BF7" s="5" t="e">
        <f t="shared" si="52"/>
        <v>#VALUE!</v>
      </c>
      <c r="BG7" s="6" t="e">
        <f t="shared" si="53"/>
        <v>#VALUE!</v>
      </c>
      <c r="BH7" s="7" t="e">
        <f t="shared" si="54"/>
        <v>#VALUE!</v>
      </c>
      <c r="BI7" s="6" t="e">
        <f t="shared" si="55"/>
        <v>#VALUE!</v>
      </c>
      <c r="BJ7" s="7" t="e">
        <f t="shared" si="56"/>
        <v>#VALUE!</v>
      </c>
      <c r="BK7" s="6" t="e">
        <f t="shared" si="57"/>
        <v>#VALUE!</v>
      </c>
      <c r="BL7" s="5" t="e">
        <f t="shared" si="58"/>
        <v>#VALUE!</v>
      </c>
      <c r="BM7" s="6" t="e">
        <f t="shared" si="59"/>
        <v>#VALUE!</v>
      </c>
      <c r="BN7" s="7" t="e">
        <f t="shared" si="60"/>
        <v>#VALUE!</v>
      </c>
      <c r="BO7" s="6" t="e">
        <f t="shared" si="61"/>
        <v>#VALUE!</v>
      </c>
      <c r="BP7" s="7" t="e">
        <f t="shared" si="62"/>
        <v>#VALUE!</v>
      </c>
      <c r="BQ7" s="6" t="e">
        <f t="shared" si="63"/>
        <v>#VALUE!</v>
      </c>
      <c r="BR7" s="5" t="e">
        <f t="shared" si="64"/>
        <v>#VALUE!</v>
      </c>
      <c r="BS7" s="6" t="e">
        <f t="shared" si="65"/>
        <v>#VALUE!</v>
      </c>
      <c r="BT7" s="7" t="e">
        <f t="shared" si="66"/>
        <v>#VALUE!</v>
      </c>
      <c r="BU7" s="6" t="e">
        <f t="shared" si="67"/>
        <v>#VALUE!</v>
      </c>
      <c r="BV7" s="7" t="e">
        <f t="shared" si="68"/>
        <v>#VALUE!</v>
      </c>
      <c r="BW7" s="6" t="e">
        <f t="shared" si="69"/>
        <v>#VALUE!</v>
      </c>
      <c r="BX7" s="5" t="e">
        <f t="shared" si="70"/>
        <v>#VALUE!</v>
      </c>
      <c r="BY7" s="6" t="e">
        <f t="shared" si="71"/>
        <v>#VALUE!</v>
      </c>
      <c r="BZ7" s="7" t="e">
        <f t="shared" si="72"/>
        <v>#VALUE!</v>
      </c>
      <c r="CA7" s="6" t="e">
        <f t="shared" si="73"/>
        <v>#VALUE!</v>
      </c>
      <c r="CB7" s="7" t="e">
        <f t="shared" si="74"/>
        <v>#VALUE!</v>
      </c>
      <c r="CC7" s="6" t="e">
        <f t="shared" si="75"/>
        <v>#VALUE!</v>
      </c>
      <c r="CD7" s="5" t="e">
        <f t="shared" si="76"/>
        <v>#VALUE!</v>
      </c>
      <c r="CE7" s="6" t="e">
        <f t="shared" si="77"/>
        <v>#VALUE!</v>
      </c>
      <c r="CF7" s="7" t="e">
        <f t="shared" si="78"/>
        <v>#VALUE!</v>
      </c>
      <c r="CG7" s="6" t="e">
        <f t="shared" si="79"/>
        <v>#VALUE!</v>
      </c>
      <c r="CH7" s="7" t="e">
        <f t="shared" si="80"/>
        <v>#VALUE!</v>
      </c>
      <c r="CI7" s="6" t="e">
        <f t="shared" si="81"/>
        <v>#VALUE!</v>
      </c>
      <c r="CJ7" s="5" t="e">
        <f t="shared" si="82"/>
        <v>#VALUE!</v>
      </c>
      <c r="CK7" s="6" t="e">
        <f t="shared" si="83"/>
        <v>#VALUE!</v>
      </c>
      <c r="CL7" s="7" t="e">
        <f t="shared" si="84"/>
        <v>#VALUE!</v>
      </c>
      <c r="CM7" s="6" t="e">
        <f t="shared" si="85"/>
        <v>#VALUE!</v>
      </c>
      <c r="CN7" s="7" t="e">
        <f t="shared" si="86"/>
        <v>#VALUE!</v>
      </c>
      <c r="CO7" s="6" t="e">
        <f t="shared" si="87"/>
        <v>#VALUE!</v>
      </c>
      <c r="CP7" s="5" t="e">
        <f t="shared" si="88"/>
        <v>#VALUE!</v>
      </c>
      <c r="CQ7" s="6" t="e">
        <f t="shared" si="89"/>
        <v>#VALUE!</v>
      </c>
      <c r="CR7" s="7" t="e">
        <f t="shared" si="90"/>
        <v>#VALUE!</v>
      </c>
      <c r="CS7" s="7" t="e">
        <f t="shared" si="90"/>
        <v>#VALUE!</v>
      </c>
      <c r="CT7" s="7" t="e">
        <f t="shared" si="90"/>
        <v>#VALUE!</v>
      </c>
      <c r="CU7" s="7" t="e">
        <f t="shared" si="90"/>
        <v>#VALUE!</v>
      </c>
      <c r="CV7" s="5" t="e">
        <f t="shared" si="91"/>
        <v>#VALUE!</v>
      </c>
      <c r="CW7" s="6" t="e">
        <f t="shared" si="92"/>
        <v>#VALUE!</v>
      </c>
      <c r="CY7" s="7" t="e">
        <v>#VALUE!</v>
      </c>
      <c r="CZ7" s="5" t="e">
        <f t="array" ref="CZ7">Summary_UpperBound</f>
        <v>#VALUE!</v>
      </c>
      <c r="DA7" s="6" t="e">
        <f>IF(ROUND(CZ7-CY7,0)=0,1/IF(Summary!$B$7="minutes",1,60),CZ7-CY7)</f>
        <v>#VALUE!</v>
      </c>
    </row>
    <row r="8" spans="1:105" x14ac:dyDescent="0.35">
      <c r="A8" s="7" t="str">
        <f>'Data Validation (Hide)'!B5</f>
        <v>20 Individual</v>
      </c>
      <c r="B8" s="19" t="e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#VALUE!</v>
      </c>
      <c r="C8" s="30" t="e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#VALUE!</v>
      </c>
      <c r="E8" s="12">
        <f t="shared" ca="1" si="93"/>
        <v>44225</v>
      </c>
      <c r="F8" s="7" t="e">
        <f t="shared" si="0"/>
        <v>#VALUE!</v>
      </c>
      <c r="G8" s="6" t="e">
        <f t="shared" si="1"/>
        <v>#VALUE!</v>
      </c>
      <c r="H8" s="7" t="e">
        <f t="shared" si="2"/>
        <v>#VALUE!</v>
      </c>
      <c r="I8" s="6" t="e">
        <f t="shared" si="3"/>
        <v>#VALUE!</v>
      </c>
      <c r="J8" s="5" t="e">
        <f t="shared" si="4"/>
        <v>#VALUE!</v>
      </c>
      <c r="K8" s="6" t="e">
        <f t="shared" si="5"/>
        <v>#VALUE!</v>
      </c>
      <c r="L8" s="7" t="e">
        <f t="shared" si="6"/>
        <v>#VALUE!</v>
      </c>
      <c r="M8" s="6" t="e">
        <f t="shared" si="7"/>
        <v>#VALUE!</v>
      </c>
      <c r="N8" s="7" t="e">
        <f t="shared" si="8"/>
        <v>#VALUE!</v>
      </c>
      <c r="O8" s="6" t="e">
        <f t="shared" si="9"/>
        <v>#VALUE!</v>
      </c>
      <c r="P8" s="5" t="e">
        <f t="shared" si="10"/>
        <v>#VALUE!</v>
      </c>
      <c r="Q8" s="6" t="e">
        <f t="shared" si="11"/>
        <v>#VALUE!</v>
      </c>
      <c r="R8" s="7" t="e">
        <f t="shared" si="12"/>
        <v>#VALUE!</v>
      </c>
      <c r="S8" s="6" t="e">
        <f t="shared" si="13"/>
        <v>#VALUE!</v>
      </c>
      <c r="T8" s="7" t="e">
        <f t="shared" si="14"/>
        <v>#VALUE!</v>
      </c>
      <c r="U8" s="6" t="e">
        <f t="shared" si="15"/>
        <v>#VALUE!</v>
      </c>
      <c r="V8" s="5" t="e">
        <f t="shared" si="16"/>
        <v>#VALUE!</v>
      </c>
      <c r="W8" s="6" t="e">
        <f t="shared" si="17"/>
        <v>#VALUE!</v>
      </c>
      <c r="X8" s="7" t="e">
        <f t="shared" si="18"/>
        <v>#VALUE!</v>
      </c>
      <c r="Y8" s="6" t="e">
        <f t="shared" si="19"/>
        <v>#VALUE!</v>
      </c>
      <c r="Z8" s="7" t="e">
        <f t="shared" si="20"/>
        <v>#VALUE!</v>
      </c>
      <c r="AA8" s="6" t="e">
        <f t="shared" si="21"/>
        <v>#VALUE!</v>
      </c>
      <c r="AB8" s="5" t="e">
        <f t="shared" si="22"/>
        <v>#VALUE!</v>
      </c>
      <c r="AC8" s="6" t="e">
        <f t="shared" si="23"/>
        <v>#VALUE!</v>
      </c>
      <c r="AD8" s="7" t="e">
        <f t="shared" si="24"/>
        <v>#VALUE!</v>
      </c>
      <c r="AE8" s="6" t="e">
        <f t="shared" si="25"/>
        <v>#VALUE!</v>
      </c>
      <c r="AF8" s="7" t="e">
        <f t="shared" si="26"/>
        <v>#VALUE!</v>
      </c>
      <c r="AG8" s="6" t="e">
        <f t="shared" si="27"/>
        <v>#VALUE!</v>
      </c>
      <c r="AH8" s="5" t="e">
        <f t="shared" si="28"/>
        <v>#VALUE!</v>
      </c>
      <c r="AI8" s="6" t="e">
        <f t="shared" si="29"/>
        <v>#VALUE!</v>
      </c>
      <c r="AJ8" s="7" t="e">
        <f t="shared" si="30"/>
        <v>#VALUE!</v>
      </c>
      <c r="AK8" s="6" t="e">
        <f t="shared" si="31"/>
        <v>#VALUE!</v>
      </c>
      <c r="AL8" s="7" t="e">
        <f t="shared" si="32"/>
        <v>#VALUE!</v>
      </c>
      <c r="AM8" s="6" t="e">
        <f t="shared" si="33"/>
        <v>#VALUE!</v>
      </c>
      <c r="AN8" s="5" t="e">
        <f t="shared" si="34"/>
        <v>#VALUE!</v>
      </c>
      <c r="AO8" s="6" t="e">
        <f t="shared" si="35"/>
        <v>#VALUE!</v>
      </c>
      <c r="AP8" s="7" t="e">
        <f t="shared" si="36"/>
        <v>#VALUE!</v>
      </c>
      <c r="AQ8" s="6" t="e">
        <f t="shared" si="37"/>
        <v>#VALUE!</v>
      </c>
      <c r="AR8" s="7" t="e">
        <f t="shared" si="38"/>
        <v>#VALUE!</v>
      </c>
      <c r="AS8" s="6" t="e">
        <f t="shared" si="39"/>
        <v>#VALUE!</v>
      </c>
      <c r="AT8" s="5" t="e">
        <f t="shared" si="40"/>
        <v>#VALUE!</v>
      </c>
      <c r="AU8" s="6" t="e">
        <f t="shared" si="41"/>
        <v>#VALUE!</v>
      </c>
      <c r="AV8" s="7" t="e">
        <f t="shared" si="42"/>
        <v>#VALUE!</v>
      </c>
      <c r="AW8" s="6" t="e">
        <f t="shared" si="43"/>
        <v>#VALUE!</v>
      </c>
      <c r="AX8" s="7" t="e">
        <f t="shared" si="44"/>
        <v>#VALUE!</v>
      </c>
      <c r="AY8" s="6" t="e">
        <f t="shared" si="45"/>
        <v>#VALUE!</v>
      </c>
      <c r="AZ8" s="5" t="e">
        <f t="shared" si="46"/>
        <v>#VALUE!</v>
      </c>
      <c r="BA8" s="6" t="e">
        <f t="shared" si="47"/>
        <v>#VALUE!</v>
      </c>
      <c r="BB8" s="7" t="e">
        <f t="shared" si="48"/>
        <v>#VALUE!</v>
      </c>
      <c r="BC8" s="6" t="e">
        <f t="shared" si="49"/>
        <v>#VALUE!</v>
      </c>
      <c r="BD8" s="7" t="e">
        <f t="shared" si="50"/>
        <v>#VALUE!</v>
      </c>
      <c r="BE8" s="6" t="e">
        <f t="shared" si="51"/>
        <v>#VALUE!</v>
      </c>
      <c r="BF8" s="5" t="e">
        <f t="shared" si="52"/>
        <v>#VALUE!</v>
      </c>
      <c r="BG8" s="6" t="e">
        <f t="shared" si="53"/>
        <v>#VALUE!</v>
      </c>
      <c r="BH8" s="7" t="e">
        <f t="shared" si="54"/>
        <v>#VALUE!</v>
      </c>
      <c r="BI8" s="6" t="e">
        <f t="shared" si="55"/>
        <v>#VALUE!</v>
      </c>
      <c r="BJ8" s="7" t="e">
        <f t="shared" si="56"/>
        <v>#VALUE!</v>
      </c>
      <c r="BK8" s="6" t="e">
        <f t="shared" si="57"/>
        <v>#VALUE!</v>
      </c>
      <c r="BL8" s="5" t="e">
        <f t="shared" si="58"/>
        <v>#VALUE!</v>
      </c>
      <c r="BM8" s="6" t="e">
        <f t="shared" si="59"/>
        <v>#VALUE!</v>
      </c>
      <c r="BN8" s="7" t="e">
        <f t="shared" si="60"/>
        <v>#VALUE!</v>
      </c>
      <c r="BO8" s="6" t="e">
        <f t="shared" si="61"/>
        <v>#VALUE!</v>
      </c>
      <c r="BP8" s="7" t="e">
        <f t="shared" si="62"/>
        <v>#VALUE!</v>
      </c>
      <c r="BQ8" s="6" t="e">
        <f t="shared" si="63"/>
        <v>#VALUE!</v>
      </c>
      <c r="BR8" s="5" t="e">
        <f t="shared" si="64"/>
        <v>#VALUE!</v>
      </c>
      <c r="BS8" s="6" t="e">
        <f t="shared" si="65"/>
        <v>#VALUE!</v>
      </c>
      <c r="BT8" s="7" t="e">
        <f t="shared" si="66"/>
        <v>#VALUE!</v>
      </c>
      <c r="BU8" s="6" t="e">
        <f t="shared" si="67"/>
        <v>#VALUE!</v>
      </c>
      <c r="BV8" s="7" t="e">
        <f t="shared" si="68"/>
        <v>#VALUE!</v>
      </c>
      <c r="BW8" s="6" t="e">
        <f t="shared" si="69"/>
        <v>#VALUE!</v>
      </c>
      <c r="BX8" s="5" t="e">
        <f t="shared" si="70"/>
        <v>#VALUE!</v>
      </c>
      <c r="BY8" s="6" t="e">
        <f t="shared" si="71"/>
        <v>#VALUE!</v>
      </c>
      <c r="BZ8" s="7" t="e">
        <f t="shared" si="72"/>
        <v>#VALUE!</v>
      </c>
      <c r="CA8" s="6" t="e">
        <f t="shared" si="73"/>
        <v>#VALUE!</v>
      </c>
      <c r="CB8" s="7" t="e">
        <f t="shared" si="74"/>
        <v>#VALUE!</v>
      </c>
      <c r="CC8" s="6" t="e">
        <f t="shared" si="75"/>
        <v>#VALUE!</v>
      </c>
      <c r="CD8" s="5" t="e">
        <f t="shared" si="76"/>
        <v>#VALUE!</v>
      </c>
      <c r="CE8" s="6" t="e">
        <f t="shared" si="77"/>
        <v>#VALUE!</v>
      </c>
      <c r="CF8" s="7" t="e">
        <f t="shared" si="78"/>
        <v>#VALUE!</v>
      </c>
      <c r="CG8" s="6" t="e">
        <f t="shared" si="79"/>
        <v>#VALUE!</v>
      </c>
      <c r="CH8" s="7" t="e">
        <f t="shared" si="80"/>
        <v>#VALUE!</v>
      </c>
      <c r="CI8" s="6" t="e">
        <f t="shared" si="81"/>
        <v>#VALUE!</v>
      </c>
      <c r="CJ8" s="5" t="e">
        <f t="shared" si="82"/>
        <v>#VALUE!</v>
      </c>
      <c r="CK8" s="6" t="e">
        <f t="shared" si="83"/>
        <v>#VALUE!</v>
      </c>
      <c r="CL8" s="7" t="e">
        <f t="shared" si="84"/>
        <v>#VALUE!</v>
      </c>
      <c r="CM8" s="6" t="e">
        <f t="shared" si="85"/>
        <v>#VALUE!</v>
      </c>
      <c r="CN8" s="7" t="e">
        <f t="shared" si="86"/>
        <v>#VALUE!</v>
      </c>
      <c r="CO8" s="6" t="e">
        <f t="shared" si="87"/>
        <v>#VALUE!</v>
      </c>
      <c r="CP8" s="5" t="e">
        <f t="shared" si="88"/>
        <v>#VALUE!</v>
      </c>
      <c r="CQ8" s="6" t="e">
        <f t="shared" si="89"/>
        <v>#VALUE!</v>
      </c>
      <c r="CR8" s="7" t="e">
        <f t="shared" si="90"/>
        <v>#VALUE!</v>
      </c>
      <c r="CS8" s="7" t="e">
        <f t="shared" si="90"/>
        <v>#VALUE!</v>
      </c>
      <c r="CT8" s="7" t="e">
        <f t="shared" si="90"/>
        <v>#VALUE!</v>
      </c>
      <c r="CU8" s="7" t="e">
        <f t="shared" si="90"/>
        <v>#VALUE!</v>
      </c>
      <c r="CV8" s="5" t="e">
        <f t="shared" si="91"/>
        <v>#VALUE!</v>
      </c>
      <c r="CW8" s="6" t="e">
        <f t="shared" si="92"/>
        <v>#VALUE!</v>
      </c>
      <c r="CY8" s="7" t="e">
        <v>#VALUE!</v>
      </c>
      <c r="CZ8" s="5" t="e">
        <f t="array" ref="CZ8">Summary_UpperBound</f>
        <v>#VALUE!</v>
      </c>
      <c r="DA8" s="6" t="e">
        <f>IF(ROUND(CZ8-CY8,0)=0,1/IF(Summary!$B$7="minutes",1,60),CZ8-CY8)</f>
        <v>#VALUE!</v>
      </c>
    </row>
    <row r="9" spans="1:105" x14ac:dyDescent="0.35">
      <c r="A9" s="7" t="str">
        <f>'Data Validation (Hide)'!B6</f>
        <v>40 Individual</v>
      </c>
      <c r="B9" s="19" t="e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#VALUE!</v>
      </c>
      <c r="C9" s="30" t="e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#VALUE!</v>
      </c>
      <c r="E9" s="12">
        <f t="shared" ca="1" si="93"/>
        <v>44232</v>
      </c>
      <c r="F9" s="7" t="e">
        <f t="shared" si="0"/>
        <v>#VALUE!</v>
      </c>
      <c r="G9" s="6" t="e">
        <f t="shared" si="1"/>
        <v>#VALUE!</v>
      </c>
      <c r="H9" s="7" t="e">
        <f t="shared" si="2"/>
        <v>#VALUE!</v>
      </c>
      <c r="I9" s="6" t="e">
        <f t="shared" si="3"/>
        <v>#VALUE!</v>
      </c>
      <c r="J9" s="5" t="e">
        <f t="shared" si="4"/>
        <v>#VALUE!</v>
      </c>
      <c r="K9" s="6" t="e">
        <f t="shared" si="5"/>
        <v>#VALUE!</v>
      </c>
      <c r="L9" s="7" t="e">
        <f t="shared" si="6"/>
        <v>#VALUE!</v>
      </c>
      <c r="M9" s="6" t="e">
        <f t="shared" si="7"/>
        <v>#VALUE!</v>
      </c>
      <c r="N9" s="7" t="e">
        <f t="shared" si="8"/>
        <v>#VALUE!</v>
      </c>
      <c r="O9" s="6" t="e">
        <f t="shared" si="9"/>
        <v>#VALUE!</v>
      </c>
      <c r="P9" s="5" t="e">
        <f t="shared" si="10"/>
        <v>#VALUE!</v>
      </c>
      <c r="Q9" s="6" t="e">
        <f t="shared" si="11"/>
        <v>#VALUE!</v>
      </c>
      <c r="R9" s="7" t="e">
        <f t="shared" si="12"/>
        <v>#VALUE!</v>
      </c>
      <c r="S9" s="6" t="e">
        <f t="shared" si="13"/>
        <v>#VALUE!</v>
      </c>
      <c r="T9" s="7" t="e">
        <f t="shared" si="14"/>
        <v>#VALUE!</v>
      </c>
      <c r="U9" s="6" t="e">
        <f t="shared" si="15"/>
        <v>#VALUE!</v>
      </c>
      <c r="V9" s="5" t="e">
        <f t="shared" si="16"/>
        <v>#VALUE!</v>
      </c>
      <c r="W9" s="6" t="e">
        <f t="shared" si="17"/>
        <v>#VALUE!</v>
      </c>
      <c r="X9" s="7" t="e">
        <f t="shared" si="18"/>
        <v>#VALUE!</v>
      </c>
      <c r="Y9" s="6" t="e">
        <f t="shared" si="19"/>
        <v>#VALUE!</v>
      </c>
      <c r="Z9" s="7" t="e">
        <f t="shared" si="20"/>
        <v>#VALUE!</v>
      </c>
      <c r="AA9" s="6" t="e">
        <f t="shared" si="21"/>
        <v>#VALUE!</v>
      </c>
      <c r="AB9" s="5" t="e">
        <f t="shared" si="22"/>
        <v>#VALUE!</v>
      </c>
      <c r="AC9" s="6" t="e">
        <f t="shared" si="23"/>
        <v>#VALUE!</v>
      </c>
      <c r="AD9" s="7" t="e">
        <f t="shared" si="24"/>
        <v>#VALUE!</v>
      </c>
      <c r="AE9" s="6" t="e">
        <f t="shared" si="25"/>
        <v>#VALUE!</v>
      </c>
      <c r="AF9" s="7" t="e">
        <f t="shared" si="26"/>
        <v>#VALUE!</v>
      </c>
      <c r="AG9" s="6" t="e">
        <f t="shared" si="27"/>
        <v>#VALUE!</v>
      </c>
      <c r="AH9" s="5" t="e">
        <f t="shared" si="28"/>
        <v>#VALUE!</v>
      </c>
      <c r="AI9" s="6" t="e">
        <f t="shared" si="29"/>
        <v>#VALUE!</v>
      </c>
      <c r="AJ9" s="7" t="e">
        <f t="shared" si="30"/>
        <v>#VALUE!</v>
      </c>
      <c r="AK9" s="6" t="e">
        <f t="shared" si="31"/>
        <v>#VALUE!</v>
      </c>
      <c r="AL9" s="7" t="e">
        <f t="shared" si="32"/>
        <v>#VALUE!</v>
      </c>
      <c r="AM9" s="6" t="e">
        <f t="shared" si="33"/>
        <v>#VALUE!</v>
      </c>
      <c r="AN9" s="5" t="e">
        <f t="shared" si="34"/>
        <v>#VALUE!</v>
      </c>
      <c r="AO9" s="6" t="e">
        <f t="shared" si="35"/>
        <v>#VALUE!</v>
      </c>
      <c r="AP9" s="7" t="e">
        <f t="shared" si="36"/>
        <v>#VALUE!</v>
      </c>
      <c r="AQ9" s="6" t="e">
        <f t="shared" si="37"/>
        <v>#VALUE!</v>
      </c>
      <c r="AR9" s="7" t="e">
        <f t="shared" si="38"/>
        <v>#VALUE!</v>
      </c>
      <c r="AS9" s="6" t="e">
        <f t="shared" si="39"/>
        <v>#VALUE!</v>
      </c>
      <c r="AT9" s="5" t="e">
        <f t="shared" si="40"/>
        <v>#VALUE!</v>
      </c>
      <c r="AU9" s="6" t="e">
        <f t="shared" si="41"/>
        <v>#VALUE!</v>
      </c>
      <c r="AV9" s="7" t="e">
        <f t="shared" si="42"/>
        <v>#VALUE!</v>
      </c>
      <c r="AW9" s="6" t="e">
        <f t="shared" si="43"/>
        <v>#VALUE!</v>
      </c>
      <c r="AX9" s="7" t="e">
        <f t="shared" si="44"/>
        <v>#VALUE!</v>
      </c>
      <c r="AY9" s="6" t="e">
        <f t="shared" si="45"/>
        <v>#VALUE!</v>
      </c>
      <c r="AZ9" s="5" t="e">
        <f t="shared" si="46"/>
        <v>#VALUE!</v>
      </c>
      <c r="BA9" s="6" t="e">
        <f t="shared" si="47"/>
        <v>#VALUE!</v>
      </c>
      <c r="BB9" s="7" t="e">
        <f t="shared" si="48"/>
        <v>#VALUE!</v>
      </c>
      <c r="BC9" s="6" t="e">
        <f t="shared" si="49"/>
        <v>#VALUE!</v>
      </c>
      <c r="BD9" s="7" t="e">
        <f t="shared" si="50"/>
        <v>#VALUE!</v>
      </c>
      <c r="BE9" s="6" t="e">
        <f t="shared" si="51"/>
        <v>#VALUE!</v>
      </c>
      <c r="BF9" s="5" t="e">
        <f t="shared" si="52"/>
        <v>#VALUE!</v>
      </c>
      <c r="BG9" s="6" t="e">
        <f t="shared" si="53"/>
        <v>#VALUE!</v>
      </c>
      <c r="BH9" s="7" t="e">
        <f t="shared" si="54"/>
        <v>#VALUE!</v>
      </c>
      <c r="BI9" s="6" t="e">
        <f t="shared" si="55"/>
        <v>#VALUE!</v>
      </c>
      <c r="BJ9" s="7" t="e">
        <f t="shared" si="56"/>
        <v>#VALUE!</v>
      </c>
      <c r="BK9" s="6" t="e">
        <f t="shared" si="57"/>
        <v>#VALUE!</v>
      </c>
      <c r="BL9" s="5" t="e">
        <f t="shared" si="58"/>
        <v>#VALUE!</v>
      </c>
      <c r="BM9" s="6" t="e">
        <f t="shared" si="59"/>
        <v>#VALUE!</v>
      </c>
      <c r="BN9" s="7" t="e">
        <f t="shared" si="60"/>
        <v>#VALUE!</v>
      </c>
      <c r="BO9" s="6" t="e">
        <f t="shared" si="61"/>
        <v>#VALUE!</v>
      </c>
      <c r="BP9" s="7" t="e">
        <f t="shared" si="62"/>
        <v>#VALUE!</v>
      </c>
      <c r="BQ9" s="6" t="e">
        <f t="shared" si="63"/>
        <v>#VALUE!</v>
      </c>
      <c r="BR9" s="5" t="e">
        <f t="shared" si="64"/>
        <v>#VALUE!</v>
      </c>
      <c r="BS9" s="6" t="e">
        <f t="shared" si="65"/>
        <v>#VALUE!</v>
      </c>
      <c r="BT9" s="7" t="e">
        <f t="shared" si="66"/>
        <v>#VALUE!</v>
      </c>
      <c r="BU9" s="6" t="e">
        <f t="shared" si="67"/>
        <v>#VALUE!</v>
      </c>
      <c r="BV9" s="7" t="e">
        <f t="shared" si="68"/>
        <v>#VALUE!</v>
      </c>
      <c r="BW9" s="6" t="e">
        <f t="shared" si="69"/>
        <v>#VALUE!</v>
      </c>
      <c r="BX9" s="5" t="e">
        <f t="shared" si="70"/>
        <v>#VALUE!</v>
      </c>
      <c r="BY9" s="6" t="e">
        <f t="shared" si="71"/>
        <v>#VALUE!</v>
      </c>
      <c r="BZ9" s="7" t="e">
        <f t="shared" si="72"/>
        <v>#VALUE!</v>
      </c>
      <c r="CA9" s="6" t="e">
        <f t="shared" si="73"/>
        <v>#VALUE!</v>
      </c>
      <c r="CB9" s="7" t="e">
        <f t="shared" si="74"/>
        <v>#VALUE!</v>
      </c>
      <c r="CC9" s="6" t="e">
        <f t="shared" si="75"/>
        <v>#VALUE!</v>
      </c>
      <c r="CD9" s="5" t="e">
        <f t="shared" si="76"/>
        <v>#VALUE!</v>
      </c>
      <c r="CE9" s="6" t="e">
        <f t="shared" si="77"/>
        <v>#VALUE!</v>
      </c>
      <c r="CF9" s="7" t="e">
        <f t="shared" si="78"/>
        <v>#VALUE!</v>
      </c>
      <c r="CG9" s="6" t="e">
        <f t="shared" si="79"/>
        <v>#VALUE!</v>
      </c>
      <c r="CH9" s="7" t="e">
        <f t="shared" si="80"/>
        <v>#VALUE!</v>
      </c>
      <c r="CI9" s="6" t="e">
        <f t="shared" si="81"/>
        <v>#VALUE!</v>
      </c>
      <c r="CJ9" s="5" t="e">
        <f t="shared" si="82"/>
        <v>#VALUE!</v>
      </c>
      <c r="CK9" s="6" t="e">
        <f t="shared" si="83"/>
        <v>#VALUE!</v>
      </c>
      <c r="CL9" s="7" t="e">
        <f t="shared" si="84"/>
        <v>#VALUE!</v>
      </c>
      <c r="CM9" s="6" t="e">
        <f t="shared" si="85"/>
        <v>#VALUE!</v>
      </c>
      <c r="CN9" s="7" t="e">
        <f t="shared" si="86"/>
        <v>#VALUE!</v>
      </c>
      <c r="CO9" s="6" t="e">
        <f t="shared" si="87"/>
        <v>#VALUE!</v>
      </c>
      <c r="CP9" s="5" t="e">
        <f t="shared" si="88"/>
        <v>#VALUE!</v>
      </c>
      <c r="CQ9" s="6" t="e">
        <f t="shared" si="89"/>
        <v>#VALUE!</v>
      </c>
      <c r="CR9" s="7" t="e">
        <f t="shared" si="90"/>
        <v>#VALUE!</v>
      </c>
      <c r="CS9" s="7" t="e">
        <f t="shared" si="90"/>
        <v>#VALUE!</v>
      </c>
      <c r="CT9" s="7" t="e">
        <f t="shared" si="90"/>
        <v>#VALUE!</v>
      </c>
      <c r="CU9" s="7" t="e">
        <f t="shared" si="90"/>
        <v>#VALUE!</v>
      </c>
      <c r="CV9" s="5" t="e">
        <f t="shared" si="91"/>
        <v>#VALUE!</v>
      </c>
      <c r="CW9" s="6" t="e">
        <f t="shared" si="92"/>
        <v>#VALUE!</v>
      </c>
      <c r="CY9" s="7" t="e">
        <v>#VALUE!</v>
      </c>
      <c r="CZ9" s="5" t="e">
        <f t="array" ref="CZ9">Summary_UpperBound</f>
        <v>#VALUE!</v>
      </c>
      <c r="DA9" s="6" t="e">
        <f>IF(ROUND(CZ9-CY9,0)=0,1/IF(Summary!$B$7="minutes",1,60),CZ9-CY9)</f>
        <v>#VALUE!</v>
      </c>
    </row>
    <row r="10" spans="1:105" x14ac:dyDescent="0.35">
      <c r="A10" s="7" t="str">
        <f>'Data Validation (Hide)'!B7</f>
        <v>Caseload 6</v>
      </c>
      <c r="B10" s="19" t="e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#VALUE!</v>
      </c>
      <c r="C10" s="30" t="e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#VALUE!</v>
      </c>
      <c r="E10" s="12">
        <f t="shared" ca="1" si="93"/>
        <v>44239</v>
      </c>
      <c r="F10" s="7" t="e">
        <f t="shared" si="0"/>
        <v>#VALUE!</v>
      </c>
      <c r="G10" s="6" t="e">
        <f t="shared" si="1"/>
        <v>#VALUE!</v>
      </c>
      <c r="H10" s="7" t="e">
        <f t="shared" si="2"/>
        <v>#VALUE!</v>
      </c>
      <c r="I10" s="6" t="e">
        <f t="shared" si="3"/>
        <v>#VALUE!</v>
      </c>
      <c r="J10" s="5" t="e">
        <f t="shared" si="4"/>
        <v>#VALUE!</v>
      </c>
      <c r="K10" s="6" t="e">
        <f t="shared" si="5"/>
        <v>#VALUE!</v>
      </c>
      <c r="L10" s="7" t="e">
        <f t="shared" si="6"/>
        <v>#VALUE!</v>
      </c>
      <c r="M10" s="6" t="e">
        <f t="shared" si="7"/>
        <v>#VALUE!</v>
      </c>
      <c r="N10" s="7" t="e">
        <f t="shared" si="8"/>
        <v>#VALUE!</v>
      </c>
      <c r="O10" s="6" t="e">
        <f t="shared" si="9"/>
        <v>#VALUE!</v>
      </c>
      <c r="P10" s="5" t="e">
        <f t="shared" si="10"/>
        <v>#VALUE!</v>
      </c>
      <c r="Q10" s="6" t="e">
        <f t="shared" si="11"/>
        <v>#VALUE!</v>
      </c>
      <c r="R10" s="7" t="e">
        <f t="shared" si="12"/>
        <v>#VALUE!</v>
      </c>
      <c r="S10" s="6" t="e">
        <f t="shared" si="13"/>
        <v>#VALUE!</v>
      </c>
      <c r="T10" s="7" t="e">
        <f t="shared" si="14"/>
        <v>#VALUE!</v>
      </c>
      <c r="U10" s="6" t="e">
        <f t="shared" si="15"/>
        <v>#VALUE!</v>
      </c>
      <c r="V10" s="5" t="e">
        <f t="shared" si="16"/>
        <v>#VALUE!</v>
      </c>
      <c r="W10" s="6" t="e">
        <f t="shared" si="17"/>
        <v>#VALUE!</v>
      </c>
      <c r="X10" s="7" t="e">
        <f t="shared" si="18"/>
        <v>#VALUE!</v>
      </c>
      <c r="Y10" s="6" t="e">
        <f t="shared" si="19"/>
        <v>#VALUE!</v>
      </c>
      <c r="Z10" s="7" t="e">
        <f t="shared" si="20"/>
        <v>#VALUE!</v>
      </c>
      <c r="AA10" s="6" t="e">
        <f t="shared" si="21"/>
        <v>#VALUE!</v>
      </c>
      <c r="AB10" s="5" t="e">
        <f t="shared" si="22"/>
        <v>#VALUE!</v>
      </c>
      <c r="AC10" s="6" t="e">
        <f t="shared" si="23"/>
        <v>#VALUE!</v>
      </c>
      <c r="AD10" s="7" t="e">
        <f t="shared" si="24"/>
        <v>#VALUE!</v>
      </c>
      <c r="AE10" s="6" t="e">
        <f t="shared" si="25"/>
        <v>#VALUE!</v>
      </c>
      <c r="AF10" s="7" t="e">
        <f t="shared" si="26"/>
        <v>#VALUE!</v>
      </c>
      <c r="AG10" s="6" t="e">
        <f t="shared" si="27"/>
        <v>#VALUE!</v>
      </c>
      <c r="AH10" s="5" t="e">
        <f t="shared" si="28"/>
        <v>#VALUE!</v>
      </c>
      <c r="AI10" s="6" t="e">
        <f t="shared" si="29"/>
        <v>#VALUE!</v>
      </c>
      <c r="AJ10" s="7" t="e">
        <f t="shared" si="30"/>
        <v>#VALUE!</v>
      </c>
      <c r="AK10" s="6" t="e">
        <f t="shared" si="31"/>
        <v>#VALUE!</v>
      </c>
      <c r="AL10" s="7" t="e">
        <f t="shared" si="32"/>
        <v>#VALUE!</v>
      </c>
      <c r="AM10" s="6" t="e">
        <f t="shared" si="33"/>
        <v>#VALUE!</v>
      </c>
      <c r="AN10" s="5" t="e">
        <f t="shared" si="34"/>
        <v>#VALUE!</v>
      </c>
      <c r="AO10" s="6" t="e">
        <f t="shared" si="35"/>
        <v>#VALUE!</v>
      </c>
      <c r="AP10" s="7" t="e">
        <f t="shared" si="36"/>
        <v>#VALUE!</v>
      </c>
      <c r="AQ10" s="6" t="e">
        <f t="shared" si="37"/>
        <v>#VALUE!</v>
      </c>
      <c r="AR10" s="7" t="e">
        <f t="shared" si="38"/>
        <v>#VALUE!</v>
      </c>
      <c r="AS10" s="6" t="e">
        <f t="shared" si="39"/>
        <v>#VALUE!</v>
      </c>
      <c r="AT10" s="5" t="e">
        <f t="shared" si="40"/>
        <v>#VALUE!</v>
      </c>
      <c r="AU10" s="6" t="e">
        <f t="shared" si="41"/>
        <v>#VALUE!</v>
      </c>
      <c r="AV10" s="7" t="e">
        <f t="shared" si="42"/>
        <v>#VALUE!</v>
      </c>
      <c r="AW10" s="6" t="e">
        <f t="shared" si="43"/>
        <v>#VALUE!</v>
      </c>
      <c r="AX10" s="7" t="e">
        <f t="shared" si="44"/>
        <v>#VALUE!</v>
      </c>
      <c r="AY10" s="6" t="e">
        <f t="shared" si="45"/>
        <v>#VALUE!</v>
      </c>
      <c r="AZ10" s="5" t="e">
        <f t="shared" si="46"/>
        <v>#VALUE!</v>
      </c>
      <c r="BA10" s="6" t="e">
        <f t="shared" si="47"/>
        <v>#VALUE!</v>
      </c>
      <c r="BB10" s="7" t="e">
        <f t="shared" si="48"/>
        <v>#VALUE!</v>
      </c>
      <c r="BC10" s="6" t="e">
        <f t="shared" si="49"/>
        <v>#VALUE!</v>
      </c>
      <c r="BD10" s="7" t="e">
        <f t="shared" si="50"/>
        <v>#VALUE!</v>
      </c>
      <c r="BE10" s="6" t="e">
        <f t="shared" si="51"/>
        <v>#VALUE!</v>
      </c>
      <c r="BF10" s="5" t="e">
        <f t="shared" si="52"/>
        <v>#VALUE!</v>
      </c>
      <c r="BG10" s="6" t="e">
        <f t="shared" si="53"/>
        <v>#VALUE!</v>
      </c>
      <c r="BH10" s="7" t="e">
        <f t="shared" si="54"/>
        <v>#VALUE!</v>
      </c>
      <c r="BI10" s="6" t="e">
        <f t="shared" si="55"/>
        <v>#VALUE!</v>
      </c>
      <c r="BJ10" s="7" t="e">
        <f t="shared" si="56"/>
        <v>#VALUE!</v>
      </c>
      <c r="BK10" s="6" t="e">
        <f t="shared" si="57"/>
        <v>#VALUE!</v>
      </c>
      <c r="BL10" s="5" t="e">
        <f t="shared" si="58"/>
        <v>#VALUE!</v>
      </c>
      <c r="BM10" s="6" t="e">
        <f t="shared" si="59"/>
        <v>#VALUE!</v>
      </c>
      <c r="BN10" s="7" t="e">
        <f t="shared" si="60"/>
        <v>#VALUE!</v>
      </c>
      <c r="BO10" s="6" t="e">
        <f t="shared" si="61"/>
        <v>#VALUE!</v>
      </c>
      <c r="BP10" s="7" t="e">
        <f t="shared" si="62"/>
        <v>#VALUE!</v>
      </c>
      <c r="BQ10" s="6" t="e">
        <f t="shared" si="63"/>
        <v>#VALUE!</v>
      </c>
      <c r="BR10" s="5" t="e">
        <f t="shared" si="64"/>
        <v>#VALUE!</v>
      </c>
      <c r="BS10" s="6" t="e">
        <f t="shared" si="65"/>
        <v>#VALUE!</v>
      </c>
      <c r="BT10" s="7" t="e">
        <f t="shared" si="66"/>
        <v>#VALUE!</v>
      </c>
      <c r="BU10" s="6" t="e">
        <f t="shared" si="67"/>
        <v>#VALUE!</v>
      </c>
      <c r="BV10" s="7" t="e">
        <f t="shared" si="68"/>
        <v>#VALUE!</v>
      </c>
      <c r="BW10" s="6" t="e">
        <f t="shared" si="69"/>
        <v>#VALUE!</v>
      </c>
      <c r="BX10" s="5" t="e">
        <f t="shared" si="70"/>
        <v>#VALUE!</v>
      </c>
      <c r="BY10" s="6" t="e">
        <f t="shared" si="71"/>
        <v>#VALUE!</v>
      </c>
      <c r="BZ10" s="7" t="e">
        <f t="shared" si="72"/>
        <v>#VALUE!</v>
      </c>
      <c r="CA10" s="6" t="e">
        <f t="shared" si="73"/>
        <v>#VALUE!</v>
      </c>
      <c r="CB10" s="7" t="e">
        <f t="shared" si="74"/>
        <v>#VALUE!</v>
      </c>
      <c r="CC10" s="6" t="e">
        <f t="shared" si="75"/>
        <v>#VALUE!</v>
      </c>
      <c r="CD10" s="5" t="e">
        <f t="shared" si="76"/>
        <v>#VALUE!</v>
      </c>
      <c r="CE10" s="6" t="e">
        <f t="shared" si="77"/>
        <v>#VALUE!</v>
      </c>
      <c r="CF10" s="7" t="e">
        <f t="shared" si="78"/>
        <v>#VALUE!</v>
      </c>
      <c r="CG10" s="6" t="e">
        <f t="shared" si="79"/>
        <v>#VALUE!</v>
      </c>
      <c r="CH10" s="7" t="e">
        <f t="shared" si="80"/>
        <v>#VALUE!</v>
      </c>
      <c r="CI10" s="6" t="e">
        <f t="shared" si="81"/>
        <v>#VALUE!</v>
      </c>
      <c r="CJ10" s="5" t="e">
        <f t="shared" si="82"/>
        <v>#VALUE!</v>
      </c>
      <c r="CK10" s="6" t="e">
        <f t="shared" si="83"/>
        <v>#VALUE!</v>
      </c>
      <c r="CL10" s="7" t="e">
        <f t="shared" si="84"/>
        <v>#VALUE!</v>
      </c>
      <c r="CM10" s="6" t="e">
        <f t="shared" si="85"/>
        <v>#VALUE!</v>
      </c>
      <c r="CN10" s="7" t="e">
        <f t="shared" si="86"/>
        <v>#VALUE!</v>
      </c>
      <c r="CO10" s="6" t="e">
        <f t="shared" si="87"/>
        <v>#VALUE!</v>
      </c>
      <c r="CP10" s="5" t="e">
        <f t="shared" si="88"/>
        <v>#VALUE!</v>
      </c>
      <c r="CQ10" s="6" t="e">
        <f t="shared" si="89"/>
        <v>#VALUE!</v>
      </c>
      <c r="CR10" s="7" t="e">
        <f t="shared" si="90"/>
        <v>#VALUE!</v>
      </c>
      <c r="CS10" s="7" t="e">
        <f t="shared" si="90"/>
        <v>#VALUE!</v>
      </c>
      <c r="CT10" s="7" t="e">
        <f t="shared" si="90"/>
        <v>#VALUE!</v>
      </c>
      <c r="CU10" s="7" t="e">
        <f t="shared" si="90"/>
        <v>#VALUE!</v>
      </c>
      <c r="CV10" s="5" t="e">
        <f t="shared" si="91"/>
        <v>#VALUE!</v>
      </c>
      <c r="CW10" s="6" t="e">
        <f t="shared" si="92"/>
        <v>#VALUE!</v>
      </c>
      <c r="CY10" s="7" t="e">
        <v>#VALUE!</v>
      </c>
      <c r="CZ10" s="5" t="e">
        <f t="array" ref="CZ10">Summary_UpperBound</f>
        <v>#VALUE!</v>
      </c>
      <c r="DA10" s="6" t="e">
        <f>IF(ROUND(CZ10-CY10,0)=0,1/IF(Summary!$B$7="minutes",1,60),CZ10-CY10)</f>
        <v>#VALUE!</v>
      </c>
    </row>
    <row r="11" spans="1:105" x14ac:dyDescent="0.35">
      <c r="A11" s="7" t="str">
        <f>'Data Validation (Hide)'!B8</f>
        <v>Caseload 7</v>
      </c>
      <c r="B11" s="19" t="e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#VALUE!</v>
      </c>
      <c r="C11" s="30" t="e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#VALUE!</v>
      </c>
      <c r="E11" s="12">
        <f t="shared" ca="1" si="93"/>
        <v>44246</v>
      </c>
      <c r="F11" s="7" t="e">
        <f t="shared" si="0"/>
        <v>#VALUE!</v>
      </c>
      <c r="G11" s="6" t="e">
        <f t="shared" si="1"/>
        <v>#VALUE!</v>
      </c>
      <c r="H11" s="7" t="e">
        <f t="shared" si="2"/>
        <v>#VALUE!</v>
      </c>
      <c r="I11" s="6" t="e">
        <f t="shared" si="3"/>
        <v>#VALUE!</v>
      </c>
      <c r="J11" s="5" t="e">
        <f t="shared" si="4"/>
        <v>#VALUE!</v>
      </c>
      <c r="K11" s="6" t="e">
        <f t="shared" si="5"/>
        <v>#VALUE!</v>
      </c>
      <c r="L11" s="7" t="e">
        <f t="shared" si="6"/>
        <v>#VALUE!</v>
      </c>
      <c r="M11" s="6" t="e">
        <f t="shared" si="7"/>
        <v>#VALUE!</v>
      </c>
      <c r="N11" s="7" t="e">
        <f t="shared" si="8"/>
        <v>#VALUE!</v>
      </c>
      <c r="O11" s="6" t="e">
        <f t="shared" si="9"/>
        <v>#VALUE!</v>
      </c>
      <c r="P11" s="5" t="e">
        <f t="shared" si="10"/>
        <v>#VALUE!</v>
      </c>
      <c r="Q11" s="6" t="e">
        <f t="shared" si="11"/>
        <v>#VALUE!</v>
      </c>
      <c r="R11" s="7" t="e">
        <f t="shared" si="12"/>
        <v>#VALUE!</v>
      </c>
      <c r="S11" s="6" t="e">
        <f t="shared" si="13"/>
        <v>#VALUE!</v>
      </c>
      <c r="T11" s="7" t="e">
        <f t="shared" si="14"/>
        <v>#VALUE!</v>
      </c>
      <c r="U11" s="6" t="e">
        <f t="shared" si="15"/>
        <v>#VALUE!</v>
      </c>
      <c r="V11" s="5" t="e">
        <f t="shared" si="16"/>
        <v>#VALUE!</v>
      </c>
      <c r="W11" s="6" t="e">
        <f t="shared" si="17"/>
        <v>#VALUE!</v>
      </c>
      <c r="X11" s="7" t="e">
        <f t="shared" si="18"/>
        <v>#VALUE!</v>
      </c>
      <c r="Y11" s="6" t="e">
        <f t="shared" si="19"/>
        <v>#VALUE!</v>
      </c>
      <c r="Z11" s="7" t="e">
        <f t="shared" si="20"/>
        <v>#VALUE!</v>
      </c>
      <c r="AA11" s="6" t="e">
        <f t="shared" si="21"/>
        <v>#VALUE!</v>
      </c>
      <c r="AB11" s="5" t="e">
        <f t="shared" si="22"/>
        <v>#VALUE!</v>
      </c>
      <c r="AC11" s="6" t="e">
        <f t="shared" si="23"/>
        <v>#VALUE!</v>
      </c>
      <c r="AD11" s="7" t="e">
        <f t="shared" si="24"/>
        <v>#VALUE!</v>
      </c>
      <c r="AE11" s="6" t="e">
        <f t="shared" si="25"/>
        <v>#VALUE!</v>
      </c>
      <c r="AF11" s="7" t="e">
        <f t="shared" si="26"/>
        <v>#VALUE!</v>
      </c>
      <c r="AG11" s="6" t="e">
        <f t="shared" si="27"/>
        <v>#VALUE!</v>
      </c>
      <c r="AH11" s="5" t="e">
        <f t="shared" si="28"/>
        <v>#VALUE!</v>
      </c>
      <c r="AI11" s="6" t="e">
        <f t="shared" si="29"/>
        <v>#VALUE!</v>
      </c>
      <c r="AJ11" s="7" t="e">
        <f t="shared" si="30"/>
        <v>#VALUE!</v>
      </c>
      <c r="AK11" s="6" t="e">
        <f t="shared" si="31"/>
        <v>#VALUE!</v>
      </c>
      <c r="AL11" s="7" t="e">
        <f t="shared" si="32"/>
        <v>#VALUE!</v>
      </c>
      <c r="AM11" s="6" t="e">
        <f t="shared" si="33"/>
        <v>#VALUE!</v>
      </c>
      <c r="AN11" s="5" t="e">
        <f t="shared" si="34"/>
        <v>#VALUE!</v>
      </c>
      <c r="AO11" s="6" t="e">
        <f t="shared" si="35"/>
        <v>#VALUE!</v>
      </c>
      <c r="AP11" s="7" t="e">
        <f t="shared" si="36"/>
        <v>#VALUE!</v>
      </c>
      <c r="AQ11" s="6" t="e">
        <f t="shared" si="37"/>
        <v>#VALUE!</v>
      </c>
      <c r="AR11" s="7" t="e">
        <f t="shared" si="38"/>
        <v>#VALUE!</v>
      </c>
      <c r="AS11" s="6" t="e">
        <f t="shared" si="39"/>
        <v>#VALUE!</v>
      </c>
      <c r="AT11" s="5" t="e">
        <f t="shared" si="40"/>
        <v>#VALUE!</v>
      </c>
      <c r="AU11" s="6" t="e">
        <f t="shared" si="41"/>
        <v>#VALUE!</v>
      </c>
      <c r="AV11" s="7" t="e">
        <f t="shared" si="42"/>
        <v>#VALUE!</v>
      </c>
      <c r="AW11" s="6" t="e">
        <f t="shared" si="43"/>
        <v>#VALUE!</v>
      </c>
      <c r="AX11" s="7" t="e">
        <f t="shared" si="44"/>
        <v>#VALUE!</v>
      </c>
      <c r="AY11" s="6" t="e">
        <f t="shared" si="45"/>
        <v>#VALUE!</v>
      </c>
      <c r="AZ11" s="5" t="e">
        <f t="shared" si="46"/>
        <v>#VALUE!</v>
      </c>
      <c r="BA11" s="6" t="e">
        <f t="shared" si="47"/>
        <v>#VALUE!</v>
      </c>
      <c r="BB11" s="7" t="e">
        <f t="shared" si="48"/>
        <v>#VALUE!</v>
      </c>
      <c r="BC11" s="6" t="e">
        <f t="shared" si="49"/>
        <v>#VALUE!</v>
      </c>
      <c r="BD11" s="7" t="e">
        <f t="shared" si="50"/>
        <v>#VALUE!</v>
      </c>
      <c r="BE11" s="6" t="e">
        <f t="shared" si="51"/>
        <v>#VALUE!</v>
      </c>
      <c r="BF11" s="5" t="e">
        <f t="shared" si="52"/>
        <v>#VALUE!</v>
      </c>
      <c r="BG11" s="6" t="e">
        <f t="shared" si="53"/>
        <v>#VALUE!</v>
      </c>
      <c r="BH11" s="7" t="e">
        <f t="shared" si="54"/>
        <v>#VALUE!</v>
      </c>
      <c r="BI11" s="6" t="e">
        <f t="shared" si="55"/>
        <v>#VALUE!</v>
      </c>
      <c r="BJ11" s="7" t="e">
        <f t="shared" si="56"/>
        <v>#VALUE!</v>
      </c>
      <c r="BK11" s="6" t="e">
        <f t="shared" si="57"/>
        <v>#VALUE!</v>
      </c>
      <c r="BL11" s="5" t="e">
        <f t="shared" si="58"/>
        <v>#VALUE!</v>
      </c>
      <c r="BM11" s="6" t="e">
        <f t="shared" si="59"/>
        <v>#VALUE!</v>
      </c>
      <c r="BN11" s="7" t="e">
        <f t="shared" si="60"/>
        <v>#VALUE!</v>
      </c>
      <c r="BO11" s="6" t="e">
        <f t="shared" si="61"/>
        <v>#VALUE!</v>
      </c>
      <c r="BP11" s="7" t="e">
        <f t="shared" si="62"/>
        <v>#VALUE!</v>
      </c>
      <c r="BQ11" s="6" t="e">
        <f t="shared" si="63"/>
        <v>#VALUE!</v>
      </c>
      <c r="BR11" s="5" t="e">
        <f t="shared" si="64"/>
        <v>#VALUE!</v>
      </c>
      <c r="BS11" s="6" t="e">
        <f t="shared" si="65"/>
        <v>#VALUE!</v>
      </c>
      <c r="BT11" s="7" t="e">
        <f t="shared" si="66"/>
        <v>#VALUE!</v>
      </c>
      <c r="BU11" s="6" t="e">
        <f t="shared" si="67"/>
        <v>#VALUE!</v>
      </c>
      <c r="BV11" s="7" t="e">
        <f t="shared" si="68"/>
        <v>#VALUE!</v>
      </c>
      <c r="BW11" s="6" t="e">
        <f t="shared" si="69"/>
        <v>#VALUE!</v>
      </c>
      <c r="BX11" s="5" t="e">
        <f t="shared" si="70"/>
        <v>#VALUE!</v>
      </c>
      <c r="BY11" s="6" t="e">
        <f t="shared" si="71"/>
        <v>#VALUE!</v>
      </c>
      <c r="BZ11" s="7" t="e">
        <f t="shared" si="72"/>
        <v>#VALUE!</v>
      </c>
      <c r="CA11" s="6" t="e">
        <f t="shared" si="73"/>
        <v>#VALUE!</v>
      </c>
      <c r="CB11" s="7" t="e">
        <f t="shared" si="74"/>
        <v>#VALUE!</v>
      </c>
      <c r="CC11" s="6" t="e">
        <f t="shared" si="75"/>
        <v>#VALUE!</v>
      </c>
      <c r="CD11" s="5" t="e">
        <f t="shared" si="76"/>
        <v>#VALUE!</v>
      </c>
      <c r="CE11" s="6" t="e">
        <f t="shared" si="77"/>
        <v>#VALUE!</v>
      </c>
      <c r="CF11" s="7" t="e">
        <f t="shared" si="78"/>
        <v>#VALUE!</v>
      </c>
      <c r="CG11" s="6" t="e">
        <f t="shared" si="79"/>
        <v>#VALUE!</v>
      </c>
      <c r="CH11" s="7" t="e">
        <f t="shared" si="80"/>
        <v>#VALUE!</v>
      </c>
      <c r="CI11" s="6" t="e">
        <f t="shared" si="81"/>
        <v>#VALUE!</v>
      </c>
      <c r="CJ11" s="5" t="e">
        <f t="shared" si="82"/>
        <v>#VALUE!</v>
      </c>
      <c r="CK11" s="6" t="e">
        <f t="shared" si="83"/>
        <v>#VALUE!</v>
      </c>
      <c r="CL11" s="7" t="e">
        <f t="shared" si="84"/>
        <v>#VALUE!</v>
      </c>
      <c r="CM11" s="6" t="e">
        <f t="shared" si="85"/>
        <v>#VALUE!</v>
      </c>
      <c r="CN11" s="7" t="e">
        <f t="shared" si="86"/>
        <v>#VALUE!</v>
      </c>
      <c r="CO11" s="6" t="e">
        <f t="shared" si="87"/>
        <v>#VALUE!</v>
      </c>
      <c r="CP11" s="5" t="e">
        <f t="shared" si="88"/>
        <v>#VALUE!</v>
      </c>
      <c r="CQ11" s="6" t="e">
        <f t="shared" si="89"/>
        <v>#VALUE!</v>
      </c>
      <c r="CR11" s="7" t="e">
        <f t="shared" si="90"/>
        <v>#VALUE!</v>
      </c>
      <c r="CS11" s="7" t="e">
        <f t="shared" si="90"/>
        <v>#VALUE!</v>
      </c>
      <c r="CT11" s="7" t="e">
        <f t="shared" si="90"/>
        <v>#VALUE!</v>
      </c>
      <c r="CU11" s="7" t="e">
        <f t="shared" si="90"/>
        <v>#VALUE!</v>
      </c>
      <c r="CV11" s="5" t="e">
        <f t="shared" si="91"/>
        <v>#VALUE!</v>
      </c>
      <c r="CW11" s="6" t="e">
        <f t="shared" si="92"/>
        <v>#VALUE!</v>
      </c>
      <c r="CY11" s="7" t="e">
        <v>#VALUE!</v>
      </c>
      <c r="CZ11" s="5" t="e">
        <f t="array" ref="CZ11">Summary_UpperBound</f>
        <v>#VALUE!</v>
      </c>
      <c r="DA11" s="6" t="e">
        <f>IF(ROUND(CZ11-CY11,0)=0,1/IF(Summary!$B$7="minutes",1,60),CZ11-CY11)</f>
        <v>#VALUE!</v>
      </c>
    </row>
    <row r="12" spans="1:105" x14ac:dyDescent="0.35">
      <c r="A12" s="7" t="str">
        <f>'Data Validation (Hide)'!B9</f>
        <v>Caseload 8</v>
      </c>
      <c r="B12" s="19" t="e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#VALUE!</v>
      </c>
      <c r="C12" s="30" t="e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#VALUE!</v>
      </c>
      <c r="E12" s="12">
        <f t="shared" ca="1" si="93"/>
        <v>44253</v>
      </c>
      <c r="F12" s="7" t="e">
        <f t="shared" si="0"/>
        <v>#VALUE!</v>
      </c>
      <c r="G12" s="6" t="e">
        <f t="shared" si="1"/>
        <v>#VALUE!</v>
      </c>
      <c r="H12" s="7" t="e">
        <f t="shared" si="2"/>
        <v>#VALUE!</v>
      </c>
      <c r="I12" s="6" t="e">
        <f t="shared" si="3"/>
        <v>#VALUE!</v>
      </c>
      <c r="J12" s="5" t="e">
        <f t="shared" si="4"/>
        <v>#VALUE!</v>
      </c>
      <c r="K12" s="6" t="e">
        <f t="shared" si="5"/>
        <v>#VALUE!</v>
      </c>
      <c r="L12" s="7" t="e">
        <f t="shared" si="6"/>
        <v>#VALUE!</v>
      </c>
      <c r="M12" s="6" t="e">
        <f t="shared" si="7"/>
        <v>#VALUE!</v>
      </c>
      <c r="N12" s="7" t="e">
        <f t="shared" si="8"/>
        <v>#VALUE!</v>
      </c>
      <c r="O12" s="6" t="e">
        <f t="shared" si="9"/>
        <v>#VALUE!</v>
      </c>
      <c r="P12" s="5" t="e">
        <f t="shared" si="10"/>
        <v>#VALUE!</v>
      </c>
      <c r="Q12" s="6" t="e">
        <f t="shared" si="11"/>
        <v>#VALUE!</v>
      </c>
      <c r="R12" s="7" t="e">
        <f t="shared" si="12"/>
        <v>#VALUE!</v>
      </c>
      <c r="S12" s="6" t="e">
        <f t="shared" si="13"/>
        <v>#VALUE!</v>
      </c>
      <c r="T12" s="7" t="e">
        <f t="shared" si="14"/>
        <v>#VALUE!</v>
      </c>
      <c r="U12" s="6" t="e">
        <f t="shared" si="15"/>
        <v>#VALUE!</v>
      </c>
      <c r="V12" s="5" t="e">
        <f t="shared" si="16"/>
        <v>#VALUE!</v>
      </c>
      <c r="W12" s="6" t="e">
        <f t="shared" si="17"/>
        <v>#VALUE!</v>
      </c>
      <c r="X12" s="7" t="e">
        <f t="shared" si="18"/>
        <v>#VALUE!</v>
      </c>
      <c r="Y12" s="6" t="e">
        <f t="shared" si="19"/>
        <v>#VALUE!</v>
      </c>
      <c r="Z12" s="7" t="e">
        <f t="shared" si="20"/>
        <v>#VALUE!</v>
      </c>
      <c r="AA12" s="6" t="e">
        <f t="shared" si="21"/>
        <v>#VALUE!</v>
      </c>
      <c r="AB12" s="5" t="e">
        <f t="shared" si="22"/>
        <v>#VALUE!</v>
      </c>
      <c r="AC12" s="6" t="e">
        <f t="shared" si="23"/>
        <v>#VALUE!</v>
      </c>
      <c r="AD12" s="7" t="e">
        <f t="shared" si="24"/>
        <v>#VALUE!</v>
      </c>
      <c r="AE12" s="6" t="e">
        <f t="shared" si="25"/>
        <v>#VALUE!</v>
      </c>
      <c r="AF12" s="7" t="e">
        <f t="shared" si="26"/>
        <v>#VALUE!</v>
      </c>
      <c r="AG12" s="6" t="e">
        <f t="shared" si="27"/>
        <v>#VALUE!</v>
      </c>
      <c r="AH12" s="5" t="e">
        <f t="shared" si="28"/>
        <v>#VALUE!</v>
      </c>
      <c r="AI12" s="6" t="e">
        <f t="shared" si="29"/>
        <v>#VALUE!</v>
      </c>
      <c r="AJ12" s="7" t="e">
        <f t="shared" si="30"/>
        <v>#VALUE!</v>
      </c>
      <c r="AK12" s="6" t="e">
        <f t="shared" si="31"/>
        <v>#VALUE!</v>
      </c>
      <c r="AL12" s="7" t="e">
        <f t="shared" si="32"/>
        <v>#VALUE!</v>
      </c>
      <c r="AM12" s="6" t="e">
        <f t="shared" si="33"/>
        <v>#VALUE!</v>
      </c>
      <c r="AN12" s="5" t="e">
        <f t="shared" si="34"/>
        <v>#VALUE!</v>
      </c>
      <c r="AO12" s="6" t="e">
        <f t="shared" si="35"/>
        <v>#VALUE!</v>
      </c>
      <c r="AP12" s="7" t="e">
        <f t="shared" si="36"/>
        <v>#VALUE!</v>
      </c>
      <c r="AQ12" s="6" t="e">
        <f t="shared" si="37"/>
        <v>#VALUE!</v>
      </c>
      <c r="AR12" s="7" t="e">
        <f t="shared" si="38"/>
        <v>#VALUE!</v>
      </c>
      <c r="AS12" s="6" t="e">
        <f t="shared" si="39"/>
        <v>#VALUE!</v>
      </c>
      <c r="AT12" s="5" t="e">
        <f t="shared" si="40"/>
        <v>#VALUE!</v>
      </c>
      <c r="AU12" s="6" t="e">
        <f t="shared" si="41"/>
        <v>#VALUE!</v>
      </c>
      <c r="AV12" s="7" t="e">
        <f t="shared" si="42"/>
        <v>#VALUE!</v>
      </c>
      <c r="AW12" s="6" t="e">
        <f t="shared" si="43"/>
        <v>#VALUE!</v>
      </c>
      <c r="AX12" s="7" t="e">
        <f t="shared" si="44"/>
        <v>#VALUE!</v>
      </c>
      <c r="AY12" s="6" t="e">
        <f t="shared" si="45"/>
        <v>#VALUE!</v>
      </c>
      <c r="AZ12" s="5" t="e">
        <f t="shared" si="46"/>
        <v>#VALUE!</v>
      </c>
      <c r="BA12" s="6" t="e">
        <f t="shared" si="47"/>
        <v>#VALUE!</v>
      </c>
      <c r="BB12" s="7" t="e">
        <f t="shared" si="48"/>
        <v>#VALUE!</v>
      </c>
      <c r="BC12" s="6" t="e">
        <f t="shared" si="49"/>
        <v>#VALUE!</v>
      </c>
      <c r="BD12" s="7" t="e">
        <f t="shared" si="50"/>
        <v>#VALUE!</v>
      </c>
      <c r="BE12" s="6" t="e">
        <f t="shared" si="51"/>
        <v>#VALUE!</v>
      </c>
      <c r="BF12" s="5" t="e">
        <f t="shared" si="52"/>
        <v>#VALUE!</v>
      </c>
      <c r="BG12" s="6" t="e">
        <f t="shared" si="53"/>
        <v>#VALUE!</v>
      </c>
      <c r="BH12" s="7" t="e">
        <f t="shared" si="54"/>
        <v>#VALUE!</v>
      </c>
      <c r="BI12" s="6" t="e">
        <f t="shared" si="55"/>
        <v>#VALUE!</v>
      </c>
      <c r="BJ12" s="7" t="e">
        <f t="shared" si="56"/>
        <v>#VALUE!</v>
      </c>
      <c r="BK12" s="6" t="e">
        <f t="shared" si="57"/>
        <v>#VALUE!</v>
      </c>
      <c r="BL12" s="5" t="e">
        <f t="shared" si="58"/>
        <v>#VALUE!</v>
      </c>
      <c r="BM12" s="6" t="e">
        <f t="shared" si="59"/>
        <v>#VALUE!</v>
      </c>
      <c r="BN12" s="7" t="e">
        <f t="shared" si="60"/>
        <v>#VALUE!</v>
      </c>
      <c r="BO12" s="6" t="e">
        <f t="shared" si="61"/>
        <v>#VALUE!</v>
      </c>
      <c r="BP12" s="7" t="e">
        <f t="shared" si="62"/>
        <v>#VALUE!</v>
      </c>
      <c r="BQ12" s="6" t="e">
        <f t="shared" si="63"/>
        <v>#VALUE!</v>
      </c>
      <c r="BR12" s="5" t="e">
        <f t="shared" si="64"/>
        <v>#VALUE!</v>
      </c>
      <c r="BS12" s="6" t="e">
        <f t="shared" si="65"/>
        <v>#VALUE!</v>
      </c>
      <c r="BT12" s="7" t="e">
        <f t="shared" si="66"/>
        <v>#VALUE!</v>
      </c>
      <c r="BU12" s="6" t="e">
        <f t="shared" si="67"/>
        <v>#VALUE!</v>
      </c>
      <c r="BV12" s="7" t="e">
        <f t="shared" si="68"/>
        <v>#VALUE!</v>
      </c>
      <c r="BW12" s="6" t="e">
        <f t="shared" si="69"/>
        <v>#VALUE!</v>
      </c>
      <c r="BX12" s="5" t="e">
        <f t="shared" si="70"/>
        <v>#VALUE!</v>
      </c>
      <c r="BY12" s="6" t="e">
        <f t="shared" si="71"/>
        <v>#VALUE!</v>
      </c>
      <c r="BZ12" s="7" t="e">
        <f t="shared" si="72"/>
        <v>#VALUE!</v>
      </c>
      <c r="CA12" s="6" t="e">
        <f t="shared" si="73"/>
        <v>#VALUE!</v>
      </c>
      <c r="CB12" s="7" t="e">
        <f t="shared" si="74"/>
        <v>#VALUE!</v>
      </c>
      <c r="CC12" s="6" t="e">
        <f t="shared" si="75"/>
        <v>#VALUE!</v>
      </c>
      <c r="CD12" s="5" t="e">
        <f t="shared" si="76"/>
        <v>#VALUE!</v>
      </c>
      <c r="CE12" s="6" t="e">
        <f t="shared" si="77"/>
        <v>#VALUE!</v>
      </c>
      <c r="CF12" s="7" t="e">
        <f t="shared" si="78"/>
        <v>#VALUE!</v>
      </c>
      <c r="CG12" s="6" t="e">
        <f t="shared" si="79"/>
        <v>#VALUE!</v>
      </c>
      <c r="CH12" s="7" t="e">
        <f t="shared" si="80"/>
        <v>#VALUE!</v>
      </c>
      <c r="CI12" s="6" t="e">
        <f t="shared" si="81"/>
        <v>#VALUE!</v>
      </c>
      <c r="CJ12" s="5" t="e">
        <f t="shared" si="82"/>
        <v>#VALUE!</v>
      </c>
      <c r="CK12" s="6" t="e">
        <f t="shared" si="83"/>
        <v>#VALUE!</v>
      </c>
      <c r="CL12" s="7" t="e">
        <f t="shared" si="84"/>
        <v>#VALUE!</v>
      </c>
      <c r="CM12" s="6" t="e">
        <f t="shared" si="85"/>
        <v>#VALUE!</v>
      </c>
      <c r="CN12" s="7" t="e">
        <f t="shared" si="86"/>
        <v>#VALUE!</v>
      </c>
      <c r="CO12" s="6" t="e">
        <f t="shared" si="87"/>
        <v>#VALUE!</v>
      </c>
      <c r="CP12" s="5" t="e">
        <f t="shared" si="88"/>
        <v>#VALUE!</v>
      </c>
      <c r="CQ12" s="6" t="e">
        <f t="shared" si="89"/>
        <v>#VALUE!</v>
      </c>
      <c r="CR12" s="7" t="e">
        <f t="shared" si="90"/>
        <v>#VALUE!</v>
      </c>
      <c r="CS12" s="7" t="e">
        <f t="shared" si="90"/>
        <v>#VALUE!</v>
      </c>
      <c r="CT12" s="7" t="e">
        <f t="shared" si="90"/>
        <v>#VALUE!</v>
      </c>
      <c r="CU12" s="7" t="e">
        <f t="shared" si="90"/>
        <v>#VALUE!</v>
      </c>
      <c r="CV12" s="5" t="e">
        <f t="shared" si="91"/>
        <v>#VALUE!</v>
      </c>
      <c r="CW12" s="6" t="e">
        <f t="shared" si="92"/>
        <v>#VALUE!</v>
      </c>
      <c r="CY12" s="7" t="e">
        <v>#VALUE!</v>
      </c>
      <c r="CZ12" s="5" t="e">
        <f t="array" ref="CZ12">Summary_UpperBound</f>
        <v>#VALUE!</v>
      </c>
      <c r="DA12" s="6" t="e">
        <f>IF(ROUND(CZ12-CY12,0)=0,1/IF(Summary!$B$7="minutes",1,60),CZ12-CY12)</f>
        <v>#VALUE!</v>
      </c>
    </row>
    <row r="13" spans="1:105" x14ac:dyDescent="0.35">
      <c r="A13" s="7" t="str">
        <f>'Data Validation (Hide)'!B10</f>
        <v>Caseload 9</v>
      </c>
      <c r="B13" s="19" t="e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#VALUE!</v>
      </c>
      <c r="C13" s="30" t="e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#VALUE!</v>
      </c>
      <c r="E13" s="12">
        <f t="shared" ca="1" si="93"/>
        <v>44260</v>
      </c>
      <c r="F13" s="7" t="e">
        <f t="shared" si="0"/>
        <v>#VALUE!</v>
      </c>
      <c r="G13" s="6" t="e">
        <f t="shared" si="1"/>
        <v>#VALUE!</v>
      </c>
      <c r="H13" s="7" t="e">
        <f t="shared" si="2"/>
        <v>#VALUE!</v>
      </c>
      <c r="I13" s="6" t="e">
        <f t="shared" si="3"/>
        <v>#VALUE!</v>
      </c>
      <c r="J13" s="5" t="e">
        <f t="shared" si="4"/>
        <v>#VALUE!</v>
      </c>
      <c r="K13" s="6" t="e">
        <f t="shared" si="5"/>
        <v>#VALUE!</v>
      </c>
      <c r="L13" s="7" t="e">
        <f t="shared" si="6"/>
        <v>#VALUE!</v>
      </c>
      <c r="M13" s="6" t="e">
        <f t="shared" si="7"/>
        <v>#VALUE!</v>
      </c>
      <c r="N13" s="7" t="e">
        <f t="shared" si="8"/>
        <v>#VALUE!</v>
      </c>
      <c r="O13" s="6" t="e">
        <f t="shared" si="9"/>
        <v>#VALUE!</v>
      </c>
      <c r="P13" s="5" t="e">
        <f t="shared" si="10"/>
        <v>#VALUE!</v>
      </c>
      <c r="Q13" s="6" t="e">
        <f t="shared" si="11"/>
        <v>#VALUE!</v>
      </c>
      <c r="R13" s="7" t="e">
        <f t="shared" si="12"/>
        <v>#VALUE!</v>
      </c>
      <c r="S13" s="6" t="e">
        <f t="shared" si="13"/>
        <v>#VALUE!</v>
      </c>
      <c r="T13" s="7" t="e">
        <f t="shared" si="14"/>
        <v>#VALUE!</v>
      </c>
      <c r="U13" s="6" t="e">
        <f t="shared" si="15"/>
        <v>#VALUE!</v>
      </c>
      <c r="V13" s="5" t="e">
        <f t="shared" si="16"/>
        <v>#VALUE!</v>
      </c>
      <c r="W13" s="6" t="e">
        <f t="shared" si="17"/>
        <v>#VALUE!</v>
      </c>
      <c r="X13" s="7" t="e">
        <f t="shared" si="18"/>
        <v>#VALUE!</v>
      </c>
      <c r="Y13" s="6" t="e">
        <f t="shared" si="19"/>
        <v>#VALUE!</v>
      </c>
      <c r="Z13" s="7" t="e">
        <f t="shared" si="20"/>
        <v>#VALUE!</v>
      </c>
      <c r="AA13" s="6" t="e">
        <f t="shared" si="21"/>
        <v>#VALUE!</v>
      </c>
      <c r="AB13" s="5" t="e">
        <f t="shared" si="22"/>
        <v>#VALUE!</v>
      </c>
      <c r="AC13" s="6" t="e">
        <f t="shared" si="23"/>
        <v>#VALUE!</v>
      </c>
      <c r="AD13" s="7" t="e">
        <f t="shared" si="24"/>
        <v>#VALUE!</v>
      </c>
      <c r="AE13" s="6" t="e">
        <f t="shared" si="25"/>
        <v>#VALUE!</v>
      </c>
      <c r="AF13" s="7" t="e">
        <f t="shared" si="26"/>
        <v>#VALUE!</v>
      </c>
      <c r="AG13" s="6" t="e">
        <f t="shared" si="27"/>
        <v>#VALUE!</v>
      </c>
      <c r="AH13" s="5" t="e">
        <f t="shared" si="28"/>
        <v>#VALUE!</v>
      </c>
      <c r="AI13" s="6" t="e">
        <f t="shared" si="29"/>
        <v>#VALUE!</v>
      </c>
      <c r="AJ13" s="7" t="e">
        <f t="shared" si="30"/>
        <v>#VALUE!</v>
      </c>
      <c r="AK13" s="6" t="e">
        <f t="shared" si="31"/>
        <v>#VALUE!</v>
      </c>
      <c r="AL13" s="7" t="e">
        <f t="shared" si="32"/>
        <v>#VALUE!</v>
      </c>
      <c r="AM13" s="6" t="e">
        <f t="shared" si="33"/>
        <v>#VALUE!</v>
      </c>
      <c r="AN13" s="5" t="e">
        <f t="shared" si="34"/>
        <v>#VALUE!</v>
      </c>
      <c r="AO13" s="6" t="e">
        <f t="shared" si="35"/>
        <v>#VALUE!</v>
      </c>
      <c r="AP13" s="7" t="e">
        <f t="shared" si="36"/>
        <v>#VALUE!</v>
      </c>
      <c r="AQ13" s="6" t="e">
        <f t="shared" si="37"/>
        <v>#VALUE!</v>
      </c>
      <c r="AR13" s="7" t="e">
        <f t="shared" si="38"/>
        <v>#VALUE!</v>
      </c>
      <c r="AS13" s="6" t="e">
        <f t="shared" si="39"/>
        <v>#VALUE!</v>
      </c>
      <c r="AT13" s="5" t="e">
        <f t="shared" si="40"/>
        <v>#VALUE!</v>
      </c>
      <c r="AU13" s="6" t="e">
        <f t="shared" si="41"/>
        <v>#VALUE!</v>
      </c>
      <c r="AV13" s="7" t="e">
        <f t="shared" si="42"/>
        <v>#VALUE!</v>
      </c>
      <c r="AW13" s="6" t="e">
        <f t="shared" si="43"/>
        <v>#VALUE!</v>
      </c>
      <c r="AX13" s="7" t="e">
        <f t="shared" si="44"/>
        <v>#VALUE!</v>
      </c>
      <c r="AY13" s="6" t="e">
        <f t="shared" si="45"/>
        <v>#VALUE!</v>
      </c>
      <c r="AZ13" s="5" t="e">
        <f t="shared" si="46"/>
        <v>#VALUE!</v>
      </c>
      <c r="BA13" s="6" t="e">
        <f t="shared" si="47"/>
        <v>#VALUE!</v>
      </c>
      <c r="BB13" s="7" t="e">
        <f t="shared" si="48"/>
        <v>#VALUE!</v>
      </c>
      <c r="BC13" s="6" t="e">
        <f t="shared" si="49"/>
        <v>#VALUE!</v>
      </c>
      <c r="BD13" s="7" t="e">
        <f t="shared" si="50"/>
        <v>#VALUE!</v>
      </c>
      <c r="BE13" s="6" t="e">
        <f t="shared" si="51"/>
        <v>#VALUE!</v>
      </c>
      <c r="BF13" s="5" t="e">
        <f t="shared" si="52"/>
        <v>#VALUE!</v>
      </c>
      <c r="BG13" s="6" t="e">
        <f t="shared" si="53"/>
        <v>#VALUE!</v>
      </c>
      <c r="BH13" s="7" t="e">
        <f t="shared" si="54"/>
        <v>#VALUE!</v>
      </c>
      <c r="BI13" s="6" t="e">
        <f t="shared" si="55"/>
        <v>#VALUE!</v>
      </c>
      <c r="BJ13" s="7" t="e">
        <f t="shared" si="56"/>
        <v>#VALUE!</v>
      </c>
      <c r="BK13" s="6" t="e">
        <f t="shared" si="57"/>
        <v>#VALUE!</v>
      </c>
      <c r="BL13" s="5" t="e">
        <f t="shared" si="58"/>
        <v>#VALUE!</v>
      </c>
      <c r="BM13" s="6" t="e">
        <f t="shared" si="59"/>
        <v>#VALUE!</v>
      </c>
      <c r="BN13" s="7" t="e">
        <f t="shared" si="60"/>
        <v>#VALUE!</v>
      </c>
      <c r="BO13" s="6" t="e">
        <f t="shared" si="61"/>
        <v>#VALUE!</v>
      </c>
      <c r="BP13" s="7" t="e">
        <f t="shared" si="62"/>
        <v>#VALUE!</v>
      </c>
      <c r="BQ13" s="6" t="e">
        <f t="shared" si="63"/>
        <v>#VALUE!</v>
      </c>
      <c r="BR13" s="5" t="e">
        <f t="shared" si="64"/>
        <v>#VALUE!</v>
      </c>
      <c r="BS13" s="6" t="e">
        <f t="shared" si="65"/>
        <v>#VALUE!</v>
      </c>
      <c r="BT13" s="7" t="e">
        <f t="shared" si="66"/>
        <v>#VALUE!</v>
      </c>
      <c r="BU13" s="6" t="e">
        <f t="shared" si="67"/>
        <v>#VALUE!</v>
      </c>
      <c r="BV13" s="7" t="e">
        <f t="shared" si="68"/>
        <v>#VALUE!</v>
      </c>
      <c r="BW13" s="6" t="e">
        <f t="shared" si="69"/>
        <v>#VALUE!</v>
      </c>
      <c r="BX13" s="5" t="e">
        <f t="shared" si="70"/>
        <v>#VALUE!</v>
      </c>
      <c r="BY13" s="6" t="e">
        <f t="shared" si="71"/>
        <v>#VALUE!</v>
      </c>
      <c r="BZ13" s="7" t="e">
        <f t="shared" si="72"/>
        <v>#VALUE!</v>
      </c>
      <c r="CA13" s="6" t="e">
        <f t="shared" si="73"/>
        <v>#VALUE!</v>
      </c>
      <c r="CB13" s="7" t="e">
        <f t="shared" si="74"/>
        <v>#VALUE!</v>
      </c>
      <c r="CC13" s="6" t="e">
        <f t="shared" si="75"/>
        <v>#VALUE!</v>
      </c>
      <c r="CD13" s="5" t="e">
        <f t="shared" si="76"/>
        <v>#VALUE!</v>
      </c>
      <c r="CE13" s="6" t="e">
        <f t="shared" si="77"/>
        <v>#VALUE!</v>
      </c>
      <c r="CF13" s="7" t="e">
        <f t="shared" si="78"/>
        <v>#VALUE!</v>
      </c>
      <c r="CG13" s="6" t="e">
        <f t="shared" si="79"/>
        <v>#VALUE!</v>
      </c>
      <c r="CH13" s="7" t="e">
        <f t="shared" si="80"/>
        <v>#VALUE!</v>
      </c>
      <c r="CI13" s="6" t="e">
        <f t="shared" si="81"/>
        <v>#VALUE!</v>
      </c>
      <c r="CJ13" s="5" t="e">
        <f t="shared" si="82"/>
        <v>#VALUE!</v>
      </c>
      <c r="CK13" s="6" t="e">
        <f t="shared" si="83"/>
        <v>#VALUE!</v>
      </c>
      <c r="CL13" s="7" t="e">
        <f t="shared" si="84"/>
        <v>#VALUE!</v>
      </c>
      <c r="CM13" s="6" t="e">
        <f t="shared" si="85"/>
        <v>#VALUE!</v>
      </c>
      <c r="CN13" s="7" t="e">
        <f t="shared" si="86"/>
        <v>#VALUE!</v>
      </c>
      <c r="CO13" s="6" t="e">
        <f t="shared" si="87"/>
        <v>#VALUE!</v>
      </c>
      <c r="CP13" s="5" t="e">
        <f t="shared" si="88"/>
        <v>#VALUE!</v>
      </c>
      <c r="CQ13" s="6" t="e">
        <f t="shared" si="89"/>
        <v>#VALUE!</v>
      </c>
      <c r="CR13" s="7" t="e">
        <f t="shared" si="90"/>
        <v>#VALUE!</v>
      </c>
      <c r="CS13" s="7" t="e">
        <f t="shared" si="90"/>
        <v>#VALUE!</v>
      </c>
      <c r="CT13" s="7" t="e">
        <f t="shared" si="90"/>
        <v>#VALUE!</v>
      </c>
      <c r="CU13" s="7" t="e">
        <f t="shared" si="90"/>
        <v>#VALUE!</v>
      </c>
      <c r="CV13" s="5" t="e">
        <f t="shared" si="91"/>
        <v>#VALUE!</v>
      </c>
      <c r="CW13" s="6" t="e">
        <f t="shared" si="92"/>
        <v>#VALUE!</v>
      </c>
      <c r="CY13" s="7" t="e">
        <v>#VALUE!</v>
      </c>
      <c r="CZ13" s="5" t="e">
        <f t="array" ref="CZ13">Summary_UpperBound</f>
        <v>#VALUE!</v>
      </c>
      <c r="DA13" s="6" t="e">
        <f>IF(ROUND(CZ13-CY13,0)=0,1/IF(Summary!$B$7="minutes",1,60),CZ13-CY13)</f>
        <v>#VALUE!</v>
      </c>
    </row>
    <row r="14" spans="1:105" x14ac:dyDescent="0.35">
      <c r="A14" s="7" t="str">
        <f>'Data Validation (Hide)'!B11</f>
        <v>Caseload 10</v>
      </c>
      <c r="B14" s="19" t="e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#VALUE!</v>
      </c>
      <c r="C14" s="30" t="e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#VALUE!</v>
      </c>
      <c r="E14" s="12">
        <f t="shared" ca="1" si="93"/>
        <v>44267</v>
      </c>
      <c r="F14" s="7" t="e">
        <f t="shared" si="0"/>
        <v>#VALUE!</v>
      </c>
      <c r="G14" s="6" t="e">
        <f t="shared" si="1"/>
        <v>#VALUE!</v>
      </c>
      <c r="H14" s="7" t="e">
        <f t="shared" si="2"/>
        <v>#VALUE!</v>
      </c>
      <c r="I14" s="6" t="e">
        <f t="shared" si="3"/>
        <v>#VALUE!</v>
      </c>
      <c r="J14" s="5" t="e">
        <f t="shared" si="4"/>
        <v>#VALUE!</v>
      </c>
      <c r="K14" s="6" t="e">
        <f t="shared" si="5"/>
        <v>#VALUE!</v>
      </c>
      <c r="L14" s="7" t="e">
        <f t="shared" si="6"/>
        <v>#VALUE!</v>
      </c>
      <c r="M14" s="6" t="e">
        <f t="shared" si="7"/>
        <v>#VALUE!</v>
      </c>
      <c r="N14" s="7" t="e">
        <f t="shared" si="8"/>
        <v>#VALUE!</v>
      </c>
      <c r="O14" s="6" t="e">
        <f t="shared" si="9"/>
        <v>#VALUE!</v>
      </c>
      <c r="P14" s="5" t="e">
        <f t="shared" si="10"/>
        <v>#VALUE!</v>
      </c>
      <c r="Q14" s="6" t="e">
        <f t="shared" si="11"/>
        <v>#VALUE!</v>
      </c>
      <c r="R14" s="7" t="e">
        <f t="shared" si="12"/>
        <v>#VALUE!</v>
      </c>
      <c r="S14" s="6" t="e">
        <f t="shared" si="13"/>
        <v>#VALUE!</v>
      </c>
      <c r="T14" s="7" t="e">
        <f t="shared" si="14"/>
        <v>#VALUE!</v>
      </c>
      <c r="U14" s="6" t="e">
        <f t="shared" si="15"/>
        <v>#VALUE!</v>
      </c>
      <c r="V14" s="5" t="e">
        <f t="shared" si="16"/>
        <v>#VALUE!</v>
      </c>
      <c r="W14" s="6" t="e">
        <f t="shared" si="17"/>
        <v>#VALUE!</v>
      </c>
      <c r="X14" s="7" t="e">
        <f t="shared" si="18"/>
        <v>#VALUE!</v>
      </c>
      <c r="Y14" s="6" t="e">
        <f t="shared" si="19"/>
        <v>#VALUE!</v>
      </c>
      <c r="Z14" s="7" t="e">
        <f t="shared" si="20"/>
        <v>#VALUE!</v>
      </c>
      <c r="AA14" s="6" t="e">
        <f t="shared" si="21"/>
        <v>#VALUE!</v>
      </c>
      <c r="AB14" s="5" t="e">
        <f t="shared" si="22"/>
        <v>#VALUE!</v>
      </c>
      <c r="AC14" s="6" t="e">
        <f t="shared" si="23"/>
        <v>#VALUE!</v>
      </c>
      <c r="AD14" s="7" t="e">
        <f t="shared" si="24"/>
        <v>#VALUE!</v>
      </c>
      <c r="AE14" s="6" t="e">
        <f t="shared" si="25"/>
        <v>#VALUE!</v>
      </c>
      <c r="AF14" s="7" t="e">
        <f t="shared" si="26"/>
        <v>#VALUE!</v>
      </c>
      <c r="AG14" s="6" t="e">
        <f t="shared" si="27"/>
        <v>#VALUE!</v>
      </c>
      <c r="AH14" s="5" t="e">
        <f t="shared" si="28"/>
        <v>#VALUE!</v>
      </c>
      <c r="AI14" s="6" t="e">
        <f t="shared" si="29"/>
        <v>#VALUE!</v>
      </c>
      <c r="AJ14" s="7" t="e">
        <f t="shared" si="30"/>
        <v>#VALUE!</v>
      </c>
      <c r="AK14" s="6" t="e">
        <f t="shared" si="31"/>
        <v>#VALUE!</v>
      </c>
      <c r="AL14" s="7" t="e">
        <f t="shared" si="32"/>
        <v>#VALUE!</v>
      </c>
      <c r="AM14" s="6" t="e">
        <f t="shared" si="33"/>
        <v>#VALUE!</v>
      </c>
      <c r="AN14" s="5" t="e">
        <f t="shared" si="34"/>
        <v>#VALUE!</v>
      </c>
      <c r="AO14" s="6" t="e">
        <f t="shared" si="35"/>
        <v>#VALUE!</v>
      </c>
      <c r="AP14" s="7" t="e">
        <f t="shared" si="36"/>
        <v>#VALUE!</v>
      </c>
      <c r="AQ14" s="6" t="e">
        <f t="shared" si="37"/>
        <v>#VALUE!</v>
      </c>
      <c r="AR14" s="7" t="e">
        <f t="shared" si="38"/>
        <v>#VALUE!</v>
      </c>
      <c r="AS14" s="6" t="e">
        <f t="shared" si="39"/>
        <v>#VALUE!</v>
      </c>
      <c r="AT14" s="5" t="e">
        <f t="shared" si="40"/>
        <v>#VALUE!</v>
      </c>
      <c r="AU14" s="6" t="e">
        <f t="shared" si="41"/>
        <v>#VALUE!</v>
      </c>
      <c r="AV14" s="7" t="e">
        <f t="shared" si="42"/>
        <v>#VALUE!</v>
      </c>
      <c r="AW14" s="6" t="e">
        <f t="shared" si="43"/>
        <v>#VALUE!</v>
      </c>
      <c r="AX14" s="7" t="e">
        <f t="shared" si="44"/>
        <v>#VALUE!</v>
      </c>
      <c r="AY14" s="6" t="e">
        <f t="shared" si="45"/>
        <v>#VALUE!</v>
      </c>
      <c r="AZ14" s="5" t="e">
        <f t="shared" si="46"/>
        <v>#VALUE!</v>
      </c>
      <c r="BA14" s="6" t="e">
        <f t="shared" si="47"/>
        <v>#VALUE!</v>
      </c>
      <c r="BB14" s="7" t="e">
        <f t="shared" si="48"/>
        <v>#VALUE!</v>
      </c>
      <c r="BC14" s="6" t="e">
        <f t="shared" si="49"/>
        <v>#VALUE!</v>
      </c>
      <c r="BD14" s="7" t="e">
        <f t="shared" si="50"/>
        <v>#VALUE!</v>
      </c>
      <c r="BE14" s="6" t="e">
        <f t="shared" si="51"/>
        <v>#VALUE!</v>
      </c>
      <c r="BF14" s="5" t="e">
        <f t="shared" si="52"/>
        <v>#VALUE!</v>
      </c>
      <c r="BG14" s="6" t="e">
        <f t="shared" si="53"/>
        <v>#VALUE!</v>
      </c>
      <c r="BH14" s="7" t="e">
        <f t="shared" si="54"/>
        <v>#VALUE!</v>
      </c>
      <c r="BI14" s="6" t="e">
        <f t="shared" si="55"/>
        <v>#VALUE!</v>
      </c>
      <c r="BJ14" s="7" t="e">
        <f t="shared" si="56"/>
        <v>#VALUE!</v>
      </c>
      <c r="BK14" s="6" t="e">
        <f t="shared" si="57"/>
        <v>#VALUE!</v>
      </c>
      <c r="BL14" s="5" t="e">
        <f t="shared" si="58"/>
        <v>#VALUE!</v>
      </c>
      <c r="BM14" s="6" t="e">
        <f t="shared" si="59"/>
        <v>#VALUE!</v>
      </c>
      <c r="BN14" s="7" t="e">
        <f t="shared" si="60"/>
        <v>#VALUE!</v>
      </c>
      <c r="BO14" s="6" t="e">
        <f t="shared" si="61"/>
        <v>#VALUE!</v>
      </c>
      <c r="BP14" s="7" t="e">
        <f t="shared" si="62"/>
        <v>#VALUE!</v>
      </c>
      <c r="BQ14" s="6" t="e">
        <f t="shared" si="63"/>
        <v>#VALUE!</v>
      </c>
      <c r="BR14" s="5" t="e">
        <f t="shared" si="64"/>
        <v>#VALUE!</v>
      </c>
      <c r="BS14" s="6" t="e">
        <f t="shared" si="65"/>
        <v>#VALUE!</v>
      </c>
      <c r="BT14" s="7" t="e">
        <f t="shared" si="66"/>
        <v>#VALUE!</v>
      </c>
      <c r="BU14" s="6" t="e">
        <f t="shared" si="67"/>
        <v>#VALUE!</v>
      </c>
      <c r="BV14" s="7" t="e">
        <f t="shared" si="68"/>
        <v>#VALUE!</v>
      </c>
      <c r="BW14" s="6" t="e">
        <f t="shared" si="69"/>
        <v>#VALUE!</v>
      </c>
      <c r="BX14" s="5" t="e">
        <f t="shared" si="70"/>
        <v>#VALUE!</v>
      </c>
      <c r="BY14" s="6" t="e">
        <f t="shared" si="71"/>
        <v>#VALUE!</v>
      </c>
      <c r="BZ14" s="7" t="e">
        <f t="shared" si="72"/>
        <v>#VALUE!</v>
      </c>
      <c r="CA14" s="6" t="e">
        <f t="shared" si="73"/>
        <v>#VALUE!</v>
      </c>
      <c r="CB14" s="7" t="e">
        <f t="shared" si="74"/>
        <v>#VALUE!</v>
      </c>
      <c r="CC14" s="6" t="e">
        <f t="shared" si="75"/>
        <v>#VALUE!</v>
      </c>
      <c r="CD14" s="5" t="e">
        <f t="shared" si="76"/>
        <v>#VALUE!</v>
      </c>
      <c r="CE14" s="6" t="e">
        <f t="shared" si="77"/>
        <v>#VALUE!</v>
      </c>
      <c r="CF14" s="7" t="e">
        <f t="shared" si="78"/>
        <v>#VALUE!</v>
      </c>
      <c r="CG14" s="6" t="e">
        <f t="shared" si="79"/>
        <v>#VALUE!</v>
      </c>
      <c r="CH14" s="7" t="e">
        <f t="shared" si="80"/>
        <v>#VALUE!</v>
      </c>
      <c r="CI14" s="6" t="e">
        <f t="shared" si="81"/>
        <v>#VALUE!</v>
      </c>
      <c r="CJ14" s="5" t="e">
        <f t="shared" si="82"/>
        <v>#VALUE!</v>
      </c>
      <c r="CK14" s="6" t="e">
        <f t="shared" si="83"/>
        <v>#VALUE!</v>
      </c>
      <c r="CL14" s="7" t="e">
        <f t="shared" si="84"/>
        <v>#VALUE!</v>
      </c>
      <c r="CM14" s="6" t="e">
        <f t="shared" si="85"/>
        <v>#VALUE!</v>
      </c>
      <c r="CN14" s="7" t="e">
        <f t="shared" si="86"/>
        <v>#VALUE!</v>
      </c>
      <c r="CO14" s="6" t="e">
        <f t="shared" si="87"/>
        <v>#VALUE!</v>
      </c>
      <c r="CP14" s="5" t="e">
        <f t="shared" si="88"/>
        <v>#VALUE!</v>
      </c>
      <c r="CQ14" s="6" t="e">
        <f t="shared" si="89"/>
        <v>#VALUE!</v>
      </c>
      <c r="CR14" s="7" t="e">
        <f t="shared" si="90"/>
        <v>#VALUE!</v>
      </c>
      <c r="CS14" s="7" t="e">
        <f t="shared" si="90"/>
        <v>#VALUE!</v>
      </c>
      <c r="CT14" s="7" t="e">
        <f t="shared" si="90"/>
        <v>#VALUE!</v>
      </c>
      <c r="CU14" s="7" t="e">
        <f t="shared" si="90"/>
        <v>#VALUE!</v>
      </c>
      <c r="CV14" s="5" t="e">
        <f t="shared" si="91"/>
        <v>#VALUE!</v>
      </c>
      <c r="CW14" s="6" t="e">
        <f t="shared" si="92"/>
        <v>#VALUE!</v>
      </c>
      <c r="CY14" s="7" t="e">
        <v>#VALUE!</v>
      </c>
      <c r="CZ14" s="5" t="e">
        <f t="array" ref="CZ14">Summary_UpperBound</f>
        <v>#VALUE!</v>
      </c>
      <c r="DA14" s="6" t="e">
        <f>IF(ROUND(CZ14-CY14,0)=0,1/IF(Summary!$B$7="minutes",1,60),CZ14-CY14)</f>
        <v>#VALUE!</v>
      </c>
    </row>
    <row r="15" spans="1:105" x14ac:dyDescent="0.35">
      <c r="A15" s="7" t="str">
        <f>'Data Validation (Hide)'!B12</f>
        <v>Caseload 11</v>
      </c>
      <c r="B15" s="19" t="e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#VALUE!</v>
      </c>
      <c r="C15" s="30" t="e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#VALUE!</v>
      </c>
      <c r="E15" s="12">
        <f t="shared" ca="1" si="93"/>
        <v>44274</v>
      </c>
      <c r="F15" s="7" t="e">
        <f t="shared" si="0"/>
        <v>#VALUE!</v>
      </c>
      <c r="G15" s="6" t="e">
        <f t="shared" si="1"/>
        <v>#VALUE!</v>
      </c>
      <c r="H15" s="7" t="e">
        <f t="shared" si="2"/>
        <v>#VALUE!</v>
      </c>
      <c r="I15" s="6" t="e">
        <f t="shared" si="3"/>
        <v>#VALUE!</v>
      </c>
      <c r="J15" s="5" t="e">
        <f t="shared" si="4"/>
        <v>#VALUE!</v>
      </c>
      <c r="K15" s="6" t="e">
        <f t="shared" si="5"/>
        <v>#VALUE!</v>
      </c>
      <c r="L15" s="7" t="e">
        <f t="shared" si="6"/>
        <v>#VALUE!</v>
      </c>
      <c r="M15" s="6" t="e">
        <f t="shared" si="7"/>
        <v>#VALUE!</v>
      </c>
      <c r="N15" s="7" t="e">
        <f t="shared" si="8"/>
        <v>#VALUE!</v>
      </c>
      <c r="O15" s="6" t="e">
        <f t="shared" si="9"/>
        <v>#VALUE!</v>
      </c>
      <c r="P15" s="5" t="e">
        <f t="shared" si="10"/>
        <v>#VALUE!</v>
      </c>
      <c r="Q15" s="6" t="e">
        <f t="shared" si="11"/>
        <v>#VALUE!</v>
      </c>
      <c r="R15" s="7" t="e">
        <f t="shared" si="12"/>
        <v>#VALUE!</v>
      </c>
      <c r="S15" s="6" t="e">
        <f t="shared" si="13"/>
        <v>#VALUE!</v>
      </c>
      <c r="T15" s="7" t="e">
        <f t="shared" si="14"/>
        <v>#VALUE!</v>
      </c>
      <c r="U15" s="6" t="e">
        <f t="shared" si="15"/>
        <v>#VALUE!</v>
      </c>
      <c r="V15" s="5" t="e">
        <f t="shared" si="16"/>
        <v>#VALUE!</v>
      </c>
      <c r="W15" s="6" t="e">
        <f t="shared" si="17"/>
        <v>#VALUE!</v>
      </c>
      <c r="X15" s="7" t="e">
        <f t="shared" si="18"/>
        <v>#VALUE!</v>
      </c>
      <c r="Y15" s="6" t="e">
        <f t="shared" si="19"/>
        <v>#VALUE!</v>
      </c>
      <c r="Z15" s="7" t="e">
        <f t="shared" si="20"/>
        <v>#VALUE!</v>
      </c>
      <c r="AA15" s="6" t="e">
        <f t="shared" si="21"/>
        <v>#VALUE!</v>
      </c>
      <c r="AB15" s="5" t="e">
        <f t="shared" si="22"/>
        <v>#VALUE!</v>
      </c>
      <c r="AC15" s="6" t="e">
        <f t="shared" si="23"/>
        <v>#VALUE!</v>
      </c>
      <c r="AD15" s="7" t="e">
        <f t="shared" si="24"/>
        <v>#VALUE!</v>
      </c>
      <c r="AE15" s="6" t="e">
        <f t="shared" si="25"/>
        <v>#VALUE!</v>
      </c>
      <c r="AF15" s="7" t="e">
        <f t="shared" si="26"/>
        <v>#VALUE!</v>
      </c>
      <c r="AG15" s="6" t="e">
        <f t="shared" si="27"/>
        <v>#VALUE!</v>
      </c>
      <c r="AH15" s="5" t="e">
        <f t="shared" si="28"/>
        <v>#VALUE!</v>
      </c>
      <c r="AI15" s="6" t="e">
        <f t="shared" si="29"/>
        <v>#VALUE!</v>
      </c>
      <c r="AJ15" s="7" t="e">
        <f t="shared" si="30"/>
        <v>#VALUE!</v>
      </c>
      <c r="AK15" s="6" t="e">
        <f t="shared" si="31"/>
        <v>#VALUE!</v>
      </c>
      <c r="AL15" s="7" t="e">
        <f t="shared" si="32"/>
        <v>#VALUE!</v>
      </c>
      <c r="AM15" s="6" t="e">
        <f t="shared" si="33"/>
        <v>#VALUE!</v>
      </c>
      <c r="AN15" s="5" t="e">
        <f t="shared" si="34"/>
        <v>#VALUE!</v>
      </c>
      <c r="AO15" s="6" t="e">
        <f t="shared" si="35"/>
        <v>#VALUE!</v>
      </c>
      <c r="AP15" s="7" t="e">
        <f t="shared" si="36"/>
        <v>#VALUE!</v>
      </c>
      <c r="AQ15" s="6" t="e">
        <f t="shared" si="37"/>
        <v>#VALUE!</v>
      </c>
      <c r="AR15" s="7" t="e">
        <f t="shared" si="38"/>
        <v>#VALUE!</v>
      </c>
      <c r="AS15" s="6" t="e">
        <f t="shared" si="39"/>
        <v>#VALUE!</v>
      </c>
      <c r="AT15" s="5" t="e">
        <f t="shared" si="40"/>
        <v>#VALUE!</v>
      </c>
      <c r="AU15" s="6" t="e">
        <f t="shared" si="41"/>
        <v>#VALUE!</v>
      </c>
      <c r="AV15" s="7" t="e">
        <f t="shared" si="42"/>
        <v>#VALUE!</v>
      </c>
      <c r="AW15" s="6" t="e">
        <f t="shared" si="43"/>
        <v>#VALUE!</v>
      </c>
      <c r="AX15" s="7" t="e">
        <f t="shared" si="44"/>
        <v>#VALUE!</v>
      </c>
      <c r="AY15" s="6" t="e">
        <f t="shared" si="45"/>
        <v>#VALUE!</v>
      </c>
      <c r="AZ15" s="5" t="e">
        <f t="shared" si="46"/>
        <v>#VALUE!</v>
      </c>
      <c r="BA15" s="6" t="e">
        <f t="shared" si="47"/>
        <v>#VALUE!</v>
      </c>
      <c r="BB15" s="7" t="e">
        <f t="shared" si="48"/>
        <v>#VALUE!</v>
      </c>
      <c r="BC15" s="6" t="e">
        <f t="shared" si="49"/>
        <v>#VALUE!</v>
      </c>
      <c r="BD15" s="7" t="e">
        <f t="shared" si="50"/>
        <v>#VALUE!</v>
      </c>
      <c r="BE15" s="6" t="e">
        <f t="shared" si="51"/>
        <v>#VALUE!</v>
      </c>
      <c r="BF15" s="5" t="e">
        <f t="shared" si="52"/>
        <v>#VALUE!</v>
      </c>
      <c r="BG15" s="6" t="e">
        <f t="shared" si="53"/>
        <v>#VALUE!</v>
      </c>
      <c r="BH15" s="7" t="e">
        <f t="shared" si="54"/>
        <v>#VALUE!</v>
      </c>
      <c r="BI15" s="6" t="e">
        <f t="shared" si="55"/>
        <v>#VALUE!</v>
      </c>
      <c r="BJ15" s="7" t="e">
        <f t="shared" si="56"/>
        <v>#VALUE!</v>
      </c>
      <c r="BK15" s="6" t="e">
        <f t="shared" si="57"/>
        <v>#VALUE!</v>
      </c>
      <c r="BL15" s="5" t="e">
        <f t="shared" si="58"/>
        <v>#VALUE!</v>
      </c>
      <c r="BM15" s="6" t="e">
        <f t="shared" si="59"/>
        <v>#VALUE!</v>
      </c>
      <c r="BN15" s="7" t="e">
        <f t="shared" si="60"/>
        <v>#VALUE!</v>
      </c>
      <c r="BO15" s="6" t="e">
        <f t="shared" si="61"/>
        <v>#VALUE!</v>
      </c>
      <c r="BP15" s="7" t="e">
        <f t="shared" si="62"/>
        <v>#VALUE!</v>
      </c>
      <c r="BQ15" s="6" t="e">
        <f t="shared" si="63"/>
        <v>#VALUE!</v>
      </c>
      <c r="BR15" s="5" t="e">
        <f t="shared" si="64"/>
        <v>#VALUE!</v>
      </c>
      <c r="BS15" s="6" t="e">
        <f t="shared" si="65"/>
        <v>#VALUE!</v>
      </c>
      <c r="BT15" s="7" t="e">
        <f t="shared" si="66"/>
        <v>#VALUE!</v>
      </c>
      <c r="BU15" s="6" t="e">
        <f t="shared" si="67"/>
        <v>#VALUE!</v>
      </c>
      <c r="BV15" s="7" t="e">
        <f t="shared" si="68"/>
        <v>#VALUE!</v>
      </c>
      <c r="BW15" s="6" t="e">
        <f t="shared" si="69"/>
        <v>#VALUE!</v>
      </c>
      <c r="BX15" s="5" t="e">
        <f t="shared" si="70"/>
        <v>#VALUE!</v>
      </c>
      <c r="BY15" s="6" t="e">
        <f t="shared" si="71"/>
        <v>#VALUE!</v>
      </c>
      <c r="BZ15" s="7" t="e">
        <f t="shared" si="72"/>
        <v>#VALUE!</v>
      </c>
      <c r="CA15" s="6" t="e">
        <f t="shared" si="73"/>
        <v>#VALUE!</v>
      </c>
      <c r="CB15" s="7" t="e">
        <f t="shared" si="74"/>
        <v>#VALUE!</v>
      </c>
      <c r="CC15" s="6" t="e">
        <f t="shared" si="75"/>
        <v>#VALUE!</v>
      </c>
      <c r="CD15" s="5" t="e">
        <f t="shared" si="76"/>
        <v>#VALUE!</v>
      </c>
      <c r="CE15" s="6" t="e">
        <f t="shared" si="77"/>
        <v>#VALUE!</v>
      </c>
      <c r="CF15" s="7" t="e">
        <f t="shared" si="78"/>
        <v>#VALUE!</v>
      </c>
      <c r="CG15" s="6" t="e">
        <f t="shared" si="79"/>
        <v>#VALUE!</v>
      </c>
      <c r="CH15" s="7" t="e">
        <f t="shared" si="80"/>
        <v>#VALUE!</v>
      </c>
      <c r="CI15" s="6" t="e">
        <f t="shared" si="81"/>
        <v>#VALUE!</v>
      </c>
      <c r="CJ15" s="5" t="e">
        <f t="shared" si="82"/>
        <v>#VALUE!</v>
      </c>
      <c r="CK15" s="6" t="e">
        <f t="shared" si="83"/>
        <v>#VALUE!</v>
      </c>
      <c r="CL15" s="7" t="e">
        <f t="shared" si="84"/>
        <v>#VALUE!</v>
      </c>
      <c r="CM15" s="6" t="e">
        <f t="shared" si="85"/>
        <v>#VALUE!</v>
      </c>
      <c r="CN15" s="7" t="e">
        <f t="shared" si="86"/>
        <v>#VALUE!</v>
      </c>
      <c r="CO15" s="6" t="e">
        <f t="shared" si="87"/>
        <v>#VALUE!</v>
      </c>
      <c r="CP15" s="5" t="e">
        <f t="shared" si="88"/>
        <v>#VALUE!</v>
      </c>
      <c r="CQ15" s="6" t="e">
        <f t="shared" si="89"/>
        <v>#VALUE!</v>
      </c>
      <c r="CR15" s="7" t="e">
        <f t="shared" si="90"/>
        <v>#VALUE!</v>
      </c>
      <c r="CS15" s="7" t="e">
        <f t="shared" si="90"/>
        <v>#VALUE!</v>
      </c>
      <c r="CT15" s="7" t="e">
        <f t="shared" si="90"/>
        <v>#VALUE!</v>
      </c>
      <c r="CU15" s="7" t="e">
        <f t="shared" si="90"/>
        <v>#VALUE!</v>
      </c>
      <c r="CV15" s="5" t="e">
        <f t="shared" si="91"/>
        <v>#VALUE!</v>
      </c>
      <c r="CW15" s="6" t="e">
        <f t="shared" si="92"/>
        <v>#VALUE!</v>
      </c>
      <c r="CY15" s="7" t="e">
        <v>#VALUE!</v>
      </c>
      <c r="CZ15" s="5" t="e">
        <f t="array" ref="CZ15">Summary_UpperBound</f>
        <v>#VALUE!</v>
      </c>
      <c r="DA15" s="6" t="e">
        <f>IF(ROUND(CZ15-CY15,0)=0,1/IF(Summary!$B$7="minutes",1,60),CZ15-CY15)</f>
        <v>#VALUE!</v>
      </c>
    </row>
    <row r="16" spans="1:105" x14ac:dyDescent="0.35">
      <c r="A16" s="7" t="str">
        <f>'Data Validation (Hide)'!B13</f>
        <v>Caseload 12</v>
      </c>
      <c r="B16" s="19" t="e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#VALUE!</v>
      </c>
      <c r="C16" s="30" t="e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#VALUE!</v>
      </c>
      <c r="E16" s="12">
        <f t="shared" ca="1" si="93"/>
        <v>44281</v>
      </c>
      <c r="F16" s="7" t="e">
        <f t="shared" si="0"/>
        <v>#VALUE!</v>
      </c>
      <c r="G16" s="6" t="e">
        <f t="shared" si="1"/>
        <v>#VALUE!</v>
      </c>
      <c r="H16" s="7" t="e">
        <f t="shared" si="2"/>
        <v>#VALUE!</v>
      </c>
      <c r="I16" s="6" t="e">
        <f t="shared" si="3"/>
        <v>#VALUE!</v>
      </c>
      <c r="J16" s="5" t="e">
        <f t="shared" si="4"/>
        <v>#VALUE!</v>
      </c>
      <c r="K16" s="6" t="e">
        <f t="shared" si="5"/>
        <v>#VALUE!</v>
      </c>
      <c r="L16" s="7" t="e">
        <f t="shared" si="6"/>
        <v>#VALUE!</v>
      </c>
      <c r="M16" s="6" t="e">
        <f t="shared" si="7"/>
        <v>#VALUE!</v>
      </c>
      <c r="N16" s="7" t="e">
        <f t="shared" si="8"/>
        <v>#VALUE!</v>
      </c>
      <c r="O16" s="6" t="e">
        <f t="shared" si="9"/>
        <v>#VALUE!</v>
      </c>
      <c r="P16" s="5" t="e">
        <f t="shared" si="10"/>
        <v>#VALUE!</v>
      </c>
      <c r="Q16" s="6" t="e">
        <f t="shared" si="11"/>
        <v>#VALUE!</v>
      </c>
      <c r="R16" s="7" t="e">
        <f t="shared" si="12"/>
        <v>#VALUE!</v>
      </c>
      <c r="S16" s="6" t="e">
        <f t="shared" si="13"/>
        <v>#VALUE!</v>
      </c>
      <c r="T16" s="7" t="e">
        <f t="shared" si="14"/>
        <v>#VALUE!</v>
      </c>
      <c r="U16" s="6" t="e">
        <f t="shared" si="15"/>
        <v>#VALUE!</v>
      </c>
      <c r="V16" s="5" t="e">
        <f t="shared" si="16"/>
        <v>#VALUE!</v>
      </c>
      <c r="W16" s="6" t="e">
        <f t="shared" si="17"/>
        <v>#VALUE!</v>
      </c>
      <c r="X16" s="7" t="e">
        <f t="shared" si="18"/>
        <v>#VALUE!</v>
      </c>
      <c r="Y16" s="6" t="e">
        <f t="shared" si="19"/>
        <v>#VALUE!</v>
      </c>
      <c r="Z16" s="7" t="e">
        <f t="shared" si="20"/>
        <v>#VALUE!</v>
      </c>
      <c r="AA16" s="6" t="e">
        <f t="shared" si="21"/>
        <v>#VALUE!</v>
      </c>
      <c r="AB16" s="5" t="e">
        <f t="shared" si="22"/>
        <v>#VALUE!</v>
      </c>
      <c r="AC16" s="6" t="e">
        <f t="shared" si="23"/>
        <v>#VALUE!</v>
      </c>
      <c r="AD16" s="7" t="e">
        <f t="shared" si="24"/>
        <v>#VALUE!</v>
      </c>
      <c r="AE16" s="6" t="e">
        <f t="shared" si="25"/>
        <v>#VALUE!</v>
      </c>
      <c r="AF16" s="7" t="e">
        <f t="shared" si="26"/>
        <v>#VALUE!</v>
      </c>
      <c r="AG16" s="6" t="e">
        <f t="shared" si="27"/>
        <v>#VALUE!</v>
      </c>
      <c r="AH16" s="5" t="e">
        <f t="shared" si="28"/>
        <v>#VALUE!</v>
      </c>
      <c r="AI16" s="6" t="e">
        <f t="shared" si="29"/>
        <v>#VALUE!</v>
      </c>
      <c r="AJ16" s="7" t="e">
        <f t="shared" si="30"/>
        <v>#VALUE!</v>
      </c>
      <c r="AK16" s="6" t="e">
        <f t="shared" si="31"/>
        <v>#VALUE!</v>
      </c>
      <c r="AL16" s="7" t="e">
        <f t="shared" si="32"/>
        <v>#VALUE!</v>
      </c>
      <c r="AM16" s="6" t="e">
        <f t="shared" si="33"/>
        <v>#VALUE!</v>
      </c>
      <c r="AN16" s="5" t="e">
        <f t="shared" si="34"/>
        <v>#VALUE!</v>
      </c>
      <c r="AO16" s="6" t="e">
        <f t="shared" si="35"/>
        <v>#VALUE!</v>
      </c>
      <c r="AP16" s="7" t="e">
        <f t="shared" si="36"/>
        <v>#VALUE!</v>
      </c>
      <c r="AQ16" s="6" t="e">
        <f t="shared" si="37"/>
        <v>#VALUE!</v>
      </c>
      <c r="AR16" s="7" t="e">
        <f t="shared" si="38"/>
        <v>#VALUE!</v>
      </c>
      <c r="AS16" s="6" t="e">
        <f t="shared" si="39"/>
        <v>#VALUE!</v>
      </c>
      <c r="AT16" s="5" t="e">
        <f t="shared" si="40"/>
        <v>#VALUE!</v>
      </c>
      <c r="AU16" s="6" t="e">
        <f t="shared" si="41"/>
        <v>#VALUE!</v>
      </c>
      <c r="AV16" s="7" t="e">
        <f t="shared" si="42"/>
        <v>#VALUE!</v>
      </c>
      <c r="AW16" s="6" t="e">
        <f t="shared" si="43"/>
        <v>#VALUE!</v>
      </c>
      <c r="AX16" s="7" t="e">
        <f t="shared" si="44"/>
        <v>#VALUE!</v>
      </c>
      <c r="AY16" s="6" t="e">
        <f t="shared" si="45"/>
        <v>#VALUE!</v>
      </c>
      <c r="AZ16" s="5" t="e">
        <f t="shared" si="46"/>
        <v>#VALUE!</v>
      </c>
      <c r="BA16" s="6" t="e">
        <f t="shared" si="47"/>
        <v>#VALUE!</v>
      </c>
      <c r="BB16" s="7" t="e">
        <f t="shared" si="48"/>
        <v>#VALUE!</v>
      </c>
      <c r="BC16" s="6" t="e">
        <f t="shared" si="49"/>
        <v>#VALUE!</v>
      </c>
      <c r="BD16" s="7" t="e">
        <f t="shared" si="50"/>
        <v>#VALUE!</v>
      </c>
      <c r="BE16" s="6" t="e">
        <f t="shared" si="51"/>
        <v>#VALUE!</v>
      </c>
      <c r="BF16" s="5" t="e">
        <f t="shared" si="52"/>
        <v>#VALUE!</v>
      </c>
      <c r="BG16" s="6" t="e">
        <f t="shared" si="53"/>
        <v>#VALUE!</v>
      </c>
      <c r="BH16" s="7" t="e">
        <f t="shared" si="54"/>
        <v>#VALUE!</v>
      </c>
      <c r="BI16" s="6" t="e">
        <f t="shared" si="55"/>
        <v>#VALUE!</v>
      </c>
      <c r="BJ16" s="7" t="e">
        <f t="shared" si="56"/>
        <v>#VALUE!</v>
      </c>
      <c r="BK16" s="6" t="e">
        <f t="shared" si="57"/>
        <v>#VALUE!</v>
      </c>
      <c r="BL16" s="5" t="e">
        <f t="shared" si="58"/>
        <v>#VALUE!</v>
      </c>
      <c r="BM16" s="6" t="e">
        <f t="shared" si="59"/>
        <v>#VALUE!</v>
      </c>
      <c r="BN16" s="7" t="e">
        <f t="shared" si="60"/>
        <v>#VALUE!</v>
      </c>
      <c r="BO16" s="6" t="e">
        <f t="shared" si="61"/>
        <v>#VALUE!</v>
      </c>
      <c r="BP16" s="7" t="e">
        <f t="shared" si="62"/>
        <v>#VALUE!</v>
      </c>
      <c r="BQ16" s="6" t="e">
        <f t="shared" si="63"/>
        <v>#VALUE!</v>
      </c>
      <c r="BR16" s="5" t="e">
        <f t="shared" si="64"/>
        <v>#VALUE!</v>
      </c>
      <c r="BS16" s="6" t="e">
        <f t="shared" si="65"/>
        <v>#VALUE!</v>
      </c>
      <c r="BT16" s="7" t="e">
        <f t="shared" si="66"/>
        <v>#VALUE!</v>
      </c>
      <c r="BU16" s="6" t="e">
        <f t="shared" si="67"/>
        <v>#VALUE!</v>
      </c>
      <c r="BV16" s="7" t="e">
        <f t="shared" si="68"/>
        <v>#VALUE!</v>
      </c>
      <c r="BW16" s="6" t="e">
        <f t="shared" si="69"/>
        <v>#VALUE!</v>
      </c>
      <c r="BX16" s="5" t="e">
        <f t="shared" si="70"/>
        <v>#VALUE!</v>
      </c>
      <c r="BY16" s="6" t="e">
        <f t="shared" si="71"/>
        <v>#VALUE!</v>
      </c>
      <c r="BZ16" s="7" t="e">
        <f t="shared" si="72"/>
        <v>#VALUE!</v>
      </c>
      <c r="CA16" s="6" t="e">
        <f t="shared" si="73"/>
        <v>#VALUE!</v>
      </c>
      <c r="CB16" s="7" t="e">
        <f t="shared" si="74"/>
        <v>#VALUE!</v>
      </c>
      <c r="CC16" s="6" t="e">
        <f t="shared" si="75"/>
        <v>#VALUE!</v>
      </c>
      <c r="CD16" s="5" t="e">
        <f t="shared" si="76"/>
        <v>#VALUE!</v>
      </c>
      <c r="CE16" s="6" t="e">
        <f t="shared" si="77"/>
        <v>#VALUE!</v>
      </c>
      <c r="CF16" s="7" t="e">
        <f t="shared" si="78"/>
        <v>#VALUE!</v>
      </c>
      <c r="CG16" s="6" t="e">
        <f t="shared" si="79"/>
        <v>#VALUE!</v>
      </c>
      <c r="CH16" s="7" t="e">
        <f t="shared" si="80"/>
        <v>#VALUE!</v>
      </c>
      <c r="CI16" s="6" t="e">
        <f t="shared" si="81"/>
        <v>#VALUE!</v>
      </c>
      <c r="CJ16" s="5" t="e">
        <f t="shared" si="82"/>
        <v>#VALUE!</v>
      </c>
      <c r="CK16" s="6" t="e">
        <f t="shared" si="83"/>
        <v>#VALUE!</v>
      </c>
      <c r="CL16" s="7" t="e">
        <f t="shared" si="84"/>
        <v>#VALUE!</v>
      </c>
      <c r="CM16" s="6" t="e">
        <f t="shared" si="85"/>
        <v>#VALUE!</v>
      </c>
      <c r="CN16" s="7" t="e">
        <f t="shared" si="86"/>
        <v>#VALUE!</v>
      </c>
      <c r="CO16" s="6" t="e">
        <f t="shared" si="87"/>
        <v>#VALUE!</v>
      </c>
      <c r="CP16" s="5" t="e">
        <f t="shared" si="88"/>
        <v>#VALUE!</v>
      </c>
      <c r="CQ16" s="6" t="e">
        <f t="shared" si="89"/>
        <v>#VALUE!</v>
      </c>
      <c r="CR16" s="7" t="e">
        <f t="shared" si="90"/>
        <v>#VALUE!</v>
      </c>
      <c r="CS16" s="7" t="e">
        <f t="shared" si="90"/>
        <v>#VALUE!</v>
      </c>
      <c r="CT16" s="7" t="e">
        <f t="shared" si="90"/>
        <v>#VALUE!</v>
      </c>
      <c r="CU16" s="7" t="e">
        <f t="shared" si="90"/>
        <v>#VALUE!</v>
      </c>
      <c r="CV16" s="5" t="e">
        <f t="shared" si="91"/>
        <v>#VALUE!</v>
      </c>
      <c r="CW16" s="6" t="e">
        <f t="shared" si="92"/>
        <v>#VALUE!</v>
      </c>
      <c r="CY16" s="7" t="e">
        <v>#VALUE!</v>
      </c>
      <c r="CZ16" s="5" t="e">
        <f t="array" ref="CZ16">Summary_UpperBound</f>
        <v>#VALUE!</v>
      </c>
      <c r="DA16" s="6" t="e">
        <f>IF(ROUND(CZ16-CY16,0)=0,1/IF(Summary!$B$7="minutes",1,60),CZ16-CY16)</f>
        <v>#VALUE!</v>
      </c>
    </row>
    <row r="17" spans="1:105" x14ac:dyDescent="0.35">
      <c r="A17" s="7" t="str">
        <f>'Data Validation (Hide)'!B14</f>
        <v>Caseload 13</v>
      </c>
      <c r="B17" s="19" t="e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#VALUE!</v>
      </c>
      <c r="C17" s="30" t="e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#VALUE!</v>
      </c>
      <c r="E17" s="12">
        <f t="shared" ca="1" si="93"/>
        <v>44288</v>
      </c>
      <c r="F17" s="7" t="e">
        <f t="shared" si="0"/>
        <v>#VALUE!</v>
      </c>
      <c r="G17" s="6" t="e">
        <f t="shared" si="1"/>
        <v>#VALUE!</v>
      </c>
      <c r="H17" s="7" t="e">
        <f t="shared" si="2"/>
        <v>#VALUE!</v>
      </c>
      <c r="I17" s="6" t="e">
        <f t="shared" si="3"/>
        <v>#VALUE!</v>
      </c>
      <c r="J17" s="5" t="e">
        <f t="shared" si="4"/>
        <v>#VALUE!</v>
      </c>
      <c r="K17" s="6" t="e">
        <f t="shared" si="5"/>
        <v>#VALUE!</v>
      </c>
      <c r="L17" s="7" t="e">
        <f t="shared" si="6"/>
        <v>#VALUE!</v>
      </c>
      <c r="M17" s="6" t="e">
        <f t="shared" si="7"/>
        <v>#VALUE!</v>
      </c>
      <c r="N17" s="7" t="e">
        <f t="shared" si="8"/>
        <v>#VALUE!</v>
      </c>
      <c r="O17" s="6" t="e">
        <f t="shared" si="9"/>
        <v>#VALUE!</v>
      </c>
      <c r="P17" s="5" t="e">
        <f t="shared" si="10"/>
        <v>#VALUE!</v>
      </c>
      <c r="Q17" s="6" t="e">
        <f t="shared" si="11"/>
        <v>#VALUE!</v>
      </c>
      <c r="R17" s="7" t="e">
        <f t="shared" si="12"/>
        <v>#VALUE!</v>
      </c>
      <c r="S17" s="6" t="e">
        <f t="shared" si="13"/>
        <v>#VALUE!</v>
      </c>
      <c r="T17" s="7" t="e">
        <f t="shared" si="14"/>
        <v>#VALUE!</v>
      </c>
      <c r="U17" s="6" t="e">
        <f t="shared" si="15"/>
        <v>#VALUE!</v>
      </c>
      <c r="V17" s="5" t="e">
        <f t="shared" si="16"/>
        <v>#VALUE!</v>
      </c>
      <c r="W17" s="6" t="e">
        <f t="shared" si="17"/>
        <v>#VALUE!</v>
      </c>
      <c r="X17" s="7" t="e">
        <f t="shared" si="18"/>
        <v>#VALUE!</v>
      </c>
      <c r="Y17" s="6" t="e">
        <f t="shared" si="19"/>
        <v>#VALUE!</v>
      </c>
      <c r="Z17" s="7" t="e">
        <f t="shared" si="20"/>
        <v>#VALUE!</v>
      </c>
      <c r="AA17" s="6" t="e">
        <f t="shared" si="21"/>
        <v>#VALUE!</v>
      </c>
      <c r="AB17" s="5" t="e">
        <f t="shared" si="22"/>
        <v>#VALUE!</v>
      </c>
      <c r="AC17" s="6" t="e">
        <f t="shared" si="23"/>
        <v>#VALUE!</v>
      </c>
      <c r="AD17" s="7" t="e">
        <f t="shared" si="24"/>
        <v>#VALUE!</v>
      </c>
      <c r="AE17" s="6" t="e">
        <f t="shared" si="25"/>
        <v>#VALUE!</v>
      </c>
      <c r="AF17" s="7" t="e">
        <f t="shared" si="26"/>
        <v>#VALUE!</v>
      </c>
      <c r="AG17" s="6" t="e">
        <f t="shared" si="27"/>
        <v>#VALUE!</v>
      </c>
      <c r="AH17" s="5" t="e">
        <f t="shared" si="28"/>
        <v>#VALUE!</v>
      </c>
      <c r="AI17" s="6" t="e">
        <f t="shared" si="29"/>
        <v>#VALUE!</v>
      </c>
      <c r="AJ17" s="7" t="e">
        <f t="shared" si="30"/>
        <v>#VALUE!</v>
      </c>
      <c r="AK17" s="6" t="e">
        <f t="shared" si="31"/>
        <v>#VALUE!</v>
      </c>
      <c r="AL17" s="7" t="e">
        <f t="shared" si="32"/>
        <v>#VALUE!</v>
      </c>
      <c r="AM17" s="6" t="e">
        <f t="shared" si="33"/>
        <v>#VALUE!</v>
      </c>
      <c r="AN17" s="5" t="e">
        <f t="shared" si="34"/>
        <v>#VALUE!</v>
      </c>
      <c r="AO17" s="6" t="e">
        <f t="shared" si="35"/>
        <v>#VALUE!</v>
      </c>
      <c r="AP17" s="7" t="e">
        <f t="shared" si="36"/>
        <v>#VALUE!</v>
      </c>
      <c r="AQ17" s="6" t="e">
        <f t="shared" si="37"/>
        <v>#VALUE!</v>
      </c>
      <c r="AR17" s="7" t="e">
        <f t="shared" si="38"/>
        <v>#VALUE!</v>
      </c>
      <c r="AS17" s="6" t="e">
        <f t="shared" si="39"/>
        <v>#VALUE!</v>
      </c>
      <c r="AT17" s="5" t="e">
        <f t="shared" si="40"/>
        <v>#VALUE!</v>
      </c>
      <c r="AU17" s="6" t="e">
        <f t="shared" si="41"/>
        <v>#VALUE!</v>
      </c>
      <c r="AV17" s="7" t="e">
        <f t="shared" si="42"/>
        <v>#VALUE!</v>
      </c>
      <c r="AW17" s="6" t="e">
        <f t="shared" si="43"/>
        <v>#VALUE!</v>
      </c>
      <c r="AX17" s="7" t="e">
        <f t="shared" si="44"/>
        <v>#VALUE!</v>
      </c>
      <c r="AY17" s="6" t="e">
        <f t="shared" si="45"/>
        <v>#VALUE!</v>
      </c>
      <c r="AZ17" s="5" t="e">
        <f t="shared" si="46"/>
        <v>#VALUE!</v>
      </c>
      <c r="BA17" s="6" t="e">
        <f t="shared" si="47"/>
        <v>#VALUE!</v>
      </c>
      <c r="BB17" s="7" t="e">
        <f t="shared" si="48"/>
        <v>#VALUE!</v>
      </c>
      <c r="BC17" s="6" t="e">
        <f t="shared" si="49"/>
        <v>#VALUE!</v>
      </c>
      <c r="BD17" s="7" t="e">
        <f t="shared" si="50"/>
        <v>#VALUE!</v>
      </c>
      <c r="BE17" s="6" t="e">
        <f t="shared" si="51"/>
        <v>#VALUE!</v>
      </c>
      <c r="BF17" s="5" t="e">
        <f t="shared" si="52"/>
        <v>#VALUE!</v>
      </c>
      <c r="BG17" s="6" t="e">
        <f t="shared" si="53"/>
        <v>#VALUE!</v>
      </c>
      <c r="BH17" s="7" t="e">
        <f t="shared" si="54"/>
        <v>#VALUE!</v>
      </c>
      <c r="BI17" s="6" t="e">
        <f t="shared" si="55"/>
        <v>#VALUE!</v>
      </c>
      <c r="BJ17" s="7" t="e">
        <f t="shared" si="56"/>
        <v>#VALUE!</v>
      </c>
      <c r="BK17" s="6" t="e">
        <f t="shared" si="57"/>
        <v>#VALUE!</v>
      </c>
      <c r="BL17" s="5" t="e">
        <f t="shared" si="58"/>
        <v>#VALUE!</v>
      </c>
      <c r="BM17" s="6" t="e">
        <f t="shared" si="59"/>
        <v>#VALUE!</v>
      </c>
      <c r="BN17" s="7" t="e">
        <f t="shared" si="60"/>
        <v>#VALUE!</v>
      </c>
      <c r="BO17" s="6" t="e">
        <f t="shared" si="61"/>
        <v>#VALUE!</v>
      </c>
      <c r="BP17" s="7" t="e">
        <f t="shared" si="62"/>
        <v>#VALUE!</v>
      </c>
      <c r="BQ17" s="6" t="e">
        <f t="shared" si="63"/>
        <v>#VALUE!</v>
      </c>
      <c r="BR17" s="5" t="e">
        <f t="shared" si="64"/>
        <v>#VALUE!</v>
      </c>
      <c r="BS17" s="6" t="e">
        <f t="shared" si="65"/>
        <v>#VALUE!</v>
      </c>
      <c r="BT17" s="7" t="e">
        <f t="shared" si="66"/>
        <v>#VALUE!</v>
      </c>
      <c r="BU17" s="6" t="e">
        <f t="shared" si="67"/>
        <v>#VALUE!</v>
      </c>
      <c r="BV17" s="7" t="e">
        <f t="shared" si="68"/>
        <v>#VALUE!</v>
      </c>
      <c r="BW17" s="6" t="e">
        <f t="shared" si="69"/>
        <v>#VALUE!</v>
      </c>
      <c r="BX17" s="5" t="e">
        <f t="shared" si="70"/>
        <v>#VALUE!</v>
      </c>
      <c r="BY17" s="6" t="e">
        <f t="shared" si="71"/>
        <v>#VALUE!</v>
      </c>
      <c r="BZ17" s="7" t="e">
        <f t="shared" si="72"/>
        <v>#VALUE!</v>
      </c>
      <c r="CA17" s="6" t="e">
        <f t="shared" si="73"/>
        <v>#VALUE!</v>
      </c>
      <c r="CB17" s="7" t="e">
        <f t="shared" si="74"/>
        <v>#VALUE!</v>
      </c>
      <c r="CC17" s="6" t="e">
        <f t="shared" si="75"/>
        <v>#VALUE!</v>
      </c>
      <c r="CD17" s="5" t="e">
        <f t="shared" si="76"/>
        <v>#VALUE!</v>
      </c>
      <c r="CE17" s="6" t="e">
        <f t="shared" si="77"/>
        <v>#VALUE!</v>
      </c>
      <c r="CF17" s="7" t="e">
        <f t="shared" si="78"/>
        <v>#VALUE!</v>
      </c>
      <c r="CG17" s="6" t="e">
        <f t="shared" si="79"/>
        <v>#VALUE!</v>
      </c>
      <c r="CH17" s="7" t="e">
        <f t="shared" si="80"/>
        <v>#VALUE!</v>
      </c>
      <c r="CI17" s="6" t="e">
        <f t="shared" si="81"/>
        <v>#VALUE!</v>
      </c>
      <c r="CJ17" s="5" t="e">
        <f t="shared" si="82"/>
        <v>#VALUE!</v>
      </c>
      <c r="CK17" s="6" t="e">
        <f t="shared" si="83"/>
        <v>#VALUE!</v>
      </c>
      <c r="CL17" s="7" t="e">
        <f t="shared" si="84"/>
        <v>#VALUE!</v>
      </c>
      <c r="CM17" s="6" t="e">
        <f t="shared" si="85"/>
        <v>#VALUE!</v>
      </c>
      <c r="CN17" s="7" t="e">
        <f t="shared" si="86"/>
        <v>#VALUE!</v>
      </c>
      <c r="CO17" s="6" t="e">
        <f t="shared" si="87"/>
        <v>#VALUE!</v>
      </c>
      <c r="CP17" s="5" t="e">
        <f t="shared" si="88"/>
        <v>#VALUE!</v>
      </c>
      <c r="CQ17" s="6" t="e">
        <f t="shared" si="89"/>
        <v>#VALUE!</v>
      </c>
      <c r="CR17" s="7" t="e">
        <f t="shared" si="90"/>
        <v>#VALUE!</v>
      </c>
      <c r="CS17" s="7" t="e">
        <f t="shared" si="90"/>
        <v>#VALUE!</v>
      </c>
      <c r="CT17" s="7" t="e">
        <f t="shared" si="90"/>
        <v>#VALUE!</v>
      </c>
      <c r="CU17" s="7" t="e">
        <f t="shared" si="90"/>
        <v>#VALUE!</v>
      </c>
      <c r="CV17" s="5" t="e">
        <f t="shared" si="91"/>
        <v>#VALUE!</v>
      </c>
      <c r="CW17" s="6" t="e">
        <f t="shared" si="92"/>
        <v>#VALUE!</v>
      </c>
      <c r="CY17" s="7" t="e">
        <v>#VALUE!</v>
      </c>
      <c r="CZ17" s="5" t="e">
        <f t="array" ref="CZ17">Summary_UpperBound</f>
        <v>#VALUE!</v>
      </c>
      <c r="DA17" s="6" t="e">
        <f>IF(ROUND(CZ17-CY17,0)=0,1/IF(Summary!$B$7="minutes",1,60),CZ17-CY17)</f>
        <v>#VALUE!</v>
      </c>
    </row>
    <row r="18" spans="1:105" x14ac:dyDescent="0.35">
      <c r="A18" s="7" t="str">
        <f>'Data Validation (Hide)'!B15</f>
        <v>Caseload 14</v>
      </c>
      <c r="B18" s="19" t="e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#VALUE!</v>
      </c>
      <c r="C18" s="30" t="e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#VALUE!</v>
      </c>
      <c r="E18" s="12">
        <f t="shared" ca="1" si="93"/>
        <v>44295</v>
      </c>
      <c r="F18" s="7" t="e">
        <f t="shared" si="0"/>
        <v>#VALUE!</v>
      </c>
      <c r="G18" s="6" t="e">
        <f t="shared" si="1"/>
        <v>#VALUE!</v>
      </c>
      <c r="H18" s="7" t="e">
        <f t="shared" si="2"/>
        <v>#VALUE!</v>
      </c>
      <c r="I18" s="6" t="e">
        <f t="shared" si="3"/>
        <v>#VALUE!</v>
      </c>
      <c r="J18" s="5" t="e">
        <f t="shared" si="4"/>
        <v>#VALUE!</v>
      </c>
      <c r="K18" s="6" t="e">
        <f t="shared" si="5"/>
        <v>#VALUE!</v>
      </c>
      <c r="L18" s="7" t="e">
        <f t="shared" si="6"/>
        <v>#VALUE!</v>
      </c>
      <c r="M18" s="6" t="e">
        <f t="shared" si="7"/>
        <v>#VALUE!</v>
      </c>
      <c r="N18" s="7" t="e">
        <f t="shared" si="8"/>
        <v>#VALUE!</v>
      </c>
      <c r="O18" s="6" t="e">
        <f t="shared" si="9"/>
        <v>#VALUE!</v>
      </c>
      <c r="P18" s="5" t="e">
        <f t="shared" si="10"/>
        <v>#VALUE!</v>
      </c>
      <c r="Q18" s="6" t="e">
        <f t="shared" si="11"/>
        <v>#VALUE!</v>
      </c>
      <c r="R18" s="7" t="e">
        <f t="shared" si="12"/>
        <v>#VALUE!</v>
      </c>
      <c r="S18" s="6" t="e">
        <f t="shared" si="13"/>
        <v>#VALUE!</v>
      </c>
      <c r="T18" s="7" t="e">
        <f t="shared" si="14"/>
        <v>#VALUE!</v>
      </c>
      <c r="U18" s="6" t="e">
        <f t="shared" si="15"/>
        <v>#VALUE!</v>
      </c>
      <c r="V18" s="5" t="e">
        <f t="shared" si="16"/>
        <v>#VALUE!</v>
      </c>
      <c r="W18" s="6" t="e">
        <f t="shared" si="17"/>
        <v>#VALUE!</v>
      </c>
      <c r="X18" s="7" t="e">
        <f t="shared" si="18"/>
        <v>#VALUE!</v>
      </c>
      <c r="Y18" s="6" t="e">
        <f t="shared" si="19"/>
        <v>#VALUE!</v>
      </c>
      <c r="Z18" s="7" t="e">
        <f t="shared" si="20"/>
        <v>#VALUE!</v>
      </c>
      <c r="AA18" s="6" t="e">
        <f t="shared" si="21"/>
        <v>#VALUE!</v>
      </c>
      <c r="AB18" s="5" t="e">
        <f t="shared" si="22"/>
        <v>#VALUE!</v>
      </c>
      <c r="AC18" s="6" t="e">
        <f t="shared" si="23"/>
        <v>#VALUE!</v>
      </c>
      <c r="AD18" s="7" t="e">
        <f t="shared" si="24"/>
        <v>#VALUE!</v>
      </c>
      <c r="AE18" s="6" t="e">
        <f t="shared" si="25"/>
        <v>#VALUE!</v>
      </c>
      <c r="AF18" s="7" t="e">
        <f t="shared" si="26"/>
        <v>#VALUE!</v>
      </c>
      <c r="AG18" s="6" t="e">
        <f t="shared" si="27"/>
        <v>#VALUE!</v>
      </c>
      <c r="AH18" s="5" t="e">
        <f t="shared" si="28"/>
        <v>#VALUE!</v>
      </c>
      <c r="AI18" s="6" t="e">
        <f t="shared" si="29"/>
        <v>#VALUE!</v>
      </c>
      <c r="AJ18" s="7" t="e">
        <f t="shared" si="30"/>
        <v>#VALUE!</v>
      </c>
      <c r="AK18" s="6" t="e">
        <f t="shared" si="31"/>
        <v>#VALUE!</v>
      </c>
      <c r="AL18" s="7" t="e">
        <f t="shared" si="32"/>
        <v>#VALUE!</v>
      </c>
      <c r="AM18" s="6" t="e">
        <f t="shared" si="33"/>
        <v>#VALUE!</v>
      </c>
      <c r="AN18" s="5" t="e">
        <f t="shared" si="34"/>
        <v>#VALUE!</v>
      </c>
      <c r="AO18" s="6" t="e">
        <f t="shared" si="35"/>
        <v>#VALUE!</v>
      </c>
      <c r="AP18" s="7" t="e">
        <f t="shared" si="36"/>
        <v>#VALUE!</v>
      </c>
      <c r="AQ18" s="6" t="e">
        <f t="shared" si="37"/>
        <v>#VALUE!</v>
      </c>
      <c r="AR18" s="7" t="e">
        <f t="shared" si="38"/>
        <v>#VALUE!</v>
      </c>
      <c r="AS18" s="6" t="e">
        <f t="shared" si="39"/>
        <v>#VALUE!</v>
      </c>
      <c r="AT18" s="5" t="e">
        <f t="shared" si="40"/>
        <v>#VALUE!</v>
      </c>
      <c r="AU18" s="6" t="e">
        <f t="shared" si="41"/>
        <v>#VALUE!</v>
      </c>
      <c r="AV18" s="7" t="e">
        <f t="shared" si="42"/>
        <v>#VALUE!</v>
      </c>
      <c r="AW18" s="6" t="e">
        <f t="shared" si="43"/>
        <v>#VALUE!</v>
      </c>
      <c r="AX18" s="7" t="e">
        <f t="shared" si="44"/>
        <v>#VALUE!</v>
      </c>
      <c r="AY18" s="6" t="e">
        <f t="shared" si="45"/>
        <v>#VALUE!</v>
      </c>
      <c r="AZ18" s="5" t="e">
        <f t="shared" si="46"/>
        <v>#VALUE!</v>
      </c>
      <c r="BA18" s="6" t="e">
        <f t="shared" si="47"/>
        <v>#VALUE!</v>
      </c>
      <c r="BB18" s="7" t="e">
        <f t="shared" si="48"/>
        <v>#VALUE!</v>
      </c>
      <c r="BC18" s="6" t="e">
        <f t="shared" si="49"/>
        <v>#VALUE!</v>
      </c>
      <c r="BD18" s="7" t="e">
        <f t="shared" si="50"/>
        <v>#VALUE!</v>
      </c>
      <c r="BE18" s="6" t="e">
        <f t="shared" si="51"/>
        <v>#VALUE!</v>
      </c>
      <c r="BF18" s="5" t="e">
        <f t="shared" si="52"/>
        <v>#VALUE!</v>
      </c>
      <c r="BG18" s="6" t="e">
        <f t="shared" si="53"/>
        <v>#VALUE!</v>
      </c>
      <c r="BH18" s="7" t="e">
        <f t="shared" si="54"/>
        <v>#VALUE!</v>
      </c>
      <c r="BI18" s="6" t="e">
        <f t="shared" si="55"/>
        <v>#VALUE!</v>
      </c>
      <c r="BJ18" s="7" t="e">
        <f t="shared" si="56"/>
        <v>#VALUE!</v>
      </c>
      <c r="BK18" s="6" t="e">
        <f t="shared" si="57"/>
        <v>#VALUE!</v>
      </c>
      <c r="BL18" s="5" t="e">
        <f t="shared" si="58"/>
        <v>#VALUE!</v>
      </c>
      <c r="BM18" s="6" t="e">
        <f t="shared" si="59"/>
        <v>#VALUE!</v>
      </c>
      <c r="BN18" s="7" t="e">
        <f t="shared" si="60"/>
        <v>#VALUE!</v>
      </c>
      <c r="BO18" s="6" t="e">
        <f t="shared" si="61"/>
        <v>#VALUE!</v>
      </c>
      <c r="BP18" s="7" t="e">
        <f t="shared" si="62"/>
        <v>#VALUE!</v>
      </c>
      <c r="BQ18" s="6" t="e">
        <f t="shared" si="63"/>
        <v>#VALUE!</v>
      </c>
      <c r="BR18" s="5" t="e">
        <f t="shared" si="64"/>
        <v>#VALUE!</v>
      </c>
      <c r="BS18" s="6" t="e">
        <f t="shared" si="65"/>
        <v>#VALUE!</v>
      </c>
      <c r="BT18" s="7" t="e">
        <f t="shared" si="66"/>
        <v>#VALUE!</v>
      </c>
      <c r="BU18" s="6" t="e">
        <f t="shared" si="67"/>
        <v>#VALUE!</v>
      </c>
      <c r="BV18" s="7" t="e">
        <f t="shared" si="68"/>
        <v>#VALUE!</v>
      </c>
      <c r="BW18" s="6" t="e">
        <f t="shared" si="69"/>
        <v>#VALUE!</v>
      </c>
      <c r="BX18" s="5" t="e">
        <f t="shared" si="70"/>
        <v>#VALUE!</v>
      </c>
      <c r="BY18" s="6" t="e">
        <f t="shared" si="71"/>
        <v>#VALUE!</v>
      </c>
      <c r="BZ18" s="7" t="e">
        <f t="shared" si="72"/>
        <v>#VALUE!</v>
      </c>
      <c r="CA18" s="6" t="e">
        <f t="shared" si="73"/>
        <v>#VALUE!</v>
      </c>
      <c r="CB18" s="7" t="e">
        <f t="shared" si="74"/>
        <v>#VALUE!</v>
      </c>
      <c r="CC18" s="6" t="e">
        <f t="shared" si="75"/>
        <v>#VALUE!</v>
      </c>
      <c r="CD18" s="5" t="e">
        <f t="shared" si="76"/>
        <v>#VALUE!</v>
      </c>
      <c r="CE18" s="6" t="e">
        <f t="shared" si="77"/>
        <v>#VALUE!</v>
      </c>
      <c r="CF18" s="7" t="e">
        <f t="shared" si="78"/>
        <v>#VALUE!</v>
      </c>
      <c r="CG18" s="6" t="e">
        <f t="shared" si="79"/>
        <v>#VALUE!</v>
      </c>
      <c r="CH18" s="7" t="e">
        <f t="shared" si="80"/>
        <v>#VALUE!</v>
      </c>
      <c r="CI18" s="6" t="e">
        <f t="shared" si="81"/>
        <v>#VALUE!</v>
      </c>
      <c r="CJ18" s="5" t="e">
        <f t="shared" si="82"/>
        <v>#VALUE!</v>
      </c>
      <c r="CK18" s="6" t="e">
        <f t="shared" si="83"/>
        <v>#VALUE!</v>
      </c>
      <c r="CL18" s="7" t="e">
        <f t="shared" si="84"/>
        <v>#VALUE!</v>
      </c>
      <c r="CM18" s="6" t="e">
        <f t="shared" si="85"/>
        <v>#VALUE!</v>
      </c>
      <c r="CN18" s="7" t="e">
        <f t="shared" si="86"/>
        <v>#VALUE!</v>
      </c>
      <c r="CO18" s="6" t="e">
        <f t="shared" si="87"/>
        <v>#VALUE!</v>
      </c>
      <c r="CP18" s="5" t="e">
        <f t="shared" si="88"/>
        <v>#VALUE!</v>
      </c>
      <c r="CQ18" s="6" t="e">
        <f t="shared" si="89"/>
        <v>#VALUE!</v>
      </c>
      <c r="CR18" s="7" t="e">
        <f t="shared" si="90"/>
        <v>#VALUE!</v>
      </c>
      <c r="CS18" s="7" t="e">
        <f t="shared" si="90"/>
        <v>#VALUE!</v>
      </c>
      <c r="CT18" s="7" t="e">
        <f t="shared" si="90"/>
        <v>#VALUE!</v>
      </c>
      <c r="CU18" s="7" t="e">
        <f t="shared" si="90"/>
        <v>#VALUE!</v>
      </c>
      <c r="CV18" s="5" t="e">
        <f t="shared" si="91"/>
        <v>#VALUE!</v>
      </c>
      <c r="CW18" s="6" t="e">
        <f t="shared" si="92"/>
        <v>#VALUE!</v>
      </c>
      <c r="CY18" s="7" t="e">
        <v>#VALUE!</v>
      </c>
      <c r="CZ18" s="5" t="e">
        <f t="array" ref="CZ18">Summary_UpperBound</f>
        <v>#VALUE!</v>
      </c>
      <c r="DA18" s="6" t="e">
        <f>IF(ROUND(CZ18-CY18,0)=0,1/IF(Summary!$B$7="minutes",1,60),CZ18-CY18)</f>
        <v>#VALUE!</v>
      </c>
    </row>
    <row r="19" spans="1:105" ht="15" thickBot="1" x14ac:dyDescent="0.4">
      <c r="A19" s="8" t="str">
        <f>'Data Validation (Hide)'!B16</f>
        <v>Caseload 15</v>
      </c>
      <c r="B19" s="31" t="e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#VALUE!</v>
      </c>
      <c r="C19" s="32" t="e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#VALUE!</v>
      </c>
      <c r="E19" s="12">
        <f t="shared" ca="1" si="93"/>
        <v>44302</v>
      </c>
      <c r="F19" s="7" t="e">
        <f t="shared" si="0"/>
        <v>#VALUE!</v>
      </c>
      <c r="G19" s="6" t="e">
        <f t="shared" si="1"/>
        <v>#VALUE!</v>
      </c>
      <c r="H19" s="7" t="e">
        <f t="shared" si="2"/>
        <v>#VALUE!</v>
      </c>
      <c r="I19" s="6" t="e">
        <f t="shared" si="3"/>
        <v>#VALUE!</v>
      </c>
      <c r="J19" s="5" t="e">
        <f t="shared" si="4"/>
        <v>#VALUE!</v>
      </c>
      <c r="K19" s="6" t="e">
        <f t="shared" si="5"/>
        <v>#VALUE!</v>
      </c>
      <c r="L19" s="7" t="e">
        <f t="shared" si="6"/>
        <v>#VALUE!</v>
      </c>
      <c r="M19" s="6" t="e">
        <f t="shared" si="7"/>
        <v>#VALUE!</v>
      </c>
      <c r="N19" s="7" t="e">
        <f t="shared" si="8"/>
        <v>#VALUE!</v>
      </c>
      <c r="O19" s="6" t="e">
        <f t="shared" si="9"/>
        <v>#VALUE!</v>
      </c>
      <c r="P19" s="5" t="e">
        <f t="shared" si="10"/>
        <v>#VALUE!</v>
      </c>
      <c r="Q19" s="6" t="e">
        <f t="shared" si="11"/>
        <v>#VALUE!</v>
      </c>
      <c r="R19" s="7" t="e">
        <f t="shared" si="12"/>
        <v>#VALUE!</v>
      </c>
      <c r="S19" s="6" t="e">
        <f t="shared" si="13"/>
        <v>#VALUE!</v>
      </c>
      <c r="T19" s="7" t="e">
        <f t="shared" si="14"/>
        <v>#VALUE!</v>
      </c>
      <c r="U19" s="6" t="e">
        <f t="shared" si="15"/>
        <v>#VALUE!</v>
      </c>
      <c r="V19" s="5" t="e">
        <f t="shared" si="16"/>
        <v>#VALUE!</v>
      </c>
      <c r="W19" s="6" t="e">
        <f t="shared" si="17"/>
        <v>#VALUE!</v>
      </c>
      <c r="X19" s="7" t="e">
        <f t="shared" si="18"/>
        <v>#VALUE!</v>
      </c>
      <c r="Y19" s="6" t="e">
        <f t="shared" si="19"/>
        <v>#VALUE!</v>
      </c>
      <c r="Z19" s="7" t="e">
        <f t="shared" si="20"/>
        <v>#VALUE!</v>
      </c>
      <c r="AA19" s="6" t="e">
        <f t="shared" si="21"/>
        <v>#VALUE!</v>
      </c>
      <c r="AB19" s="5" t="e">
        <f t="shared" si="22"/>
        <v>#VALUE!</v>
      </c>
      <c r="AC19" s="6" t="e">
        <f t="shared" si="23"/>
        <v>#VALUE!</v>
      </c>
      <c r="AD19" s="7" t="e">
        <f t="shared" si="24"/>
        <v>#VALUE!</v>
      </c>
      <c r="AE19" s="6" t="e">
        <f t="shared" si="25"/>
        <v>#VALUE!</v>
      </c>
      <c r="AF19" s="7" t="e">
        <f t="shared" si="26"/>
        <v>#VALUE!</v>
      </c>
      <c r="AG19" s="6" t="e">
        <f t="shared" si="27"/>
        <v>#VALUE!</v>
      </c>
      <c r="AH19" s="5" t="e">
        <f t="shared" si="28"/>
        <v>#VALUE!</v>
      </c>
      <c r="AI19" s="6" t="e">
        <f t="shared" si="29"/>
        <v>#VALUE!</v>
      </c>
      <c r="AJ19" s="7" t="e">
        <f t="shared" si="30"/>
        <v>#VALUE!</v>
      </c>
      <c r="AK19" s="6" t="e">
        <f t="shared" si="31"/>
        <v>#VALUE!</v>
      </c>
      <c r="AL19" s="7" t="e">
        <f t="shared" si="32"/>
        <v>#VALUE!</v>
      </c>
      <c r="AM19" s="6" t="e">
        <f t="shared" si="33"/>
        <v>#VALUE!</v>
      </c>
      <c r="AN19" s="5" t="e">
        <f t="shared" si="34"/>
        <v>#VALUE!</v>
      </c>
      <c r="AO19" s="6" t="e">
        <f t="shared" si="35"/>
        <v>#VALUE!</v>
      </c>
      <c r="AP19" s="7" t="e">
        <f t="shared" si="36"/>
        <v>#VALUE!</v>
      </c>
      <c r="AQ19" s="6" t="e">
        <f t="shared" si="37"/>
        <v>#VALUE!</v>
      </c>
      <c r="AR19" s="7" t="e">
        <f t="shared" si="38"/>
        <v>#VALUE!</v>
      </c>
      <c r="AS19" s="6" t="e">
        <f t="shared" si="39"/>
        <v>#VALUE!</v>
      </c>
      <c r="AT19" s="5" t="e">
        <f t="shared" si="40"/>
        <v>#VALUE!</v>
      </c>
      <c r="AU19" s="6" t="e">
        <f t="shared" si="41"/>
        <v>#VALUE!</v>
      </c>
      <c r="AV19" s="7" t="e">
        <f t="shared" si="42"/>
        <v>#VALUE!</v>
      </c>
      <c r="AW19" s="6" t="e">
        <f t="shared" si="43"/>
        <v>#VALUE!</v>
      </c>
      <c r="AX19" s="7" t="e">
        <f t="shared" si="44"/>
        <v>#VALUE!</v>
      </c>
      <c r="AY19" s="6" t="e">
        <f t="shared" si="45"/>
        <v>#VALUE!</v>
      </c>
      <c r="AZ19" s="5" t="e">
        <f t="shared" si="46"/>
        <v>#VALUE!</v>
      </c>
      <c r="BA19" s="6" t="e">
        <f t="shared" si="47"/>
        <v>#VALUE!</v>
      </c>
      <c r="BB19" s="7" t="e">
        <f t="shared" si="48"/>
        <v>#VALUE!</v>
      </c>
      <c r="BC19" s="6" t="e">
        <f t="shared" si="49"/>
        <v>#VALUE!</v>
      </c>
      <c r="BD19" s="7" t="e">
        <f t="shared" si="50"/>
        <v>#VALUE!</v>
      </c>
      <c r="BE19" s="6" t="e">
        <f t="shared" si="51"/>
        <v>#VALUE!</v>
      </c>
      <c r="BF19" s="5" t="e">
        <f t="shared" si="52"/>
        <v>#VALUE!</v>
      </c>
      <c r="BG19" s="6" t="e">
        <f t="shared" si="53"/>
        <v>#VALUE!</v>
      </c>
      <c r="BH19" s="7" t="e">
        <f t="shared" si="54"/>
        <v>#VALUE!</v>
      </c>
      <c r="BI19" s="6" t="e">
        <f t="shared" si="55"/>
        <v>#VALUE!</v>
      </c>
      <c r="BJ19" s="7" t="e">
        <f t="shared" si="56"/>
        <v>#VALUE!</v>
      </c>
      <c r="BK19" s="6" t="e">
        <f t="shared" si="57"/>
        <v>#VALUE!</v>
      </c>
      <c r="BL19" s="5" t="e">
        <f t="shared" si="58"/>
        <v>#VALUE!</v>
      </c>
      <c r="BM19" s="6" t="e">
        <f t="shared" si="59"/>
        <v>#VALUE!</v>
      </c>
      <c r="BN19" s="7" t="e">
        <f t="shared" si="60"/>
        <v>#VALUE!</v>
      </c>
      <c r="BO19" s="6" t="e">
        <f t="shared" si="61"/>
        <v>#VALUE!</v>
      </c>
      <c r="BP19" s="7" t="e">
        <f t="shared" si="62"/>
        <v>#VALUE!</v>
      </c>
      <c r="BQ19" s="6" t="e">
        <f t="shared" si="63"/>
        <v>#VALUE!</v>
      </c>
      <c r="BR19" s="5" t="e">
        <f t="shared" si="64"/>
        <v>#VALUE!</v>
      </c>
      <c r="BS19" s="6" t="e">
        <f t="shared" si="65"/>
        <v>#VALUE!</v>
      </c>
      <c r="BT19" s="7" t="e">
        <f t="shared" si="66"/>
        <v>#VALUE!</v>
      </c>
      <c r="BU19" s="6" t="e">
        <f t="shared" si="67"/>
        <v>#VALUE!</v>
      </c>
      <c r="BV19" s="7" t="e">
        <f t="shared" si="68"/>
        <v>#VALUE!</v>
      </c>
      <c r="BW19" s="6" t="e">
        <f t="shared" si="69"/>
        <v>#VALUE!</v>
      </c>
      <c r="BX19" s="5" t="e">
        <f t="shared" si="70"/>
        <v>#VALUE!</v>
      </c>
      <c r="BY19" s="6" t="e">
        <f t="shared" si="71"/>
        <v>#VALUE!</v>
      </c>
      <c r="BZ19" s="7" t="e">
        <f t="shared" si="72"/>
        <v>#VALUE!</v>
      </c>
      <c r="CA19" s="6" t="e">
        <f t="shared" si="73"/>
        <v>#VALUE!</v>
      </c>
      <c r="CB19" s="7" t="e">
        <f t="shared" si="74"/>
        <v>#VALUE!</v>
      </c>
      <c r="CC19" s="6" t="e">
        <f t="shared" si="75"/>
        <v>#VALUE!</v>
      </c>
      <c r="CD19" s="5" t="e">
        <f t="shared" si="76"/>
        <v>#VALUE!</v>
      </c>
      <c r="CE19" s="6" t="e">
        <f t="shared" si="77"/>
        <v>#VALUE!</v>
      </c>
      <c r="CF19" s="7" t="e">
        <f t="shared" si="78"/>
        <v>#VALUE!</v>
      </c>
      <c r="CG19" s="6" t="e">
        <f t="shared" si="79"/>
        <v>#VALUE!</v>
      </c>
      <c r="CH19" s="7" t="e">
        <f t="shared" si="80"/>
        <v>#VALUE!</v>
      </c>
      <c r="CI19" s="6" t="e">
        <f t="shared" si="81"/>
        <v>#VALUE!</v>
      </c>
      <c r="CJ19" s="5" t="e">
        <f t="shared" si="82"/>
        <v>#VALUE!</v>
      </c>
      <c r="CK19" s="6" t="e">
        <f t="shared" si="83"/>
        <v>#VALUE!</v>
      </c>
      <c r="CL19" s="7" t="e">
        <f t="shared" si="84"/>
        <v>#VALUE!</v>
      </c>
      <c r="CM19" s="6" t="e">
        <f t="shared" si="85"/>
        <v>#VALUE!</v>
      </c>
      <c r="CN19" s="7" t="e">
        <f t="shared" si="86"/>
        <v>#VALUE!</v>
      </c>
      <c r="CO19" s="6" t="e">
        <f t="shared" si="87"/>
        <v>#VALUE!</v>
      </c>
      <c r="CP19" s="5" t="e">
        <f t="shared" si="88"/>
        <v>#VALUE!</v>
      </c>
      <c r="CQ19" s="6" t="e">
        <f t="shared" si="89"/>
        <v>#VALUE!</v>
      </c>
      <c r="CR19" s="7" t="e">
        <f t="shared" si="90"/>
        <v>#VALUE!</v>
      </c>
      <c r="CS19" s="7" t="e">
        <f t="shared" si="90"/>
        <v>#VALUE!</v>
      </c>
      <c r="CT19" s="7" t="e">
        <f t="shared" si="90"/>
        <v>#VALUE!</v>
      </c>
      <c r="CU19" s="7" t="e">
        <f t="shared" si="90"/>
        <v>#VALUE!</v>
      </c>
      <c r="CV19" s="5" t="e">
        <f t="shared" si="91"/>
        <v>#VALUE!</v>
      </c>
      <c r="CW19" s="6" t="e">
        <f t="shared" si="92"/>
        <v>#VALUE!</v>
      </c>
      <c r="CY19" s="7" t="e">
        <v>#VALUE!</v>
      </c>
      <c r="CZ19" s="5" t="e">
        <f t="array" ref="CZ19">Summary_UpperBound</f>
        <v>#VALUE!</v>
      </c>
      <c r="DA19" s="6" t="e">
        <f>IF(ROUND(CZ19-CY19,0)=0,1/IF(Summary!$B$7="minutes",1,60),CZ19-CY19)</f>
        <v>#VALUE!</v>
      </c>
    </row>
    <row r="20" spans="1:105" x14ac:dyDescent="0.35">
      <c r="B20" s="14"/>
      <c r="E20" s="12">
        <f t="shared" ca="1" si="93"/>
        <v>44309</v>
      </c>
      <c r="F20" s="7" t="e">
        <f t="shared" si="0"/>
        <v>#VALUE!</v>
      </c>
      <c r="G20" s="6" t="e">
        <f t="shared" si="1"/>
        <v>#VALUE!</v>
      </c>
      <c r="H20" s="7" t="e">
        <f t="shared" si="2"/>
        <v>#VALUE!</v>
      </c>
      <c r="I20" s="6" t="e">
        <f t="shared" si="3"/>
        <v>#VALUE!</v>
      </c>
      <c r="J20" s="5" t="e">
        <f t="shared" si="4"/>
        <v>#VALUE!</v>
      </c>
      <c r="K20" s="6" t="e">
        <f t="shared" si="5"/>
        <v>#VALUE!</v>
      </c>
      <c r="L20" s="7" t="e">
        <f t="shared" si="6"/>
        <v>#VALUE!</v>
      </c>
      <c r="M20" s="6" t="e">
        <f t="shared" si="7"/>
        <v>#VALUE!</v>
      </c>
      <c r="N20" s="7" t="e">
        <f t="shared" si="8"/>
        <v>#VALUE!</v>
      </c>
      <c r="O20" s="6" t="e">
        <f t="shared" si="9"/>
        <v>#VALUE!</v>
      </c>
      <c r="P20" s="5" t="e">
        <f t="shared" si="10"/>
        <v>#VALUE!</v>
      </c>
      <c r="Q20" s="6" t="e">
        <f t="shared" si="11"/>
        <v>#VALUE!</v>
      </c>
      <c r="R20" s="7" t="e">
        <f t="shared" si="12"/>
        <v>#VALUE!</v>
      </c>
      <c r="S20" s="6" t="e">
        <f t="shared" si="13"/>
        <v>#VALUE!</v>
      </c>
      <c r="T20" s="7" t="e">
        <f t="shared" si="14"/>
        <v>#VALUE!</v>
      </c>
      <c r="U20" s="6" t="e">
        <f t="shared" si="15"/>
        <v>#VALUE!</v>
      </c>
      <c r="V20" s="5" t="e">
        <f t="shared" si="16"/>
        <v>#VALUE!</v>
      </c>
      <c r="W20" s="6" t="e">
        <f t="shared" si="17"/>
        <v>#VALUE!</v>
      </c>
      <c r="X20" s="7" t="e">
        <f t="shared" si="18"/>
        <v>#VALUE!</v>
      </c>
      <c r="Y20" s="6" t="e">
        <f t="shared" si="19"/>
        <v>#VALUE!</v>
      </c>
      <c r="Z20" s="7" t="e">
        <f t="shared" si="20"/>
        <v>#VALUE!</v>
      </c>
      <c r="AA20" s="6" t="e">
        <f t="shared" si="21"/>
        <v>#VALUE!</v>
      </c>
      <c r="AB20" s="5" t="e">
        <f t="shared" si="22"/>
        <v>#VALUE!</v>
      </c>
      <c r="AC20" s="6" t="e">
        <f t="shared" si="23"/>
        <v>#VALUE!</v>
      </c>
      <c r="AD20" s="7" t="e">
        <f t="shared" si="24"/>
        <v>#VALUE!</v>
      </c>
      <c r="AE20" s="6" t="e">
        <f t="shared" si="25"/>
        <v>#VALUE!</v>
      </c>
      <c r="AF20" s="7" t="e">
        <f t="shared" si="26"/>
        <v>#VALUE!</v>
      </c>
      <c r="AG20" s="6" t="e">
        <f t="shared" si="27"/>
        <v>#VALUE!</v>
      </c>
      <c r="AH20" s="5" t="e">
        <f t="shared" si="28"/>
        <v>#VALUE!</v>
      </c>
      <c r="AI20" s="6" t="e">
        <f t="shared" si="29"/>
        <v>#VALUE!</v>
      </c>
      <c r="AJ20" s="7" t="e">
        <f t="shared" si="30"/>
        <v>#VALUE!</v>
      </c>
      <c r="AK20" s="6" t="e">
        <f t="shared" si="31"/>
        <v>#VALUE!</v>
      </c>
      <c r="AL20" s="7" t="e">
        <f t="shared" si="32"/>
        <v>#VALUE!</v>
      </c>
      <c r="AM20" s="6" t="e">
        <f t="shared" si="33"/>
        <v>#VALUE!</v>
      </c>
      <c r="AN20" s="5" t="e">
        <f t="shared" si="34"/>
        <v>#VALUE!</v>
      </c>
      <c r="AO20" s="6" t="e">
        <f t="shared" si="35"/>
        <v>#VALUE!</v>
      </c>
      <c r="AP20" s="7" t="e">
        <f t="shared" si="36"/>
        <v>#VALUE!</v>
      </c>
      <c r="AQ20" s="6" t="e">
        <f t="shared" si="37"/>
        <v>#VALUE!</v>
      </c>
      <c r="AR20" s="7" t="e">
        <f t="shared" si="38"/>
        <v>#VALUE!</v>
      </c>
      <c r="AS20" s="6" t="e">
        <f t="shared" si="39"/>
        <v>#VALUE!</v>
      </c>
      <c r="AT20" s="5" t="e">
        <f t="shared" si="40"/>
        <v>#VALUE!</v>
      </c>
      <c r="AU20" s="6" t="e">
        <f t="shared" si="41"/>
        <v>#VALUE!</v>
      </c>
      <c r="AV20" s="7" t="e">
        <f t="shared" si="42"/>
        <v>#VALUE!</v>
      </c>
      <c r="AW20" s="6" t="e">
        <f t="shared" si="43"/>
        <v>#VALUE!</v>
      </c>
      <c r="AX20" s="7" t="e">
        <f t="shared" si="44"/>
        <v>#VALUE!</v>
      </c>
      <c r="AY20" s="6" t="e">
        <f t="shared" si="45"/>
        <v>#VALUE!</v>
      </c>
      <c r="AZ20" s="5" t="e">
        <f t="shared" si="46"/>
        <v>#VALUE!</v>
      </c>
      <c r="BA20" s="6" t="e">
        <f t="shared" si="47"/>
        <v>#VALUE!</v>
      </c>
      <c r="BB20" s="7" t="e">
        <f t="shared" si="48"/>
        <v>#VALUE!</v>
      </c>
      <c r="BC20" s="6" t="e">
        <f t="shared" si="49"/>
        <v>#VALUE!</v>
      </c>
      <c r="BD20" s="7" t="e">
        <f t="shared" si="50"/>
        <v>#VALUE!</v>
      </c>
      <c r="BE20" s="6" t="e">
        <f t="shared" si="51"/>
        <v>#VALUE!</v>
      </c>
      <c r="BF20" s="5" t="e">
        <f t="shared" si="52"/>
        <v>#VALUE!</v>
      </c>
      <c r="BG20" s="6" t="e">
        <f t="shared" si="53"/>
        <v>#VALUE!</v>
      </c>
      <c r="BH20" s="7" t="e">
        <f t="shared" si="54"/>
        <v>#VALUE!</v>
      </c>
      <c r="BI20" s="6" t="e">
        <f t="shared" si="55"/>
        <v>#VALUE!</v>
      </c>
      <c r="BJ20" s="7" t="e">
        <f t="shared" si="56"/>
        <v>#VALUE!</v>
      </c>
      <c r="BK20" s="6" t="e">
        <f t="shared" si="57"/>
        <v>#VALUE!</v>
      </c>
      <c r="BL20" s="5" t="e">
        <f t="shared" si="58"/>
        <v>#VALUE!</v>
      </c>
      <c r="BM20" s="6" t="e">
        <f t="shared" si="59"/>
        <v>#VALUE!</v>
      </c>
      <c r="BN20" s="7" t="e">
        <f t="shared" si="60"/>
        <v>#VALUE!</v>
      </c>
      <c r="BO20" s="6" t="e">
        <f t="shared" si="61"/>
        <v>#VALUE!</v>
      </c>
      <c r="BP20" s="7" t="e">
        <f t="shared" si="62"/>
        <v>#VALUE!</v>
      </c>
      <c r="BQ20" s="6" t="e">
        <f t="shared" si="63"/>
        <v>#VALUE!</v>
      </c>
      <c r="BR20" s="5" t="e">
        <f t="shared" si="64"/>
        <v>#VALUE!</v>
      </c>
      <c r="BS20" s="6" t="e">
        <f t="shared" si="65"/>
        <v>#VALUE!</v>
      </c>
      <c r="BT20" s="7" t="e">
        <f t="shared" si="66"/>
        <v>#VALUE!</v>
      </c>
      <c r="BU20" s="6" t="e">
        <f t="shared" si="67"/>
        <v>#VALUE!</v>
      </c>
      <c r="BV20" s="7" t="e">
        <f t="shared" si="68"/>
        <v>#VALUE!</v>
      </c>
      <c r="BW20" s="6" t="e">
        <f t="shared" si="69"/>
        <v>#VALUE!</v>
      </c>
      <c r="BX20" s="5" t="e">
        <f t="shared" si="70"/>
        <v>#VALUE!</v>
      </c>
      <c r="BY20" s="6" t="e">
        <f t="shared" si="71"/>
        <v>#VALUE!</v>
      </c>
      <c r="BZ20" s="7" t="e">
        <f t="shared" si="72"/>
        <v>#VALUE!</v>
      </c>
      <c r="CA20" s="6" t="e">
        <f t="shared" si="73"/>
        <v>#VALUE!</v>
      </c>
      <c r="CB20" s="7" t="e">
        <f t="shared" si="74"/>
        <v>#VALUE!</v>
      </c>
      <c r="CC20" s="6" t="e">
        <f t="shared" si="75"/>
        <v>#VALUE!</v>
      </c>
      <c r="CD20" s="5" t="e">
        <f t="shared" si="76"/>
        <v>#VALUE!</v>
      </c>
      <c r="CE20" s="6" t="e">
        <f t="shared" si="77"/>
        <v>#VALUE!</v>
      </c>
      <c r="CF20" s="7" t="e">
        <f t="shared" si="78"/>
        <v>#VALUE!</v>
      </c>
      <c r="CG20" s="6" t="e">
        <f t="shared" si="79"/>
        <v>#VALUE!</v>
      </c>
      <c r="CH20" s="7" t="e">
        <f t="shared" si="80"/>
        <v>#VALUE!</v>
      </c>
      <c r="CI20" s="6" t="e">
        <f t="shared" si="81"/>
        <v>#VALUE!</v>
      </c>
      <c r="CJ20" s="5" t="e">
        <f t="shared" si="82"/>
        <v>#VALUE!</v>
      </c>
      <c r="CK20" s="6" t="e">
        <f t="shared" si="83"/>
        <v>#VALUE!</v>
      </c>
      <c r="CL20" s="7" t="e">
        <f t="shared" si="84"/>
        <v>#VALUE!</v>
      </c>
      <c r="CM20" s="6" t="e">
        <f t="shared" si="85"/>
        <v>#VALUE!</v>
      </c>
      <c r="CN20" s="7" t="e">
        <f t="shared" si="86"/>
        <v>#VALUE!</v>
      </c>
      <c r="CO20" s="6" t="e">
        <f t="shared" si="87"/>
        <v>#VALUE!</v>
      </c>
      <c r="CP20" s="5" t="e">
        <f t="shared" si="88"/>
        <v>#VALUE!</v>
      </c>
      <c r="CQ20" s="6" t="e">
        <f t="shared" si="89"/>
        <v>#VALUE!</v>
      </c>
      <c r="CR20" s="7" t="e">
        <f t="shared" si="90"/>
        <v>#VALUE!</v>
      </c>
      <c r="CS20" s="7" t="e">
        <f t="shared" si="90"/>
        <v>#VALUE!</v>
      </c>
      <c r="CT20" s="7" t="e">
        <f t="shared" si="90"/>
        <v>#VALUE!</v>
      </c>
      <c r="CU20" s="7" t="e">
        <f t="shared" si="90"/>
        <v>#VALUE!</v>
      </c>
      <c r="CV20" s="5" t="e">
        <f t="shared" si="91"/>
        <v>#VALUE!</v>
      </c>
      <c r="CW20" s="6" t="e">
        <f t="shared" si="92"/>
        <v>#VALUE!</v>
      </c>
      <c r="CY20" s="7" t="e">
        <v>#VALUE!</v>
      </c>
      <c r="CZ20" s="5" t="e">
        <f t="array" ref="CZ20">Summary_UpperBound</f>
        <v>#VALUE!</v>
      </c>
      <c r="DA20" s="6" t="e">
        <f>IF(ROUND(CZ20-CY20,0)=0,1/IF(Summary!$B$7="minutes",1,60),CZ20-CY20)</f>
        <v>#VALUE!</v>
      </c>
    </row>
    <row r="21" spans="1:105" x14ac:dyDescent="0.35">
      <c r="B21" s="14"/>
      <c r="E21" s="12">
        <f t="shared" ca="1" si="93"/>
        <v>44316</v>
      </c>
      <c r="F21" s="7" t="e">
        <f t="shared" si="0"/>
        <v>#VALUE!</v>
      </c>
      <c r="G21" s="6" t="e">
        <f t="shared" si="1"/>
        <v>#VALUE!</v>
      </c>
      <c r="H21" s="7" t="e">
        <f t="shared" si="2"/>
        <v>#VALUE!</v>
      </c>
      <c r="I21" s="6" t="e">
        <f t="shared" si="3"/>
        <v>#VALUE!</v>
      </c>
      <c r="J21" s="5" t="e">
        <f t="shared" si="4"/>
        <v>#VALUE!</v>
      </c>
      <c r="K21" s="6" t="e">
        <f t="shared" si="5"/>
        <v>#VALUE!</v>
      </c>
      <c r="L21" s="7" t="e">
        <f t="shared" si="6"/>
        <v>#VALUE!</v>
      </c>
      <c r="M21" s="6" t="e">
        <f t="shared" si="7"/>
        <v>#VALUE!</v>
      </c>
      <c r="N21" s="7" t="e">
        <f t="shared" si="8"/>
        <v>#VALUE!</v>
      </c>
      <c r="O21" s="6" t="e">
        <f t="shared" si="9"/>
        <v>#VALUE!</v>
      </c>
      <c r="P21" s="5" t="e">
        <f t="shared" si="10"/>
        <v>#VALUE!</v>
      </c>
      <c r="Q21" s="6" t="e">
        <f t="shared" si="11"/>
        <v>#VALUE!</v>
      </c>
      <c r="R21" s="7" t="e">
        <f t="shared" si="12"/>
        <v>#VALUE!</v>
      </c>
      <c r="S21" s="6" t="e">
        <f t="shared" si="13"/>
        <v>#VALUE!</v>
      </c>
      <c r="T21" s="7" t="e">
        <f t="shared" si="14"/>
        <v>#VALUE!</v>
      </c>
      <c r="U21" s="6" t="e">
        <f t="shared" si="15"/>
        <v>#VALUE!</v>
      </c>
      <c r="V21" s="5" t="e">
        <f t="shared" si="16"/>
        <v>#VALUE!</v>
      </c>
      <c r="W21" s="6" t="e">
        <f t="shared" si="17"/>
        <v>#VALUE!</v>
      </c>
      <c r="X21" s="7" t="e">
        <f t="shared" si="18"/>
        <v>#VALUE!</v>
      </c>
      <c r="Y21" s="6" t="e">
        <f t="shared" si="19"/>
        <v>#VALUE!</v>
      </c>
      <c r="Z21" s="7" t="e">
        <f t="shared" si="20"/>
        <v>#VALUE!</v>
      </c>
      <c r="AA21" s="6" t="e">
        <f t="shared" si="21"/>
        <v>#VALUE!</v>
      </c>
      <c r="AB21" s="5" t="e">
        <f t="shared" si="22"/>
        <v>#VALUE!</v>
      </c>
      <c r="AC21" s="6" t="e">
        <f t="shared" si="23"/>
        <v>#VALUE!</v>
      </c>
      <c r="AD21" s="7" t="e">
        <f t="shared" si="24"/>
        <v>#VALUE!</v>
      </c>
      <c r="AE21" s="6" t="e">
        <f t="shared" si="25"/>
        <v>#VALUE!</v>
      </c>
      <c r="AF21" s="7" t="e">
        <f t="shared" si="26"/>
        <v>#VALUE!</v>
      </c>
      <c r="AG21" s="6" t="e">
        <f t="shared" si="27"/>
        <v>#VALUE!</v>
      </c>
      <c r="AH21" s="5" t="e">
        <f t="shared" si="28"/>
        <v>#VALUE!</v>
      </c>
      <c r="AI21" s="6" t="e">
        <f t="shared" si="29"/>
        <v>#VALUE!</v>
      </c>
      <c r="AJ21" s="7" t="e">
        <f t="shared" si="30"/>
        <v>#VALUE!</v>
      </c>
      <c r="AK21" s="6" t="e">
        <f t="shared" si="31"/>
        <v>#VALUE!</v>
      </c>
      <c r="AL21" s="7" t="e">
        <f t="shared" si="32"/>
        <v>#VALUE!</v>
      </c>
      <c r="AM21" s="6" t="e">
        <f t="shared" si="33"/>
        <v>#VALUE!</v>
      </c>
      <c r="AN21" s="5" t="e">
        <f t="shared" si="34"/>
        <v>#VALUE!</v>
      </c>
      <c r="AO21" s="6" t="e">
        <f t="shared" si="35"/>
        <v>#VALUE!</v>
      </c>
      <c r="AP21" s="7" t="e">
        <f t="shared" si="36"/>
        <v>#VALUE!</v>
      </c>
      <c r="AQ21" s="6" t="e">
        <f t="shared" si="37"/>
        <v>#VALUE!</v>
      </c>
      <c r="AR21" s="7" t="e">
        <f t="shared" si="38"/>
        <v>#VALUE!</v>
      </c>
      <c r="AS21" s="6" t="e">
        <f t="shared" si="39"/>
        <v>#VALUE!</v>
      </c>
      <c r="AT21" s="5" t="e">
        <f t="shared" si="40"/>
        <v>#VALUE!</v>
      </c>
      <c r="AU21" s="6" t="e">
        <f t="shared" si="41"/>
        <v>#VALUE!</v>
      </c>
      <c r="AV21" s="7" t="e">
        <f t="shared" si="42"/>
        <v>#VALUE!</v>
      </c>
      <c r="AW21" s="6" t="e">
        <f t="shared" si="43"/>
        <v>#VALUE!</v>
      </c>
      <c r="AX21" s="7" t="e">
        <f t="shared" si="44"/>
        <v>#VALUE!</v>
      </c>
      <c r="AY21" s="6" t="e">
        <f t="shared" si="45"/>
        <v>#VALUE!</v>
      </c>
      <c r="AZ21" s="5" t="e">
        <f t="shared" si="46"/>
        <v>#VALUE!</v>
      </c>
      <c r="BA21" s="6" t="e">
        <f t="shared" si="47"/>
        <v>#VALUE!</v>
      </c>
      <c r="BB21" s="7" t="e">
        <f t="shared" si="48"/>
        <v>#VALUE!</v>
      </c>
      <c r="BC21" s="6" t="e">
        <f t="shared" si="49"/>
        <v>#VALUE!</v>
      </c>
      <c r="BD21" s="7" t="e">
        <f t="shared" si="50"/>
        <v>#VALUE!</v>
      </c>
      <c r="BE21" s="6" t="e">
        <f t="shared" si="51"/>
        <v>#VALUE!</v>
      </c>
      <c r="BF21" s="5" t="e">
        <f t="shared" si="52"/>
        <v>#VALUE!</v>
      </c>
      <c r="BG21" s="6" t="e">
        <f t="shared" si="53"/>
        <v>#VALUE!</v>
      </c>
      <c r="BH21" s="7" t="e">
        <f t="shared" si="54"/>
        <v>#VALUE!</v>
      </c>
      <c r="BI21" s="6" t="e">
        <f t="shared" si="55"/>
        <v>#VALUE!</v>
      </c>
      <c r="BJ21" s="7" t="e">
        <f t="shared" si="56"/>
        <v>#VALUE!</v>
      </c>
      <c r="BK21" s="6" t="e">
        <f t="shared" si="57"/>
        <v>#VALUE!</v>
      </c>
      <c r="BL21" s="5" t="e">
        <f t="shared" si="58"/>
        <v>#VALUE!</v>
      </c>
      <c r="BM21" s="6" t="e">
        <f t="shared" si="59"/>
        <v>#VALUE!</v>
      </c>
      <c r="BN21" s="7" t="e">
        <f t="shared" si="60"/>
        <v>#VALUE!</v>
      </c>
      <c r="BO21" s="6" t="e">
        <f t="shared" si="61"/>
        <v>#VALUE!</v>
      </c>
      <c r="BP21" s="7" t="e">
        <f t="shared" si="62"/>
        <v>#VALUE!</v>
      </c>
      <c r="BQ21" s="6" t="e">
        <f t="shared" si="63"/>
        <v>#VALUE!</v>
      </c>
      <c r="BR21" s="5" t="e">
        <f t="shared" si="64"/>
        <v>#VALUE!</v>
      </c>
      <c r="BS21" s="6" t="e">
        <f t="shared" si="65"/>
        <v>#VALUE!</v>
      </c>
      <c r="BT21" s="7" t="e">
        <f t="shared" si="66"/>
        <v>#VALUE!</v>
      </c>
      <c r="BU21" s="6" t="e">
        <f t="shared" si="67"/>
        <v>#VALUE!</v>
      </c>
      <c r="BV21" s="7" t="e">
        <f t="shared" si="68"/>
        <v>#VALUE!</v>
      </c>
      <c r="BW21" s="6" t="e">
        <f t="shared" si="69"/>
        <v>#VALUE!</v>
      </c>
      <c r="BX21" s="5" t="e">
        <f t="shared" si="70"/>
        <v>#VALUE!</v>
      </c>
      <c r="BY21" s="6" t="e">
        <f t="shared" si="71"/>
        <v>#VALUE!</v>
      </c>
      <c r="BZ21" s="7" t="e">
        <f t="shared" si="72"/>
        <v>#VALUE!</v>
      </c>
      <c r="CA21" s="6" t="e">
        <f t="shared" si="73"/>
        <v>#VALUE!</v>
      </c>
      <c r="CB21" s="7" t="e">
        <f t="shared" si="74"/>
        <v>#VALUE!</v>
      </c>
      <c r="CC21" s="6" t="e">
        <f t="shared" si="75"/>
        <v>#VALUE!</v>
      </c>
      <c r="CD21" s="5" t="e">
        <f t="shared" si="76"/>
        <v>#VALUE!</v>
      </c>
      <c r="CE21" s="6" t="e">
        <f t="shared" si="77"/>
        <v>#VALUE!</v>
      </c>
      <c r="CF21" s="7" t="e">
        <f t="shared" si="78"/>
        <v>#VALUE!</v>
      </c>
      <c r="CG21" s="6" t="e">
        <f t="shared" si="79"/>
        <v>#VALUE!</v>
      </c>
      <c r="CH21" s="7" t="e">
        <f t="shared" si="80"/>
        <v>#VALUE!</v>
      </c>
      <c r="CI21" s="6" t="e">
        <f t="shared" si="81"/>
        <v>#VALUE!</v>
      </c>
      <c r="CJ21" s="5" t="e">
        <f t="shared" si="82"/>
        <v>#VALUE!</v>
      </c>
      <c r="CK21" s="6" t="e">
        <f t="shared" si="83"/>
        <v>#VALUE!</v>
      </c>
      <c r="CL21" s="7" t="e">
        <f t="shared" si="84"/>
        <v>#VALUE!</v>
      </c>
      <c r="CM21" s="6" t="e">
        <f t="shared" si="85"/>
        <v>#VALUE!</v>
      </c>
      <c r="CN21" s="7" t="e">
        <f t="shared" si="86"/>
        <v>#VALUE!</v>
      </c>
      <c r="CO21" s="6" t="e">
        <f t="shared" si="87"/>
        <v>#VALUE!</v>
      </c>
      <c r="CP21" s="5" t="e">
        <f t="shared" si="88"/>
        <v>#VALUE!</v>
      </c>
      <c r="CQ21" s="6" t="e">
        <f t="shared" si="89"/>
        <v>#VALUE!</v>
      </c>
      <c r="CR21" s="7" t="e">
        <f t="shared" si="90"/>
        <v>#VALUE!</v>
      </c>
      <c r="CS21" s="7" t="e">
        <f t="shared" si="90"/>
        <v>#VALUE!</v>
      </c>
      <c r="CT21" s="7" t="e">
        <f t="shared" si="90"/>
        <v>#VALUE!</v>
      </c>
      <c r="CU21" s="7" t="e">
        <f t="shared" si="90"/>
        <v>#VALUE!</v>
      </c>
      <c r="CV21" s="5" t="e">
        <f t="shared" si="91"/>
        <v>#VALUE!</v>
      </c>
      <c r="CW21" s="6" t="e">
        <f t="shared" si="92"/>
        <v>#VALUE!</v>
      </c>
      <c r="CY21" s="7" t="e">
        <v>#VALUE!</v>
      </c>
      <c r="CZ21" s="5" t="e">
        <f t="array" ref="CZ21">Summary_UpperBound</f>
        <v>#VALUE!</v>
      </c>
      <c r="DA21" s="6" t="e">
        <f>IF(ROUND(CZ21-CY21,0)=0,1/IF(Summary!$B$7="minutes",1,60),CZ21-CY21)</f>
        <v>#VALUE!</v>
      </c>
    </row>
    <row r="22" spans="1:105" x14ac:dyDescent="0.35">
      <c r="B22" s="14"/>
      <c r="E22" s="12">
        <f t="shared" ca="1" si="93"/>
        <v>44323</v>
      </c>
      <c r="F22" s="7" t="e">
        <f t="shared" si="0"/>
        <v>#VALUE!</v>
      </c>
      <c r="G22" s="6" t="e">
        <f t="shared" si="1"/>
        <v>#VALUE!</v>
      </c>
      <c r="H22" s="7" t="e">
        <f t="shared" si="2"/>
        <v>#VALUE!</v>
      </c>
      <c r="I22" s="6" t="e">
        <f t="shared" si="3"/>
        <v>#VALUE!</v>
      </c>
      <c r="J22" s="5" t="e">
        <f t="shared" si="4"/>
        <v>#VALUE!</v>
      </c>
      <c r="K22" s="6" t="e">
        <f t="shared" si="5"/>
        <v>#VALUE!</v>
      </c>
      <c r="L22" s="7" t="e">
        <f t="shared" si="6"/>
        <v>#VALUE!</v>
      </c>
      <c r="M22" s="6" t="e">
        <f t="shared" si="7"/>
        <v>#VALUE!</v>
      </c>
      <c r="N22" s="7" t="e">
        <f t="shared" si="8"/>
        <v>#VALUE!</v>
      </c>
      <c r="O22" s="6" t="e">
        <f t="shared" si="9"/>
        <v>#VALUE!</v>
      </c>
      <c r="P22" s="5" t="e">
        <f t="shared" si="10"/>
        <v>#VALUE!</v>
      </c>
      <c r="Q22" s="6" t="e">
        <f t="shared" si="11"/>
        <v>#VALUE!</v>
      </c>
      <c r="R22" s="7" t="e">
        <f t="shared" si="12"/>
        <v>#VALUE!</v>
      </c>
      <c r="S22" s="6" t="e">
        <f t="shared" si="13"/>
        <v>#VALUE!</v>
      </c>
      <c r="T22" s="7" t="e">
        <f t="shared" si="14"/>
        <v>#VALUE!</v>
      </c>
      <c r="U22" s="6" t="e">
        <f t="shared" si="15"/>
        <v>#VALUE!</v>
      </c>
      <c r="V22" s="5" t="e">
        <f t="shared" si="16"/>
        <v>#VALUE!</v>
      </c>
      <c r="W22" s="6" t="e">
        <f t="shared" si="17"/>
        <v>#VALUE!</v>
      </c>
      <c r="X22" s="7" t="e">
        <f t="shared" si="18"/>
        <v>#VALUE!</v>
      </c>
      <c r="Y22" s="6" t="e">
        <f t="shared" si="19"/>
        <v>#VALUE!</v>
      </c>
      <c r="Z22" s="7" t="e">
        <f t="shared" si="20"/>
        <v>#VALUE!</v>
      </c>
      <c r="AA22" s="6" t="e">
        <f t="shared" si="21"/>
        <v>#VALUE!</v>
      </c>
      <c r="AB22" s="5" t="e">
        <f t="shared" si="22"/>
        <v>#VALUE!</v>
      </c>
      <c r="AC22" s="6" t="e">
        <f t="shared" si="23"/>
        <v>#VALUE!</v>
      </c>
      <c r="AD22" s="7" t="e">
        <f t="shared" si="24"/>
        <v>#VALUE!</v>
      </c>
      <c r="AE22" s="6" t="e">
        <f t="shared" si="25"/>
        <v>#VALUE!</v>
      </c>
      <c r="AF22" s="7" t="e">
        <f t="shared" si="26"/>
        <v>#VALUE!</v>
      </c>
      <c r="AG22" s="6" t="e">
        <f t="shared" si="27"/>
        <v>#VALUE!</v>
      </c>
      <c r="AH22" s="5" t="e">
        <f t="shared" si="28"/>
        <v>#VALUE!</v>
      </c>
      <c r="AI22" s="6" t="e">
        <f t="shared" si="29"/>
        <v>#VALUE!</v>
      </c>
      <c r="AJ22" s="7" t="e">
        <f t="shared" si="30"/>
        <v>#VALUE!</v>
      </c>
      <c r="AK22" s="6" t="e">
        <f t="shared" si="31"/>
        <v>#VALUE!</v>
      </c>
      <c r="AL22" s="7" t="e">
        <f t="shared" si="32"/>
        <v>#VALUE!</v>
      </c>
      <c r="AM22" s="6" t="e">
        <f t="shared" si="33"/>
        <v>#VALUE!</v>
      </c>
      <c r="AN22" s="5" t="e">
        <f t="shared" si="34"/>
        <v>#VALUE!</v>
      </c>
      <c r="AO22" s="6" t="e">
        <f t="shared" si="35"/>
        <v>#VALUE!</v>
      </c>
      <c r="AP22" s="7" t="e">
        <f t="shared" si="36"/>
        <v>#VALUE!</v>
      </c>
      <c r="AQ22" s="6" t="e">
        <f t="shared" si="37"/>
        <v>#VALUE!</v>
      </c>
      <c r="AR22" s="7" t="e">
        <f t="shared" si="38"/>
        <v>#VALUE!</v>
      </c>
      <c r="AS22" s="6" t="e">
        <f t="shared" si="39"/>
        <v>#VALUE!</v>
      </c>
      <c r="AT22" s="5" t="e">
        <f t="shared" si="40"/>
        <v>#VALUE!</v>
      </c>
      <c r="AU22" s="6" t="e">
        <f t="shared" si="41"/>
        <v>#VALUE!</v>
      </c>
      <c r="AV22" s="7" t="e">
        <f t="shared" si="42"/>
        <v>#VALUE!</v>
      </c>
      <c r="AW22" s="6" t="e">
        <f t="shared" si="43"/>
        <v>#VALUE!</v>
      </c>
      <c r="AX22" s="7" t="e">
        <f t="shared" si="44"/>
        <v>#VALUE!</v>
      </c>
      <c r="AY22" s="6" t="e">
        <f t="shared" si="45"/>
        <v>#VALUE!</v>
      </c>
      <c r="AZ22" s="5" t="e">
        <f t="shared" si="46"/>
        <v>#VALUE!</v>
      </c>
      <c r="BA22" s="6" t="e">
        <f t="shared" si="47"/>
        <v>#VALUE!</v>
      </c>
      <c r="BB22" s="7" t="e">
        <f t="shared" si="48"/>
        <v>#VALUE!</v>
      </c>
      <c r="BC22" s="6" t="e">
        <f t="shared" si="49"/>
        <v>#VALUE!</v>
      </c>
      <c r="BD22" s="7" t="e">
        <f t="shared" si="50"/>
        <v>#VALUE!</v>
      </c>
      <c r="BE22" s="6" t="e">
        <f t="shared" si="51"/>
        <v>#VALUE!</v>
      </c>
      <c r="BF22" s="5" t="e">
        <f t="shared" si="52"/>
        <v>#VALUE!</v>
      </c>
      <c r="BG22" s="6" t="e">
        <f t="shared" si="53"/>
        <v>#VALUE!</v>
      </c>
      <c r="BH22" s="7" t="e">
        <f t="shared" si="54"/>
        <v>#VALUE!</v>
      </c>
      <c r="BI22" s="6" t="e">
        <f t="shared" si="55"/>
        <v>#VALUE!</v>
      </c>
      <c r="BJ22" s="7" t="e">
        <f t="shared" si="56"/>
        <v>#VALUE!</v>
      </c>
      <c r="BK22" s="6" t="e">
        <f t="shared" si="57"/>
        <v>#VALUE!</v>
      </c>
      <c r="BL22" s="5" t="e">
        <f t="shared" si="58"/>
        <v>#VALUE!</v>
      </c>
      <c r="BM22" s="6" t="e">
        <f t="shared" si="59"/>
        <v>#VALUE!</v>
      </c>
      <c r="BN22" s="7" t="e">
        <f t="shared" si="60"/>
        <v>#VALUE!</v>
      </c>
      <c r="BO22" s="6" t="e">
        <f t="shared" si="61"/>
        <v>#VALUE!</v>
      </c>
      <c r="BP22" s="7" t="e">
        <f t="shared" si="62"/>
        <v>#VALUE!</v>
      </c>
      <c r="BQ22" s="6" t="e">
        <f t="shared" si="63"/>
        <v>#VALUE!</v>
      </c>
      <c r="BR22" s="5" t="e">
        <f t="shared" si="64"/>
        <v>#VALUE!</v>
      </c>
      <c r="BS22" s="6" t="e">
        <f t="shared" si="65"/>
        <v>#VALUE!</v>
      </c>
      <c r="BT22" s="7" t="e">
        <f t="shared" si="66"/>
        <v>#VALUE!</v>
      </c>
      <c r="BU22" s="6" t="e">
        <f t="shared" si="67"/>
        <v>#VALUE!</v>
      </c>
      <c r="BV22" s="7" t="e">
        <f t="shared" si="68"/>
        <v>#VALUE!</v>
      </c>
      <c r="BW22" s="6" t="e">
        <f t="shared" si="69"/>
        <v>#VALUE!</v>
      </c>
      <c r="BX22" s="5" t="e">
        <f t="shared" si="70"/>
        <v>#VALUE!</v>
      </c>
      <c r="BY22" s="6" t="e">
        <f t="shared" si="71"/>
        <v>#VALUE!</v>
      </c>
      <c r="BZ22" s="7" t="e">
        <f t="shared" si="72"/>
        <v>#VALUE!</v>
      </c>
      <c r="CA22" s="6" t="e">
        <f t="shared" si="73"/>
        <v>#VALUE!</v>
      </c>
      <c r="CB22" s="7" t="e">
        <f t="shared" si="74"/>
        <v>#VALUE!</v>
      </c>
      <c r="CC22" s="6" t="e">
        <f t="shared" si="75"/>
        <v>#VALUE!</v>
      </c>
      <c r="CD22" s="5" t="e">
        <f t="shared" si="76"/>
        <v>#VALUE!</v>
      </c>
      <c r="CE22" s="6" t="e">
        <f t="shared" si="77"/>
        <v>#VALUE!</v>
      </c>
      <c r="CF22" s="7" t="e">
        <f t="shared" si="78"/>
        <v>#VALUE!</v>
      </c>
      <c r="CG22" s="6" t="e">
        <f t="shared" si="79"/>
        <v>#VALUE!</v>
      </c>
      <c r="CH22" s="7" t="e">
        <f t="shared" si="80"/>
        <v>#VALUE!</v>
      </c>
      <c r="CI22" s="6" t="e">
        <f t="shared" si="81"/>
        <v>#VALUE!</v>
      </c>
      <c r="CJ22" s="5" t="e">
        <f t="shared" si="82"/>
        <v>#VALUE!</v>
      </c>
      <c r="CK22" s="6" t="e">
        <f t="shared" si="83"/>
        <v>#VALUE!</v>
      </c>
      <c r="CL22" s="7" t="e">
        <f t="shared" si="84"/>
        <v>#VALUE!</v>
      </c>
      <c r="CM22" s="6" t="e">
        <f t="shared" si="85"/>
        <v>#VALUE!</v>
      </c>
      <c r="CN22" s="7" t="e">
        <f t="shared" si="86"/>
        <v>#VALUE!</v>
      </c>
      <c r="CO22" s="6" t="e">
        <f t="shared" si="87"/>
        <v>#VALUE!</v>
      </c>
      <c r="CP22" s="5" t="e">
        <f t="shared" si="88"/>
        <v>#VALUE!</v>
      </c>
      <c r="CQ22" s="6" t="e">
        <f t="shared" si="89"/>
        <v>#VALUE!</v>
      </c>
      <c r="CR22" s="7" t="e">
        <f t="shared" si="90"/>
        <v>#VALUE!</v>
      </c>
      <c r="CS22" s="7" t="e">
        <f t="shared" si="90"/>
        <v>#VALUE!</v>
      </c>
      <c r="CT22" s="7" t="e">
        <f t="shared" si="90"/>
        <v>#VALUE!</v>
      </c>
      <c r="CU22" s="7" t="e">
        <f t="shared" si="90"/>
        <v>#VALUE!</v>
      </c>
      <c r="CV22" s="5" t="e">
        <f t="shared" si="91"/>
        <v>#VALUE!</v>
      </c>
      <c r="CW22" s="6" t="e">
        <f t="shared" si="92"/>
        <v>#VALUE!</v>
      </c>
      <c r="CY22" s="7" t="e">
        <v>#VALUE!</v>
      </c>
      <c r="CZ22" s="5" t="e">
        <f t="array" ref="CZ22">Summary_UpperBound</f>
        <v>#VALUE!</v>
      </c>
      <c r="DA22" s="6" t="e">
        <f>IF(ROUND(CZ22-CY22,0)=0,1/IF(Summary!$B$7="minutes",1,60),CZ22-CY22)</f>
        <v>#VALUE!</v>
      </c>
    </row>
    <row r="23" spans="1:105" x14ac:dyDescent="0.35">
      <c r="B23" s="14"/>
      <c r="E23" s="12">
        <f t="shared" ca="1" si="93"/>
        <v>44330</v>
      </c>
      <c r="F23" s="7" t="e">
        <f t="shared" si="0"/>
        <v>#VALUE!</v>
      </c>
      <c r="G23" s="6" t="e">
        <f t="shared" si="1"/>
        <v>#VALUE!</v>
      </c>
      <c r="H23" s="7" t="e">
        <f t="shared" si="2"/>
        <v>#VALUE!</v>
      </c>
      <c r="I23" s="6" t="e">
        <f t="shared" si="3"/>
        <v>#VALUE!</v>
      </c>
      <c r="J23" s="5" t="e">
        <f t="shared" si="4"/>
        <v>#VALUE!</v>
      </c>
      <c r="K23" s="6" t="e">
        <f t="shared" si="5"/>
        <v>#VALUE!</v>
      </c>
      <c r="L23" s="7" t="e">
        <f t="shared" si="6"/>
        <v>#VALUE!</v>
      </c>
      <c r="M23" s="6" t="e">
        <f t="shared" si="7"/>
        <v>#VALUE!</v>
      </c>
      <c r="N23" s="7" t="e">
        <f t="shared" si="8"/>
        <v>#VALUE!</v>
      </c>
      <c r="O23" s="6" t="e">
        <f t="shared" si="9"/>
        <v>#VALUE!</v>
      </c>
      <c r="P23" s="5" t="e">
        <f t="shared" si="10"/>
        <v>#VALUE!</v>
      </c>
      <c r="Q23" s="6" t="e">
        <f t="shared" si="11"/>
        <v>#VALUE!</v>
      </c>
      <c r="R23" s="7" t="e">
        <f t="shared" si="12"/>
        <v>#VALUE!</v>
      </c>
      <c r="S23" s="6" t="e">
        <f t="shared" si="13"/>
        <v>#VALUE!</v>
      </c>
      <c r="T23" s="7" t="e">
        <f t="shared" si="14"/>
        <v>#VALUE!</v>
      </c>
      <c r="U23" s="6" t="e">
        <f t="shared" si="15"/>
        <v>#VALUE!</v>
      </c>
      <c r="V23" s="5" t="e">
        <f t="shared" si="16"/>
        <v>#VALUE!</v>
      </c>
      <c r="W23" s="6" t="e">
        <f t="shared" si="17"/>
        <v>#VALUE!</v>
      </c>
      <c r="X23" s="7" t="e">
        <f t="shared" si="18"/>
        <v>#VALUE!</v>
      </c>
      <c r="Y23" s="6" t="e">
        <f t="shared" si="19"/>
        <v>#VALUE!</v>
      </c>
      <c r="Z23" s="7" t="e">
        <f t="shared" si="20"/>
        <v>#VALUE!</v>
      </c>
      <c r="AA23" s="6" t="e">
        <f t="shared" si="21"/>
        <v>#VALUE!</v>
      </c>
      <c r="AB23" s="5" t="e">
        <f t="shared" si="22"/>
        <v>#VALUE!</v>
      </c>
      <c r="AC23" s="6" t="e">
        <f t="shared" si="23"/>
        <v>#VALUE!</v>
      </c>
      <c r="AD23" s="7" t="e">
        <f t="shared" si="24"/>
        <v>#VALUE!</v>
      </c>
      <c r="AE23" s="6" t="e">
        <f t="shared" si="25"/>
        <v>#VALUE!</v>
      </c>
      <c r="AF23" s="7" t="e">
        <f t="shared" si="26"/>
        <v>#VALUE!</v>
      </c>
      <c r="AG23" s="6" t="e">
        <f t="shared" si="27"/>
        <v>#VALUE!</v>
      </c>
      <c r="AH23" s="5" t="e">
        <f t="shared" si="28"/>
        <v>#VALUE!</v>
      </c>
      <c r="AI23" s="6" t="e">
        <f t="shared" si="29"/>
        <v>#VALUE!</v>
      </c>
      <c r="AJ23" s="7" t="e">
        <f t="shared" si="30"/>
        <v>#VALUE!</v>
      </c>
      <c r="AK23" s="6" t="e">
        <f t="shared" si="31"/>
        <v>#VALUE!</v>
      </c>
      <c r="AL23" s="7" t="e">
        <f t="shared" si="32"/>
        <v>#VALUE!</v>
      </c>
      <c r="AM23" s="6" t="e">
        <f t="shared" si="33"/>
        <v>#VALUE!</v>
      </c>
      <c r="AN23" s="5" t="e">
        <f t="shared" si="34"/>
        <v>#VALUE!</v>
      </c>
      <c r="AO23" s="6" t="e">
        <f t="shared" si="35"/>
        <v>#VALUE!</v>
      </c>
      <c r="AP23" s="7" t="e">
        <f t="shared" si="36"/>
        <v>#VALUE!</v>
      </c>
      <c r="AQ23" s="6" t="e">
        <f t="shared" si="37"/>
        <v>#VALUE!</v>
      </c>
      <c r="AR23" s="7" t="e">
        <f t="shared" si="38"/>
        <v>#VALUE!</v>
      </c>
      <c r="AS23" s="6" t="e">
        <f t="shared" si="39"/>
        <v>#VALUE!</v>
      </c>
      <c r="AT23" s="5" t="e">
        <f t="shared" si="40"/>
        <v>#VALUE!</v>
      </c>
      <c r="AU23" s="6" t="e">
        <f t="shared" si="41"/>
        <v>#VALUE!</v>
      </c>
      <c r="AV23" s="7" t="e">
        <f t="shared" si="42"/>
        <v>#VALUE!</v>
      </c>
      <c r="AW23" s="6" t="e">
        <f t="shared" si="43"/>
        <v>#VALUE!</v>
      </c>
      <c r="AX23" s="7" t="e">
        <f t="shared" si="44"/>
        <v>#VALUE!</v>
      </c>
      <c r="AY23" s="6" t="e">
        <f t="shared" si="45"/>
        <v>#VALUE!</v>
      </c>
      <c r="AZ23" s="5" t="e">
        <f t="shared" si="46"/>
        <v>#VALUE!</v>
      </c>
      <c r="BA23" s="6" t="e">
        <f t="shared" si="47"/>
        <v>#VALUE!</v>
      </c>
      <c r="BB23" s="7" t="e">
        <f t="shared" si="48"/>
        <v>#VALUE!</v>
      </c>
      <c r="BC23" s="6" t="e">
        <f t="shared" si="49"/>
        <v>#VALUE!</v>
      </c>
      <c r="BD23" s="7" t="e">
        <f t="shared" si="50"/>
        <v>#VALUE!</v>
      </c>
      <c r="BE23" s="6" t="e">
        <f t="shared" si="51"/>
        <v>#VALUE!</v>
      </c>
      <c r="BF23" s="5" t="e">
        <f t="shared" si="52"/>
        <v>#VALUE!</v>
      </c>
      <c r="BG23" s="6" t="e">
        <f t="shared" si="53"/>
        <v>#VALUE!</v>
      </c>
      <c r="BH23" s="7" t="e">
        <f t="shared" si="54"/>
        <v>#VALUE!</v>
      </c>
      <c r="BI23" s="6" t="e">
        <f t="shared" si="55"/>
        <v>#VALUE!</v>
      </c>
      <c r="BJ23" s="7" t="e">
        <f t="shared" si="56"/>
        <v>#VALUE!</v>
      </c>
      <c r="BK23" s="6" t="e">
        <f t="shared" si="57"/>
        <v>#VALUE!</v>
      </c>
      <c r="BL23" s="5" t="e">
        <f t="shared" si="58"/>
        <v>#VALUE!</v>
      </c>
      <c r="BM23" s="6" t="e">
        <f t="shared" si="59"/>
        <v>#VALUE!</v>
      </c>
      <c r="BN23" s="7" t="e">
        <f t="shared" si="60"/>
        <v>#VALUE!</v>
      </c>
      <c r="BO23" s="6" t="e">
        <f t="shared" si="61"/>
        <v>#VALUE!</v>
      </c>
      <c r="BP23" s="7" t="e">
        <f t="shared" si="62"/>
        <v>#VALUE!</v>
      </c>
      <c r="BQ23" s="6" t="e">
        <f t="shared" si="63"/>
        <v>#VALUE!</v>
      </c>
      <c r="BR23" s="5" t="e">
        <f t="shared" si="64"/>
        <v>#VALUE!</v>
      </c>
      <c r="BS23" s="6" t="e">
        <f t="shared" si="65"/>
        <v>#VALUE!</v>
      </c>
      <c r="BT23" s="7" t="e">
        <f t="shared" si="66"/>
        <v>#VALUE!</v>
      </c>
      <c r="BU23" s="6" t="e">
        <f t="shared" si="67"/>
        <v>#VALUE!</v>
      </c>
      <c r="BV23" s="7" t="e">
        <f t="shared" si="68"/>
        <v>#VALUE!</v>
      </c>
      <c r="BW23" s="6" t="e">
        <f t="shared" si="69"/>
        <v>#VALUE!</v>
      </c>
      <c r="BX23" s="5" t="e">
        <f t="shared" si="70"/>
        <v>#VALUE!</v>
      </c>
      <c r="BY23" s="6" t="e">
        <f t="shared" si="71"/>
        <v>#VALUE!</v>
      </c>
      <c r="BZ23" s="7" t="e">
        <f t="shared" si="72"/>
        <v>#VALUE!</v>
      </c>
      <c r="CA23" s="6" t="e">
        <f t="shared" si="73"/>
        <v>#VALUE!</v>
      </c>
      <c r="CB23" s="7" t="e">
        <f t="shared" si="74"/>
        <v>#VALUE!</v>
      </c>
      <c r="CC23" s="6" t="e">
        <f t="shared" si="75"/>
        <v>#VALUE!</v>
      </c>
      <c r="CD23" s="5" t="e">
        <f t="shared" si="76"/>
        <v>#VALUE!</v>
      </c>
      <c r="CE23" s="6" t="e">
        <f t="shared" si="77"/>
        <v>#VALUE!</v>
      </c>
      <c r="CF23" s="7" t="e">
        <f t="shared" si="78"/>
        <v>#VALUE!</v>
      </c>
      <c r="CG23" s="6" t="e">
        <f t="shared" si="79"/>
        <v>#VALUE!</v>
      </c>
      <c r="CH23" s="7" t="e">
        <f t="shared" si="80"/>
        <v>#VALUE!</v>
      </c>
      <c r="CI23" s="6" t="e">
        <f t="shared" si="81"/>
        <v>#VALUE!</v>
      </c>
      <c r="CJ23" s="5" t="e">
        <f t="shared" si="82"/>
        <v>#VALUE!</v>
      </c>
      <c r="CK23" s="6" t="e">
        <f t="shared" si="83"/>
        <v>#VALUE!</v>
      </c>
      <c r="CL23" s="7" t="e">
        <f t="shared" si="84"/>
        <v>#VALUE!</v>
      </c>
      <c r="CM23" s="6" t="e">
        <f t="shared" si="85"/>
        <v>#VALUE!</v>
      </c>
      <c r="CN23" s="7" t="e">
        <f t="shared" si="86"/>
        <v>#VALUE!</v>
      </c>
      <c r="CO23" s="6" t="e">
        <f t="shared" si="87"/>
        <v>#VALUE!</v>
      </c>
      <c r="CP23" s="5" t="e">
        <f t="shared" si="88"/>
        <v>#VALUE!</v>
      </c>
      <c r="CQ23" s="6" t="e">
        <f t="shared" si="89"/>
        <v>#VALUE!</v>
      </c>
      <c r="CR23" s="7" t="e">
        <f t="shared" si="90"/>
        <v>#VALUE!</v>
      </c>
      <c r="CS23" s="7" t="e">
        <f t="shared" si="90"/>
        <v>#VALUE!</v>
      </c>
      <c r="CT23" s="7" t="e">
        <f t="shared" si="90"/>
        <v>#VALUE!</v>
      </c>
      <c r="CU23" s="7" t="e">
        <f t="shared" si="90"/>
        <v>#VALUE!</v>
      </c>
      <c r="CV23" s="5" t="e">
        <f t="shared" si="91"/>
        <v>#VALUE!</v>
      </c>
      <c r="CW23" s="6" t="e">
        <f t="shared" si="92"/>
        <v>#VALUE!</v>
      </c>
      <c r="CY23" s="7" t="e">
        <v>#VALUE!</v>
      </c>
      <c r="CZ23" s="5" t="e">
        <f t="array" ref="CZ23">Summary_UpperBound</f>
        <v>#VALUE!</v>
      </c>
      <c r="DA23" s="6" t="e">
        <f>IF(ROUND(CZ23-CY23,0)=0,1/IF(Summary!$B$7="minutes",1,60),CZ23-CY23)</f>
        <v>#VALUE!</v>
      </c>
    </row>
    <row r="24" spans="1:105" x14ac:dyDescent="0.35">
      <c r="B24" s="14"/>
      <c r="E24" s="12">
        <f t="shared" ca="1" si="93"/>
        <v>44337</v>
      </c>
      <c r="F24" s="7" t="e">
        <f t="shared" si="0"/>
        <v>#VALUE!</v>
      </c>
      <c r="G24" s="6" t="e">
        <f t="shared" si="1"/>
        <v>#VALUE!</v>
      </c>
      <c r="H24" s="7" t="e">
        <f t="shared" si="2"/>
        <v>#VALUE!</v>
      </c>
      <c r="I24" s="6" t="e">
        <f t="shared" si="3"/>
        <v>#VALUE!</v>
      </c>
      <c r="J24" s="5" t="e">
        <f t="shared" si="4"/>
        <v>#VALUE!</v>
      </c>
      <c r="K24" s="6" t="e">
        <f t="shared" si="5"/>
        <v>#VALUE!</v>
      </c>
      <c r="L24" s="7" t="e">
        <f t="shared" si="6"/>
        <v>#VALUE!</v>
      </c>
      <c r="M24" s="6" t="e">
        <f t="shared" si="7"/>
        <v>#VALUE!</v>
      </c>
      <c r="N24" s="7" t="e">
        <f t="shared" si="8"/>
        <v>#VALUE!</v>
      </c>
      <c r="O24" s="6" t="e">
        <f t="shared" si="9"/>
        <v>#VALUE!</v>
      </c>
      <c r="P24" s="5" t="e">
        <f t="shared" si="10"/>
        <v>#VALUE!</v>
      </c>
      <c r="Q24" s="6" t="e">
        <f t="shared" si="11"/>
        <v>#VALUE!</v>
      </c>
      <c r="R24" s="7" t="e">
        <f t="shared" si="12"/>
        <v>#VALUE!</v>
      </c>
      <c r="S24" s="6" t="e">
        <f t="shared" si="13"/>
        <v>#VALUE!</v>
      </c>
      <c r="T24" s="7" t="e">
        <f t="shared" si="14"/>
        <v>#VALUE!</v>
      </c>
      <c r="U24" s="6" t="e">
        <f t="shared" si="15"/>
        <v>#VALUE!</v>
      </c>
      <c r="V24" s="5" t="e">
        <f t="shared" si="16"/>
        <v>#VALUE!</v>
      </c>
      <c r="W24" s="6" t="e">
        <f t="shared" si="17"/>
        <v>#VALUE!</v>
      </c>
      <c r="X24" s="7" t="e">
        <f t="shared" si="18"/>
        <v>#VALUE!</v>
      </c>
      <c r="Y24" s="6" t="e">
        <f t="shared" si="19"/>
        <v>#VALUE!</v>
      </c>
      <c r="Z24" s="7" t="e">
        <f t="shared" si="20"/>
        <v>#VALUE!</v>
      </c>
      <c r="AA24" s="6" t="e">
        <f t="shared" si="21"/>
        <v>#VALUE!</v>
      </c>
      <c r="AB24" s="5" t="e">
        <f t="shared" si="22"/>
        <v>#VALUE!</v>
      </c>
      <c r="AC24" s="6" t="e">
        <f t="shared" si="23"/>
        <v>#VALUE!</v>
      </c>
      <c r="AD24" s="7" t="e">
        <f t="shared" si="24"/>
        <v>#VALUE!</v>
      </c>
      <c r="AE24" s="6" t="e">
        <f t="shared" si="25"/>
        <v>#VALUE!</v>
      </c>
      <c r="AF24" s="7" t="e">
        <f t="shared" si="26"/>
        <v>#VALUE!</v>
      </c>
      <c r="AG24" s="6" t="e">
        <f t="shared" si="27"/>
        <v>#VALUE!</v>
      </c>
      <c r="AH24" s="5" t="e">
        <f t="shared" si="28"/>
        <v>#VALUE!</v>
      </c>
      <c r="AI24" s="6" t="e">
        <f t="shared" si="29"/>
        <v>#VALUE!</v>
      </c>
      <c r="AJ24" s="7" t="e">
        <f t="shared" si="30"/>
        <v>#VALUE!</v>
      </c>
      <c r="AK24" s="6" t="e">
        <f t="shared" si="31"/>
        <v>#VALUE!</v>
      </c>
      <c r="AL24" s="7" t="e">
        <f t="shared" si="32"/>
        <v>#VALUE!</v>
      </c>
      <c r="AM24" s="6" t="e">
        <f t="shared" si="33"/>
        <v>#VALUE!</v>
      </c>
      <c r="AN24" s="5" t="e">
        <f t="shared" si="34"/>
        <v>#VALUE!</v>
      </c>
      <c r="AO24" s="6" t="e">
        <f t="shared" si="35"/>
        <v>#VALUE!</v>
      </c>
      <c r="AP24" s="7" t="e">
        <f t="shared" si="36"/>
        <v>#VALUE!</v>
      </c>
      <c r="AQ24" s="6" t="e">
        <f t="shared" si="37"/>
        <v>#VALUE!</v>
      </c>
      <c r="AR24" s="7" t="e">
        <f t="shared" si="38"/>
        <v>#VALUE!</v>
      </c>
      <c r="AS24" s="6" t="e">
        <f t="shared" si="39"/>
        <v>#VALUE!</v>
      </c>
      <c r="AT24" s="5" t="e">
        <f t="shared" si="40"/>
        <v>#VALUE!</v>
      </c>
      <c r="AU24" s="6" t="e">
        <f t="shared" si="41"/>
        <v>#VALUE!</v>
      </c>
      <c r="AV24" s="7" t="e">
        <f t="shared" si="42"/>
        <v>#VALUE!</v>
      </c>
      <c r="AW24" s="6" t="e">
        <f t="shared" si="43"/>
        <v>#VALUE!</v>
      </c>
      <c r="AX24" s="7" t="e">
        <f t="shared" si="44"/>
        <v>#VALUE!</v>
      </c>
      <c r="AY24" s="6" t="e">
        <f t="shared" si="45"/>
        <v>#VALUE!</v>
      </c>
      <c r="AZ24" s="5" t="e">
        <f t="shared" si="46"/>
        <v>#VALUE!</v>
      </c>
      <c r="BA24" s="6" t="e">
        <f t="shared" si="47"/>
        <v>#VALUE!</v>
      </c>
      <c r="BB24" s="7" t="e">
        <f t="shared" si="48"/>
        <v>#VALUE!</v>
      </c>
      <c r="BC24" s="6" t="e">
        <f t="shared" si="49"/>
        <v>#VALUE!</v>
      </c>
      <c r="BD24" s="7" t="e">
        <f t="shared" si="50"/>
        <v>#VALUE!</v>
      </c>
      <c r="BE24" s="6" t="e">
        <f t="shared" si="51"/>
        <v>#VALUE!</v>
      </c>
      <c r="BF24" s="5" t="e">
        <f t="shared" si="52"/>
        <v>#VALUE!</v>
      </c>
      <c r="BG24" s="6" t="e">
        <f t="shared" si="53"/>
        <v>#VALUE!</v>
      </c>
      <c r="BH24" s="7" t="e">
        <f t="shared" si="54"/>
        <v>#VALUE!</v>
      </c>
      <c r="BI24" s="6" t="e">
        <f t="shared" si="55"/>
        <v>#VALUE!</v>
      </c>
      <c r="BJ24" s="7" t="e">
        <f t="shared" si="56"/>
        <v>#VALUE!</v>
      </c>
      <c r="BK24" s="6" t="e">
        <f t="shared" si="57"/>
        <v>#VALUE!</v>
      </c>
      <c r="BL24" s="5" t="e">
        <f t="shared" si="58"/>
        <v>#VALUE!</v>
      </c>
      <c r="BM24" s="6" t="e">
        <f t="shared" si="59"/>
        <v>#VALUE!</v>
      </c>
      <c r="BN24" s="7" t="e">
        <f t="shared" si="60"/>
        <v>#VALUE!</v>
      </c>
      <c r="BO24" s="6" t="e">
        <f t="shared" si="61"/>
        <v>#VALUE!</v>
      </c>
      <c r="BP24" s="7" t="e">
        <f t="shared" si="62"/>
        <v>#VALUE!</v>
      </c>
      <c r="BQ24" s="6" t="e">
        <f t="shared" si="63"/>
        <v>#VALUE!</v>
      </c>
      <c r="BR24" s="5" t="e">
        <f t="shared" si="64"/>
        <v>#VALUE!</v>
      </c>
      <c r="BS24" s="6" t="e">
        <f t="shared" si="65"/>
        <v>#VALUE!</v>
      </c>
      <c r="BT24" s="7" t="e">
        <f t="shared" si="66"/>
        <v>#VALUE!</v>
      </c>
      <c r="BU24" s="6" t="e">
        <f t="shared" si="67"/>
        <v>#VALUE!</v>
      </c>
      <c r="BV24" s="7" t="e">
        <f t="shared" si="68"/>
        <v>#VALUE!</v>
      </c>
      <c r="BW24" s="6" t="e">
        <f t="shared" si="69"/>
        <v>#VALUE!</v>
      </c>
      <c r="BX24" s="5" t="e">
        <f t="shared" si="70"/>
        <v>#VALUE!</v>
      </c>
      <c r="BY24" s="6" t="e">
        <f t="shared" si="71"/>
        <v>#VALUE!</v>
      </c>
      <c r="BZ24" s="7" t="e">
        <f t="shared" si="72"/>
        <v>#VALUE!</v>
      </c>
      <c r="CA24" s="6" t="e">
        <f t="shared" si="73"/>
        <v>#VALUE!</v>
      </c>
      <c r="CB24" s="7" t="e">
        <f t="shared" si="74"/>
        <v>#VALUE!</v>
      </c>
      <c r="CC24" s="6" t="e">
        <f t="shared" si="75"/>
        <v>#VALUE!</v>
      </c>
      <c r="CD24" s="5" t="e">
        <f t="shared" si="76"/>
        <v>#VALUE!</v>
      </c>
      <c r="CE24" s="6" t="e">
        <f t="shared" si="77"/>
        <v>#VALUE!</v>
      </c>
      <c r="CF24" s="7" t="e">
        <f t="shared" si="78"/>
        <v>#VALUE!</v>
      </c>
      <c r="CG24" s="6" t="e">
        <f t="shared" si="79"/>
        <v>#VALUE!</v>
      </c>
      <c r="CH24" s="7" t="e">
        <f t="shared" si="80"/>
        <v>#VALUE!</v>
      </c>
      <c r="CI24" s="6" t="e">
        <f t="shared" si="81"/>
        <v>#VALUE!</v>
      </c>
      <c r="CJ24" s="5" t="e">
        <f t="shared" si="82"/>
        <v>#VALUE!</v>
      </c>
      <c r="CK24" s="6" t="e">
        <f t="shared" si="83"/>
        <v>#VALUE!</v>
      </c>
      <c r="CL24" s="7" t="e">
        <f t="shared" si="84"/>
        <v>#VALUE!</v>
      </c>
      <c r="CM24" s="6" t="e">
        <f t="shared" si="85"/>
        <v>#VALUE!</v>
      </c>
      <c r="CN24" s="7" t="e">
        <f t="shared" si="86"/>
        <v>#VALUE!</v>
      </c>
      <c r="CO24" s="6" t="e">
        <f t="shared" si="87"/>
        <v>#VALUE!</v>
      </c>
      <c r="CP24" s="5" t="e">
        <f t="shared" si="88"/>
        <v>#VALUE!</v>
      </c>
      <c r="CQ24" s="6" t="e">
        <f t="shared" si="89"/>
        <v>#VALUE!</v>
      </c>
      <c r="CR24" s="7" t="e">
        <f t="shared" si="90"/>
        <v>#VALUE!</v>
      </c>
      <c r="CS24" s="7" t="e">
        <f t="shared" si="90"/>
        <v>#VALUE!</v>
      </c>
      <c r="CT24" s="7" t="e">
        <f t="shared" si="90"/>
        <v>#VALUE!</v>
      </c>
      <c r="CU24" s="7" t="e">
        <f t="shared" si="90"/>
        <v>#VALUE!</v>
      </c>
      <c r="CV24" s="5" t="e">
        <f t="shared" si="91"/>
        <v>#VALUE!</v>
      </c>
      <c r="CW24" s="6" t="e">
        <f t="shared" si="92"/>
        <v>#VALUE!</v>
      </c>
      <c r="CY24" s="7" t="e">
        <v>#VALUE!</v>
      </c>
      <c r="CZ24" s="5" t="e">
        <f t="array" ref="CZ24">Summary_UpperBound</f>
        <v>#VALUE!</v>
      </c>
      <c r="DA24" s="6" t="e">
        <f>IF(ROUND(CZ24-CY24,0)=0,1/IF(Summary!$B$7="minutes",1,60),CZ24-CY24)</f>
        <v>#VALUE!</v>
      </c>
    </row>
    <row r="25" spans="1:105" x14ac:dyDescent="0.35">
      <c r="B25" s="14"/>
      <c r="E25" s="12">
        <f t="shared" ca="1" si="93"/>
        <v>44344</v>
      </c>
      <c r="F25" s="7" t="e">
        <f t="shared" si="0"/>
        <v>#VALUE!</v>
      </c>
      <c r="G25" s="6" t="e">
        <f t="shared" si="1"/>
        <v>#VALUE!</v>
      </c>
      <c r="H25" s="7" t="e">
        <f t="shared" si="2"/>
        <v>#VALUE!</v>
      </c>
      <c r="I25" s="6" t="e">
        <f t="shared" si="3"/>
        <v>#VALUE!</v>
      </c>
      <c r="J25" s="5" t="e">
        <f t="shared" si="4"/>
        <v>#VALUE!</v>
      </c>
      <c r="K25" s="6" t="e">
        <f t="shared" si="5"/>
        <v>#VALUE!</v>
      </c>
      <c r="L25" s="7" t="e">
        <f t="shared" si="6"/>
        <v>#VALUE!</v>
      </c>
      <c r="M25" s="6" t="e">
        <f t="shared" si="7"/>
        <v>#VALUE!</v>
      </c>
      <c r="N25" s="7" t="e">
        <f t="shared" si="8"/>
        <v>#VALUE!</v>
      </c>
      <c r="O25" s="6" t="e">
        <f t="shared" si="9"/>
        <v>#VALUE!</v>
      </c>
      <c r="P25" s="5" t="e">
        <f t="shared" si="10"/>
        <v>#VALUE!</v>
      </c>
      <c r="Q25" s="6" t="e">
        <f t="shared" si="11"/>
        <v>#VALUE!</v>
      </c>
      <c r="R25" s="7" t="e">
        <f t="shared" si="12"/>
        <v>#VALUE!</v>
      </c>
      <c r="S25" s="6" t="e">
        <f t="shared" si="13"/>
        <v>#VALUE!</v>
      </c>
      <c r="T25" s="7" t="e">
        <f t="shared" si="14"/>
        <v>#VALUE!</v>
      </c>
      <c r="U25" s="6" t="e">
        <f t="shared" si="15"/>
        <v>#VALUE!</v>
      </c>
      <c r="V25" s="5" t="e">
        <f t="shared" si="16"/>
        <v>#VALUE!</v>
      </c>
      <c r="W25" s="6" t="e">
        <f t="shared" si="17"/>
        <v>#VALUE!</v>
      </c>
      <c r="X25" s="7" t="e">
        <f t="shared" si="18"/>
        <v>#VALUE!</v>
      </c>
      <c r="Y25" s="6" t="e">
        <f t="shared" si="19"/>
        <v>#VALUE!</v>
      </c>
      <c r="Z25" s="7" t="e">
        <f t="shared" si="20"/>
        <v>#VALUE!</v>
      </c>
      <c r="AA25" s="6" t="e">
        <f t="shared" si="21"/>
        <v>#VALUE!</v>
      </c>
      <c r="AB25" s="5" t="e">
        <f t="shared" si="22"/>
        <v>#VALUE!</v>
      </c>
      <c r="AC25" s="6" t="e">
        <f t="shared" si="23"/>
        <v>#VALUE!</v>
      </c>
      <c r="AD25" s="7" t="e">
        <f t="shared" si="24"/>
        <v>#VALUE!</v>
      </c>
      <c r="AE25" s="6" t="e">
        <f t="shared" si="25"/>
        <v>#VALUE!</v>
      </c>
      <c r="AF25" s="7" t="e">
        <f t="shared" si="26"/>
        <v>#VALUE!</v>
      </c>
      <c r="AG25" s="6" t="e">
        <f t="shared" si="27"/>
        <v>#VALUE!</v>
      </c>
      <c r="AH25" s="5" t="e">
        <f t="shared" si="28"/>
        <v>#VALUE!</v>
      </c>
      <c r="AI25" s="6" t="e">
        <f t="shared" si="29"/>
        <v>#VALUE!</v>
      </c>
      <c r="AJ25" s="7" t="e">
        <f t="shared" si="30"/>
        <v>#VALUE!</v>
      </c>
      <c r="AK25" s="6" t="e">
        <f t="shared" si="31"/>
        <v>#VALUE!</v>
      </c>
      <c r="AL25" s="7" t="e">
        <f t="shared" si="32"/>
        <v>#VALUE!</v>
      </c>
      <c r="AM25" s="6" t="e">
        <f t="shared" si="33"/>
        <v>#VALUE!</v>
      </c>
      <c r="AN25" s="5" t="e">
        <f t="shared" si="34"/>
        <v>#VALUE!</v>
      </c>
      <c r="AO25" s="6" t="e">
        <f t="shared" si="35"/>
        <v>#VALUE!</v>
      </c>
      <c r="AP25" s="7" t="e">
        <f t="shared" si="36"/>
        <v>#VALUE!</v>
      </c>
      <c r="AQ25" s="6" t="e">
        <f t="shared" si="37"/>
        <v>#VALUE!</v>
      </c>
      <c r="AR25" s="7" t="e">
        <f t="shared" si="38"/>
        <v>#VALUE!</v>
      </c>
      <c r="AS25" s="6" t="e">
        <f t="shared" si="39"/>
        <v>#VALUE!</v>
      </c>
      <c r="AT25" s="5" t="e">
        <f t="shared" si="40"/>
        <v>#VALUE!</v>
      </c>
      <c r="AU25" s="6" t="e">
        <f t="shared" si="41"/>
        <v>#VALUE!</v>
      </c>
      <c r="AV25" s="7" t="e">
        <f t="shared" si="42"/>
        <v>#VALUE!</v>
      </c>
      <c r="AW25" s="6" t="e">
        <f t="shared" si="43"/>
        <v>#VALUE!</v>
      </c>
      <c r="AX25" s="7" t="e">
        <f t="shared" si="44"/>
        <v>#VALUE!</v>
      </c>
      <c r="AY25" s="6" t="e">
        <f t="shared" si="45"/>
        <v>#VALUE!</v>
      </c>
      <c r="AZ25" s="5" t="e">
        <f t="shared" si="46"/>
        <v>#VALUE!</v>
      </c>
      <c r="BA25" s="6" t="e">
        <f t="shared" si="47"/>
        <v>#VALUE!</v>
      </c>
      <c r="BB25" s="7" t="e">
        <f t="shared" si="48"/>
        <v>#VALUE!</v>
      </c>
      <c r="BC25" s="6" t="e">
        <f t="shared" si="49"/>
        <v>#VALUE!</v>
      </c>
      <c r="BD25" s="7" t="e">
        <f t="shared" si="50"/>
        <v>#VALUE!</v>
      </c>
      <c r="BE25" s="6" t="e">
        <f t="shared" si="51"/>
        <v>#VALUE!</v>
      </c>
      <c r="BF25" s="5" t="e">
        <f t="shared" si="52"/>
        <v>#VALUE!</v>
      </c>
      <c r="BG25" s="6" t="e">
        <f t="shared" si="53"/>
        <v>#VALUE!</v>
      </c>
      <c r="BH25" s="7" t="e">
        <f t="shared" si="54"/>
        <v>#VALUE!</v>
      </c>
      <c r="BI25" s="6" t="e">
        <f t="shared" si="55"/>
        <v>#VALUE!</v>
      </c>
      <c r="BJ25" s="7" t="e">
        <f t="shared" si="56"/>
        <v>#VALUE!</v>
      </c>
      <c r="BK25" s="6" t="e">
        <f t="shared" si="57"/>
        <v>#VALUE!</v>
      </c>
      <c r="BL25" s="5" t="e">
        <f t="shared" si="58"/>
        <v>#VALUE!</v>
      </c>
      <c r="BM25" s="6" t="e">
        <f t="shared" si="59"/>
        <v>#VALUE!</v>
      </c>
      <c r="BN25" s="7" t="e">
        <f t="shared" si="60"/>
        <v>#VALUE!</v>
      </c>
      <c r="BO25" s="6" t="e">
        <f t="shared" si="61"/>
        <v>#VALUE!</v>
      </c>
      <c r="BP25" s="7" t="e">
        <f t="shared" si="62"/>
        <v>#VALUE!</v>
      </c>
      <c r="BQ25" s="6" t="e">
        <f t="shared" si="63"/>
        <v>#VALUE!</v>
      </c>
      <c r="BR25" s="5" t="e">
        <f t="shared" si="64"/>
        <v>#VALUE!</v>
      </c>
      <c r="BS25" s="6" t="e">
        <f t="shared" si="65"/>
        <v>#VALUE!</v>
      </c>
      <c r="BT25" s="7" t="e">
        <f t="shared" si="66"/>
        <v>#VALUE!</v>
      </c>
      <c r="BU25" s="6" t="e">
        <f t="shared" si="67"/>
        <v>#VALUE!</v>
      </c>
      <c r="BV25" s="7" t="e">
        <f t="shared" si="68"/>
        <v>#VALUE!</v>
      </c>
      <c r="BW25" s="6" t="e">
        <f t="shared" si="69"/>
        <v>#VALUE!</v>
      </c>
      <c r="BX25" s="5" t="e">
        <f t="shared" si="70"/>
        <v>#VALUE!</v>
      </c>
      <c r="BY25" s="6" t="e">
        <f t="shared" si="71"/>
        <v>#VALUE!</v>
      </c>
      <c r="BZ25" s="7" t="e">
        <f t="shared" si="72"/>
        <v>#VALUE!</v>
      </c>
      <c r="CA25" s="6" t="e">
        <f t="shared" si="73"/>
        <v>#VALUE!</v>
      </c>
      <c r="CB25" s="7" t="e">
        <f t="shared" si="74"/>
        <v>#VALUE!</v>
      </c>
      <c r="CC25" s="6" t="e">
        <f t="shared" si="75"/>
        <v>#VALUE!</v>
      </c>
      <c r="CD25" s="5" t="e">
        <f t="shared" si="76"/>
        <v>#VALUE!</v>
      </c>
      <c r="CE25" s="6" t="e">
        <f t="shared" si="77"/>
        <v>#VALUE!</v>
      </c>
      <c r="CF25" s="7" t="e">
        <f t="shared" si="78"/>
        <v>#VALUE!</v>
      </c>
      <c r="CG25" s="6" t="e">
        <f t="shared" si="79"/>
        <v>#VALUE!</v>
      </c>
      <c r="CH25" s="7" t="e">
        <f t="shared" si="80"/>
        <v>#VALUE!</v>
      </c>
      <c r="CI25" s="6" t="e">
        <f t="shared" si="81"/>
        <v>#VALUE!</v>
      </c>
      <c r="CJ25" s="5" t="e">
        <f t="shared" si="82"/>
        <v>#VALUE!</v>
      </c>
      <c r="CK25" s="6" t="e">
        <f t="shared" si="83"/>
        <v>#VALUE!</v>
      </c>
      <c r="CL25" s="7" t="e">
        <f t="shared" si="84"/>
        <v>#VALUE!</v>
      </c>
      <c r="CM25" s="6" t="e">
        <f t="shared" si="85"/>
        <v>#VALUE!</v>
      </c>
      <c r="CN25" s="7" t="e">
        <f t="shared" si="86"/>
        <v>#VALUE!</v>
      </c>
      <c r="CO25" s="6" t="e">
        <f t="shared" si="87"/>
        <v>#VALUE!</v>
      </c>
      <c r="CP25" s="5" t="e">
        <f t="shared" si="88"/>
        <v>#VALUE!</v>
      </c>
      <c r="CQ25" s="6" t="e">
        <f t="shared" si="89"/>
        <v>#VALUE!</v>
      </c>
      <c r="CR25" s="7" t="e">
        <f t="shared" si="90"/>
        <v>#VALUE!</v>
      </c>
      <c r="CS25" s="7" t="e">
        <f t="shared" si="90"/>
        <v>#VALUE!</v>
      </c>
      <c r="CT25" s="7" t="e">
        <f t="shared" si="90"/>
        <v>#VALUE!</v>
      </c>
      <c r="CU25" s="7" t="e">
        <f t="shared" si="90"/>
        <v>#VALUE!</v>
      </c>
      <c r="CV25" s="5" t="e">
        <f t="shared" si="91"/>
        <v>#VALUE!</v>
      </c>
      <c r="CW25" s="6" t="e">
        <f t="shared" si="92"/>
        <v>#VALUE!</v>
      </c>
      <c r="CY25" s="7" t="e">
        <v>#VALUE!</v>
      </c>
      <c r="CZ25" s="5" t="e">
        <f t="array" ref="CZ25">Summary_UpperBound</f>
        <v>#VALUE!</v>
      </c>
      <c r="DA25" s="6" t="e">
        <f>IF(ROUND(CZ25-CY25,0)=0,1/IF(Summary!$B$7="minutes",1,60),CZ25-CY25)</f>
        <v>#VALUE!</v>
      </c>
    </row>
    <row r="26" spans="1:105" x14ac:dyDescent="0.35">
      <c r="B26" s="14"/>
      <c r="E26" s="12">
        <f t="shared" ca="1" si="93"/>
        <v>44351</v>
      </c>
      <c r="F26" s="7" t="e">
        <f t="shared" si="0"/>
        <v>#VALUE!</v>
      </c>
      <c r="G26" s="6" t="e">
        <f t="shared" si="1"/>
        <v>#VALUE!</v>
      </c>
      <c r="H26" s="7" t="e">
        <f t="shared" si="2"/>
        <v>#VALUE!</v>
      </c>
      <c r="I26" s="6" t="e">
        <f t="shared" si="3"/>
        <v>#VALUE!</v>
      </c>
      <c r="J26" s="5" t="e">
        <f t="shared" si="4"/>
        <v>#VALUE!</v>
      </c>
      <c r="K26" s="6" t="e">
        <f t="shared" si="5"/>
        <v>#VALUE!</v>
      </c>
      <c r="L26" s="7" t="e">
        <f t="shared" si="6"/>
        <v>#VALUE!</v>
      </c>
      <c r="M26" s="6" t="e">
        <f t="shared" si="7"/>
        <v>#VALUE!</v>
      </c>
      <c r="N26" s="7" t="e">
        <f t="shared" si="8"/>
        <v>#VALUE!</v>
      </c>
      <c r="O26" s="6" t="e">
        <f t="shared" si="9"/>
        <v>#VALUE!</v>
      </c>
      <c r="P26" s="5" t="e">
        <f t="shared" si="10"/>
        <v>#VALUE!</v>
      </c>
      <c r="Q26" s="6" t="e">
        <f t="shared" si="11"/>
        <v>#VALUE!</v>
      </c>
      <c r="R26" s="7" t="e">
        <f t="shared" si="12"/>
        <v>#VALUE!</v>
      </c>
      <c r="S26" s="6" t="e">
        <f t="shared" si="13"/>
        <v>#VALUE!</v>
      </c>
      <c r="T26" s="7" t="e">
        <f t="shared" si="14"/>
        <v>#VALUE!</v>
      </c>
      <c r="U26" s="6" t="e">
        <f t="shared" si="15"/>
        <v>#VALUE!</v>
      </c>
      <c r="V26" s="5" t="e">
        <f t="shared" si="16"/>
        <v>#VALUE!</v>
      </c>
      <c r="W26" s="6" t="e">
        <f t="shared" si="17"/>
        <v>#VALUE!</v>
      </c>
      <c r="X26" s="7" t="e">
        <f t="shared" si="18"/>
        <v>#VALUE!</v>
      </c>
      <c r="Y26" s="6" t="e">
        <f t="shared" si="19"/>
        <v>#VALUE!</v>
      </c>
      <c r="Z26" s="7" t="e">
        <f t="shared" si="20"/>
        <v>#VALUE!</v>
      </c>
      <c r="AA26" s="6" t="e">
        <f t="shared" si="21"/>
        <v>#VALUE!</v>
      </c>
      <c r="AB26" s="5" t="e">
        <f t="shared" si="22"/>
        <v>#VALUE!</v>
      </c>
      <c r="AC26" s="6" t="e">
        <f t="shared" si="23"/>
        <v>#VALUE!</v>
      </c>
      <c r="AD26" s="7" t="e">
        <f t="shared" si="24"/>
        <v>#VALUE!</v>
      </c>
      <c r="AE26" s="6" t="e">
        <f t="shared" si="25"/>
        <v>#VALUE!</v>
      </c>
      <c r="AF26" s="7" t="e">
        <f t="shared" si="26"/>
        <v>#VALUE!</v>
      </c>
      <c r="AG26" s="6" t="e">
        <f t="shared" si="27"/>
        <v>#VALUE!</v>
      </c>
      <c r="AH26" s="5" t="e">
        <f t="shared" si="28"/>
        <v>#VALUE!</v>
      </c>
      <c r="AI26" s="6" t="e">
        <f t="shared" si="29"/>
        <v>#VALUE!</v>
      </c>
      <c r="AJ26" s="7" t="e">
        <f t="shared" si="30"/>
        <v>#VALUE!</v>
      </c>
      <c r="AK26" s="6" t="e">
        <f t="shared" si="31"/>
        <v>#VALUE!</v>
      </c>
      <c r="AL26" s="7" t="e">
        <f t="shared" si="32"/>
        <v>#VALUE!</v>
      </c>
      <c r="AM26" s="6" t="e">
        <f t="shared" si="33"/>
        <v>#VALUE!</v>
      </c>
      <c r="AN26" s="5" t="e">
        <f t="shared" si="34"/>
        <v>#VALUE!</v>
      </c>
      <c r="AO26" s="6" t="e">
        <f t="shared" si="35"/>
        <v>#VALUE!</v>
      </c>
      <c r="AP26" s="7" t="e">
        <f t="shared" si="36"/>
        <v>#VALUE!</v>
      </c>
      <c r="AQ26" s="6" t="e">
        <f t="shared" si="37"/>
        <v>#VALUE!</v>
      </c>
      <c r="AR26" s="7" t="e">
        <f t="shared" si="38"/>
        <v>#VALUE!</v>
      </c>
      <c r="AS26" s="6" t="e">
        <f t="shared" si="39"/>
        <v>#VALUE!</v>
      </c>
      <c r="AT26" s="5" t="e">
        <f t="shared" si="40"/>
        <v>#VALUE!</v>
      </c>
      <c r="AU26" s="6" t="e">
        <f t="shared" si="41"/>
        <v>#VALUE!</v>
      </c>
      <c r="AV26" s="7" t="e">
        <f t="shared" si="42"/>
        <v>#VALUE!</v>
      </c>
      <c r="AW26" s="6" t="e">
        <f t="shared" si="43"/>
        <v>#VALUE!</v>
      </c>
      <c r="AX26" s="7" t="e">
        <f t="shared" si="44"/>
        <v>#VALUE!</v>
      </c>
      <c r="AY26" s="6" t="e">
        <f t="shared" si="45"/>
        <v>#VALUE!</v>
      </c>
      <c r="AZ26" s="5" t="e">
        <f t="shared" si="46"/>
        <v>#VALUE!</v>
      </c>
      <c r="BA26" s="6" t="e">
        <f t="shared" si="47"/>
        <v>#VALUE!</v>
      </c>
      <c r="BB26" s="7" t="e">
        <f t="shared" si="48"/>
        <v>#VALUE!</v>
      </c>
      <c r="BC26" s="6" t="e">
        <f t="shared" si="49"/>
        <v>#VALUE!</v>
      </c>
      <c r="BD26" s="7" t="e">
        <f t="shared" si="50"/>
        <v>#VALUE!</v>
      </c>
      <c r="BE26" s="6" t="e">
        <f t="shared" si="51"/>
        <v>#VALUE!</v>
      </c>
      <c r="BF26" s="5" t="e">
        <f t="shared" si="52"/>
        <v>#VALUE!</v>
      </c>
      <c r="BG26" s="6" t="e">
        <f t="shared" si="53"/>
        <v>#VALUE!</v>
      </c>
      <c r="BH26" s="7" t="e">
        <f t="shared" si="54"/>
        <v>#VALUE!</v>
      </c>
      <c r="BI26" s="6" t="e">
        <f t="shared" si="55"/>
        <v>#VALUE!</v>
      </c>
      <c r="BJ26" s="7" t="e">
        <f t="shared" si="56"/>
        <v>#VALUE!</v>
      </c>
      <c r="BK26" s="6" t="e">
        <f t="shared" si="57"/>
        <v>#VALUE!</v>
      </c>
      <c r="BL26" s="5" t="e">
        <f t="shared" si="58"/>
        <v>#VALUE!</v>
      </c>
      <c r="BM26" s="6" t="e">
        <f t="shared" si="59"/>
        <v>#VALUE!</v>
      </c>
      <c r="BN26" s="7" t="e">
        <f t="shared" si="60"/>
        <v>#VALUE!</v>
      </c>
      <c r="BO26" s="6" t="e">
        <f t="shared" si="61"/>
        <v>#VALUE!</v>
      </c>
      <c r="BP26" s="7" t="e">
        <f t="shared" si="62"/>
        <v>#VALUE!</v>
      </c>
      <c r="BQ26" s="6" t="e">
        <f t="shared" si="63"/>
        <v>#VALUE!</v>
      </c>
      <c r="BR26" s="5" t="e">
        <f t="shared" si="64"/>
        <v>#VALUE!</v>
      </c>
      <c r="BS26" s="6" t="e">
        <f t="shared" si="65"/>
        <v>#VALUE!</v>
      </c>
      <c r="BT26" s="7" t="e">
        <f t="shared" si="66"/>
        <v>#VALUE!</v>
      </c>
      <c r="BU26" s="6" t="e">
        <f t="shared" si="67"/>
        <v>#VALUE!</v>
      </c>
      <c r="BV26" s="7" t="e">
        <f t="shared" si="68"/>
        <v>#VALUE!</v>
      </c>
      <c r="BW26" s="6" t="e">
        <f t="shared" si="69"/>
        <v>#VALUE!</v>
      </c>
      <c r="BX26" s="5" t="e">
        <f t="shared" si="70"/>
        <v>#VALUE!</v>
      </c>
      <c r="BY26" s="6" t="e">
        <f t="shared" si="71"/>
        <v>#VALUE!</v>
      </c>
      <c r="BZ26" s="7" t="e">
        <f t="shared" si="72"/>
        <v>#VALUE!</v>
      </c>
      <c r="CA26" s="6" t="e">
        <f t="shared" si="73"/>
        <v>#VALUE!</v>
      </c>
      <c r="CB26" s="7" t="e">
        <f t="shared" si="74"/>
        <v>#VALUE!</v>
      </c>
      <c r="CC26" s="6" t="e">
        <f t="shared" si="75"/>
        <v>#VALUE!</v>
      </c>
      <c r="CD26" s="5" t="e">
        <f t="shared" si="76"/>
        <v>#VALUE!</v>
      </c>
      <c r="CE26" s="6" t="e">
        <f t="shared" si="77"/>
        <v>#VALUE!</v>
      </c>
      <c r="CF26" s="7" t="e">
        <f t="shared" si="78"/>
        <v>#VALUE!</v>
      </c>
      <c r="CG26" s="6" t="e">
        <f t="shared" si="79"/>
        <v>#VALUE!</v>
      </c>
      <c r="CH26" s="7" t="e">
        <f t="shared" si="80"/>
        <v>#VALUE!</v>
      </c>
      <c r="CI26" s="6" t="e">
        <f t="shared" si="81"/>
        <v>#VALUE!</v>
      </c>
      <c r="CJ26" s="5" t="e">
        <f t="shared" si="82"/>
        <v>#VALUE!</v>
      </c>
      <c r="CK26" s="6" t="e">
        <f t="shared" si="83"/>
        <v>#VALUE!</v>
      </c>
      <c r="CL26" s="7" t="e">
        <f t="shared" si="84"/>
        <v>#VALUE!</v>
      </c>
      <c r="CM26" s="6" t="e">
        <f t="shared" si="85"/>
        <v>#VALUE!</v>
      </c>
      <c r="CN26" s="7" t="e">
        <f t="shared" si="86"/>
        <v>#VALUE!</v>
      </c>
      <c r="CO26" s="6" t="e">
        <f t="shared" si="87"/>
        <v>#VALUE!</v>
      </c>
      <c r="CP26" s="5" t="e">
        <f t="shared" si="88"/>
        <v>#VALUE!</v>
      </c>
      <c r="CQ26" s="6" t="e">
        <f t="shared" si="89"/>
        <v>#VALUE!</v>
      </c>
      <c r="CR26" s="7" t="e">
        <f t="shared" si="90"/>
        <v>#VALUE!</v>
      </c>
      <c r="CS26" s="7" t="e">
        <f t="shared" si="90"/>
        <v>#VALUE!</v>
      </c>
      <c r="CT26" s="7" t="e">
        <f t="shared" si="90"/>
        <v>#VALUE!</v>
      </c>
      <c r="CU26" s="7" t="e">
        <f t="shared" si="90"/>
        <v>#VALUE!</v>
      </c>
      <c r="CV26" s="5" t="e">
        <f t="shared" si="91"/>
        <v>#VALUE!</v>
      </c>
      <c r="CW26" s="6" t="e">
        <f t="shared" si="92"/>
        <v>#VALUE!</v>
      </c>
      <c r="CY26" s="7" t="e">
        <v>#VALUE!</v>
      </c>
      <c r="CZ26" s="5" t="e">
        <f t="array" ref="CZ26">Summary_UpperBound</f>
        <v>#VALUE!</v>
      </c>
      <c r="DA26" s="6" t="e">
        <f>IF(ROUND(CZ26-CY26,0)=0,1/IF(Summary!$B$7="minutes",1,60),CZ26-CY26)</f>
        <v>#VALUE!</v>
      </c>
    </row>
    <row r="27" spans="1:105" x14ac:dyDescent="0.35">
      <c r="B27" s="14"/>
      <c r="E27" s="12">
        <f t="shared" ca="1" si="93"/>
        <v>44358</v>
      </c>
      <c r="F27" s="7" t="e">
        <f t="shared" si="0"/>
        <v>#VALUE!</v>
      </c>
      <c r="G27" s="6" t="e">
        <f t="shared" si="1"/>
        <v>#VALUE!</v>
      </c>
      <c r="H27" s="7" t="e">
        <f t="shared" si="2"/>
        <v>#VALUE!</v>
      </c>
      <c r="I27" s="6" t="e">
        <f t="shared" si="3"/>
        <v>#VALUE!</v>
      </c>
      <c r="J27" s="5" t="e">
        <f t="shared" si="4"/>
        <v>#VALUE!</v>
      </c>
      <c r="K27" s="6" t="e">
        <f t="shared" si="5"/>
        <v>#VALUE!</v>
      </c>
      <c r="L27" s="7" t="e">
        <f t="shared" si="6"/>
        <v>#VALUE!</v>
      </c>
      <c r="M27" s="6" t="e">
        <f t="shared" si="7"/>
        <v>#VALUE!</v>
      </c>
      <c r="N27" s="7" t="e">
        <f t="shared" si="8"/>
        <v>#VALUE!</v>
      </c>
      <c r="O27" s="6" t="e">
        <f t="shared" si="9"/>
        <v>#VALUE!</v>
      </c>
      <c r="P27" s="5" t="e">
        <f t="shared" si="10"/>
        <v>#VALUE!</v>
      </c>
      <c r="Q27" s="6" t="e">
        <f t="shared" si="11"/>
        <v>#VALUE!</v>
      </c>
      <c r="R27" s="7" t="e">
        <f t="shared" si="12"/>
        <v>#VALUE!</v>
      </c>
      <c r="S27" s="6" t="e">
        <f t="shared" si="13"/>
        <v>#VALUE!</v>
      </c>
      <c r="T27" s="7" t="e">
        <f t="shared" si="14"/>
        <v>#VALUE!</v>
      </c>
      <c r="U27" s="6" t="e">
        <f t="shared" si="15"/>
        <v>#VALUE!</v>
      </c>
      <c r="V27" s="5" t="e">
        <f t="shared" si="16"/>
        <v>#VALUE!</v>
      </c>
      <c r="W27" s="6" t="e">
        <f t="shared" si="17"/>
        <v>#VALUE!</v>
      </c>
      <c r="X27" s="7" t="e">
        <f t="shared" si="18"/>
        <v>#VALUE!</v>
      </c>
      <c r="Y27" s="6" t="e">
        <f t="shared" si="19"/>
        <v>#VALUE!</v>
      </c>
      <c r="Z27" s="7" t="e">
        <f t="shared" si="20"/>
        <v>#VALUE!</v>
      </c>
      <c r="AA27" s="6" t="e">
        <f t="shared" si="21"/>
        <v>#VALUE!</v>
      </c>
      <c r="AB27" s="5" t="e">
        <f t="shared" si="22"/>
        <v>#VALUE!</v>
      </c>
      <c r="AC27" s="6" t="e">
        <f t="shared" si="23"/>
        <v>#VALUE!</v>
      </c>
      <c r="AD27" s="7" t="e">
        <f t="shared" si="24"/>
        <v>#VALUE!</v>
      </c>
      <c r="AE27" s="6" t="e">
        <f t="shared" si="25"/>
        <v>#VALUE!</v>
      </c>
      <c r="AF27" s="7" t="e">
        <f t="shared" si="26"/>
        <v>#VALUE!</v>
      </c>
      <c r="AG27" s="6" t="e">
        <f t="shared" si="27"/>
        <v>#VALUE!</v>
      </c>
      <c r="AH27" s="5" t="e">
        <f t="shared" si="28"/>
        <v>#VALUE!</v>
      </c>
      <c r="AI27" s="6" t="e">
        <f t="shared" si="29"/>
        <v>#VALUE!</v>
      </c>
      <c r="AJ27" s="7" t="e">
        <f t="shared" si="30"/>
        <v>#VALUE!</v>
      </c>
      <c r="AK27" s="6" t="e">
        <f t="shared" si="31"/>
        <v>#VALUE!</v>
      </c>
      <c r="AL27" s="7" t="e">
        <f t="shared" si="32"/>
        <v>#VALUE!</v>
      </c>
      <c r="AM27" s="6" t="e">
        <f t="shared" si="33"/>
        <v>#VALUE!</v>
      </c>
      <c r="AN27" s="5" t="e">
        <f t="shared" si="34"/>
        <v>#VALUE!</v>
      </c>
      <c r="AO27" s="6" t="e">
        <f t="shared" si="35"/>
        <v>#VALUE!</v>
      </c>
      <c r="AP27" s="7" t="e">
        <f t="shared" si="36"/>
        <v>#VALUE!</v>
      </c>
      <c r="AQ27" s="6" t="e">
        <f t="shared" si="37"/>
        <v>#VALUE!</v>
      </c>
      <c r="AR27" s="7" t="e">
        <f t="shared" si="38"/>
        <v>#VALUE!</v>
      </c>
      <c r="AS27" s="6" t="e">
        <f t="shared" si="39"/>
        <v>#VALUE!</v>
      </c>
      <c r="AT27" s="5" t="e">
        <f t="shared" si="40"/>
        <v>#VALUE!</v>
      </c>
      <c r="AU27" s="6" t="e">
        <f t="shared" si="41"/>
        <v>#VALUE!</v>
      </c>
      <c r="AV27" s="7" t="e">
        <f t="shared" si="42"/>
        <v>#VALUE!</v>
      </c>
      <c r="AW27" s="6" t="e">
        <f t="shared" si="43"/>
        <v>#VALUE!</v>
      </c>
      <c r="AX27" s="7" t="e">
        <f t="shared" si="44"/>
        <v>#VALUE!</v>
      </c>
      <c r="AY27" s="6" t="e">
        <f t="shared" si="45"/>
        <v>#VALUE!</v>
      </c>
      <c r="AZ27" s="5" t="e">
        <f t="shared" si="46"/>
        <v>#VALUE!</v>
      </c>
      <c r="BA27" s="6" t="e">
        <f t="shared" si="47"/>
        <v>#VALUE!</v>
      </c>
      <c r="BB27" s="7" t="e">
        <f t="shared" si="48"/>
        <v>#VALUE!</v>
      </c>
      <c r="BC27" s="6" t="e">
        <f t="shared" si="49"/>
        <v>#VALUE!</v>
      </c>
      <c r="BD27" s="7" t="e">
        <f t="shared" si="50"/>
        <v>#VALUE!</v>
      </c>
      <c r="BE27" s="6" t="e">
        <f t="shared" si="51"/>
        <v>#VALUE!</v>
      </c>
      <c r="BF27" s="5" t="e">
        <f t="shared" si="52"/>
        <v>#VALUE!</v>
      </c>
      <c r="BG27" s="6" t="e">
        <f t="shared" si="53"/>
        <v>#VALUE!</v>
      </c>
      <c r="BH27" s="7" t="e">
        <f t="shared" si="54"/>
        <v>#VALUE!</v>
      </c>
      <c r="BI27" s="6" t="e">
        <f t="shared" si="55"/>
        <v>#VALUE!</v>
      </c>
      <c r="BJ27" s="7" t="e">
        <f t="shared" si="56"/>
        <v>#VALUE!</v>
      </c>
      <c r="BK27" s="6" t="e">
        <f t="shared" si="57"/>
        <v>#VALUE!</v>
      </c>
      <c r="BL27" s="5" t="e">
        <f t="shared" si="58"/>
        <v>#VALUE!</v>
      </c>
      <c r="BM27" s="6" t="e">
        <f t="shared" si="59"/>
        <v>#VALUE!</v>
      </c>
      <c r="BN27" s="7" t="e">
        <f t="shared" si="60"/>
        <v>#VALUE!</v>
      </c>
      <c r="BO27" s="6" t="e">
        <f t="shared" si="61"/>
        <v>#VALUE!</v>
      </c>
      <c r="BP27" s="7" t="e">
        <f t="shared" si="62"/>
        <v>#VALUE!</v>
      </c>
      <c r="BQ27" s="6" t="e">
        <f t="shared" si="63"/>
        <v>#VALUE!</v>
      </c>
      <c r="BR27" s="5" t="e">
        <f t="shared" si="64"/>
        <v>#VALUE!</v>
      </c>
      <c r="BS27" s="6" t="e">
        <f t="shared" si="65"/>
        <v>#VALUE!</v>
      </c>
      <c r="BT27" s="7" t="e">
        <f t="shared" si="66"/>
        <v>#VALUE!</v>
      </c>
      <c r="BU27" s="6" t="e">
        <f t="shared" si="67"/>
        <v>#VALUE!</v>
      </c>
      <c r="BV27" s="7" t="e">
        <f t="shared" si="68"/>
        <v>#VALUE!</v>
      </c>
      <c r="BW27" s="6" t="e">
        <f t="shared" si="69"/>
        <v>#VALUE!</v>
      </c>
      <c r="BX27" s="5" t="e">
        <f t="shared" si="70"/>
        <v>#VALUE!</v>
      </c>
      <c r="BY27" s="6" t="e">
        <f t="shared" si="71"/>
        <v>#VALUE!</v>
      </c>
      <c r="BZ27" s="7" t="e">
        <f t="shared" si="72"/>
        <v>#VALUE!</v>
      </c>
      <c r="CA27" s="6" t="e">
        <f t="shared" si="73"/>
        <v>#VALUE!</v>
      </c>
      <c r="CB27" s="7" t="e">
        <f t="shared" si="74"/>
        <v>#VALUE!</v>
      </c>
      <c r="CC27" s="6" t="e">
        <f t="shared" si="75"/>
        <v>#VALUE!</v>
      </c>
      <c r="CD27" s="5" t="e">
        <f t="shared" si="76"/>
        <v>#VALUE!</v>
      </c>
      <c r="CE27" s="6" t="e">
        <f t="shared" si="77"/>
        <v>#VALUE!</v>
      </c>
      <c r="CF27" s="7" t="e">
        <f t="shared" si="78"/>
        <v>#VALUE!</v>
      </c>
      <c r="CG27" s="6" t="e">
        <f t="shared" si="79"/>
        <v>#VALUE!</v>
      </c>
      <c r="CH27" s="7" t="e">
        <f t="shared" si="80"/>
        <v>#VALUE!</v>
      </c>
      <c r="CI27" s="6" t="e">
        <f t="shared" si="81"/>
        <v>#VALUE!</v>
      </c>
      <c r="CJ27" s="5" t="e">
        <f t="shared" si="82"/>
        <v>#VALUE!</v>
      </c>
      <c r="CK27" s="6" t="e">
        <f t="shared" si="83"/>
        <v>#VALUE!</v>
      </c>
      <c r="CL27" s="7" t="e">
        <f t="shared" si="84"/>
        <v>#VALUE!</v>
      </c>
      <c r="CM27" s="6" t="e">
        <f t="shared" si="85"/>
        <v>#VALUE!</v>
      </c>
      <c r="CN27" s="7" t="e">
        <f t="shared" si="86"/>
        <v>#VALUE!</v>
      </c>
      <c r="CO27" s="6" t="e">
        <f t="shared" si="87"/>
        <v>#VALUE!</v>
      </c>
      <c r="CP27" s="5" t="e">
        <f t="shared" si="88"/>
        <v>#VALUE!</v>
      </c>
      <c r="CQ27" s="6" t="e">
        <f t="shared" si="89"/>
        <v>#VALUE!</v>
      </c>
      <c r="CR27" s="7" t="e">
        <f t="shared" si="90"/>
        <v>#VALUE!</v>
      </c>
      <c r="CS27" s="7" t="e">
        <f t="shared" si="90"/>
        <v>#VALUE!</v>
      </c>
      <c r="CT27" s="7" t="e">
        <f t="shared" si="90"/>
        <v>#VALUE!</v>
      </c>
      <c r="CU27" s="7" t="e">
        <f t="shared" si="90"/>
        <v>#VALUE!</v>
      </c>
      <c r="CV27" s="5" t="e">
        <f t="shared" si="91"/>
        <v>#VALUE!</v>
      </c>
      <c r="CW27" s="6" t="e">
        <f t="shared" si="92"/>
        <v>#VALUE!</v>
      </c>
      <c r="CY27" s="7" t="e">
        <v>#VALUE!</v>
      </c>
      <c r="CZ27" s="5" t="e">
        <f t="array" ref="CZ27">Summary_UpperBound</f>
        <v>#VALUE!</v>
      </c>
      <c r="DA27" s="6" t="e">
        <f>IF(ROUND(CZ27-CY27,0)=0,1/IF(Summary!$B$7="minutes",1,60),CZ27-CY27)</f>
        <v>#VALUE!</v>
      </c>
    </row>
    <row r="28" spans="1:105" x14ac:dyDescent="0.35">
      <c r="B28" s="14"/>
      <c r="E28" s="12">
        <f t="shared" ca="1" si="93"/>
        <v>44365</v>
      </c>
      <c r="F28" s="7" t="e">
        <f t="shared" si="0"/>
        <v>#VALUE!</v>
      </c>
      <c r="G28" s="6" t="e">
        <f t="shared" si="1"/>
        <v>#VALUE!</v>
      </c>
      <c r="H28" s="7" t="e">
        <f t="shared" si="2"/>
        <v>#VALUE!</v>
      </c>
      <c r="I28" s="6" t="e">
        <f t="shared" si="3"/>
        <v>#VALUE!</v>
      </c>
      <c r="J28" s="5" t="e">
        <f t="shared" si="4"/>
        <v>#VALUE!</v>
      </c>
      <c r="K28" s="6" t="e">
        <f t="shared" si="5"/>
        <v>#VALUE!</v>
      </c>
      <c r="L28" s="7" t="e">
        <f t="shared" si="6"/>
        <v>#VALUE!</v>
      </c>
      <c r="M28" s="6" t="e">
        <f t="shared" si="7"/>
        <v>#VALUE!</v>
      </c>
      <c r="N28" s="7" t="e">
        <f t="shared" si="8"/>
        <v>#VALUE!</v>
      </c>
      <c r="O28" s="6" t="e">
        <f t="shared" si="9"/>
        <v>#VALUE!</v>
      </c>
      <c r="P28" s="5" t="e">
        <f t="shared" si="10"/>
        <v>#VALUE!</v>
      </c>
      <c r="Q28" s="6" t="e">
        <f t="shared" si="11"/>
        <v>#VALUE!</v>
      </c>
      <c r="R28" s="7" t="e">
        <f t="shared" si="12"/>
        <v>#VALUE!</v>
      </c>
      <c r="S28" s="6" t="e">
        <f t="shared" si="13"/>
        <v>#VALUE!</v>
      </c>
      <c r="T28" s="7" t="e">
        <f t="shared" si="14"/>
        <v>#VALUE!</v>
      </c>
      <c r="U28" s="6" t="e">
        <f t="shared" si="15"/>
        <v>#VALUE!</v>
      </c>
      <c r="V28" s="5" t="e">
        <f t="shared" si="16"/>
        <v>#VALUE!</v>
      </c>
      <c r="W28" s="6" t="e">
        <f t="shared" si="17"/>
        <v>#VALUE!</v>
      </c>
      <c r="X28" s="7" t="e">
        <f t="shared" si="18"/>
        <v>#VALUE!</v>
      </c>
      <c r="Y28" s="6" t="e">
        <f t="shared" si="19"/>
        <v>#VALUE!</v>
      </c>
      <c r="Z28" s="7" t="e">
        <f t="shared" si="20"/>
        <v>#VALUE!</v>
      </c>
      <c r="AA28" s="6" t="e">
        <f t="shared" si="21"/>
        <v>#VALUE!</v>
      </c>
      <c r="AB28" s="5" t="e">
        <f t="shared" si="22"/>
        <v>#VALUE!</v>
      </c>
      <c r="AC28" s="6" t="e">
        <f t="shared" si="23"/>
        <v>#VALUE!</v>
      </c>
      <c r="AD28" s="7" t="e">
        <f t="shared" si="24"/>
        <v>#VALUE!</v>
      </c>
      <c r="AE28" s="6" t="e">
        <f t="shared" si="25"/>
        <v>#VALUE!</v>
      </c>
      <c r="AF28" s="7" t="e">
        <f t="shared" si="26"/>
        <v>#VALUE!</v>
      </c>
      <c r="AG28" s="6" t="e">
        <f t="shared" si="27"/>
        <v>#VALUE!</v>
      </c>
      <c r="AH28" s="5" t="e">
        <f t="shared" si="28"/>
        <v>#VALUE!</v>
      </c>
      <c r="AI28" s="6" t="e">
        <f t="shared" si="29"/>
        <v>#VALUE!</v>
      </c>
      <c r="AJ28" s="7" t="e">
        <f t="shared" si="30"/>
        <v>#VALUE!</v>
      </c>
      <c r="AK28" s="6" t="e">
        <f t="shared" si="31"/>
        <v>#VALUE!</v>
      </c>
      <c r="AL28" s="7" t="e">
        <f t="shared" si="32"/>
        <v>#VALUE!</v>
      </c>
      <c r="AM28" s="6" t="e">
        <f t="shared" si="33"/>
        <v>#VALUE!</v>
      </c>
      <c r="AN28" s="5" t="e">
        <f t="shared" si="34"/>
        <v>#VALUE!</v>
      </c>
      <c r="AO28" s="6" t="e">
        <f t="shared" si="35"/>
        <v>#VALUE!</v>
      </c>
      <c r="AP28" s="7" t="e">
        <f t="shared" si="36"/>
        <v>#VALUE!</v>
      </c>
      <c r="AQ28" s="6" t="e">
        <f t="shared" si="37"/>
        <v>#VALUE!</v>
      </c>
      <c r="AR28" s="7" t="e">
        <f t="shared" si="38"/>
        <v>#VALUE!</v>
      </c>
      <c r="AS28" s="6" t="e">
        <f t="shared" si="39"/>
        <v>#VALUE!</v>
      </c>
      <c r="AT28" s="5" t="e">
        <f t="shared" si="40"/>
        <v>#VALUE!</v>
      </c>
      <c r="AU28" s="6" t="e">
        <f t="shared" si="41"/>
        <v>#VALUE!</v>
      </c>
      <c r="AV28" s="7" t="e">
        <f t="shared" si="42"/>
        <v>#VALUE!</v>
      </c>
      <c r="AW28" s="6" t="e">
        <f t="shared" si="43"/>
        <v>#VALUE!</v>
      </c>
      <c r="AX28" s="7" t="e">
        <f t="shared" si="44"/>
        <v>#VALUE!</v>
      </c>
      <c r="AY28" s="6" t="e">
        <f t="shared" si="45"/>
        <v>#VALUE!</v>
      </c>
      <c r="AZ28" s="5" t="e">
        <f t="shared" si="46"/>
        <v>#VALUE!</v>
      </c>
      <c r="BA28" s="6" t="e">
        <f t="shared" si="47"/>
        <v>#VALUE!</v>
      </c>
      <c r="BB28" s="7" t="e">
        <f t="shared" si="48"/>
        <v>#VALUE!</v>
      </c>
      <c r="BC28" s="6" t="e">
        <f t="shared" si="49"/>
        <v>#VALUE!</v>
      </c>
      <c r="BD28" s="7" t="e">
        <f t="shared" si="50"/>
        <v>#VALUE!</v>
      </c>
      <c r="BE28" s="6" t="e">
        <f t="shared" si="51"/>
        <v>#VALUE!</v>
      </c>
      <c r="BF28" s="5" t="e">
        <f t="shared" si="52"/>
        <v>#VALUE!</v>
      </c>
      <c r="BG28" s="6" t="e">
        <f t="shared" si="53"/>
        <v>#VALUE!</v>
      </c>
      <c r="BH28" s="7" t="e">
        <f t="shared" si="54"/>
        <v>#VALUE!</v>
      </c>
      <c r="BI28" s="6" t="e">
        <f t="shared" si="55"/>
        <v>#VALUE!</v>
      </c>
      <c r="BJ28" s="7" t="e">
        <f t="shared" si="56"/>
        <v>#VALUE!</v>
      </c>
      <c r="BK28" s="6" t="e">
        <f t="shared" si="57"/>
        <v>#VALUE!</v>
      </c>
      <c r="BL28" s="5" t="e">
        <f t="shared" si="58"/>
        <v>#VALUE!</v>
      </c>
      <c r="BM28" s="6" t="e">
        <f t="shared" si="59"/>
        <v>#VALUE!</v>
      </c>
      <c r="BN28" s="7" t="e">
        <f t="shared" si="60"/>
        <v>#VALUE!</v>
      </c>
      <c r="BO28" s="6" t="e">
        <f t="shared" si="61"/>
        <v>#VALUE!</v>
      </c>
      <c r="BP28" s="7" t="e">
        <f t="shared" si="62"/>
        <v>#VALUE!</v>
      </c>
      <c r="BQ28" s="6" t="e">
        <f t="shared" si="63"/>
        <v>#VALUE!</v>
      </c>
      <c r="BR28" s="5" t="e">
        <f t="shared" si="64"/>
        <v>#VALUE!</v>
      </c>
      <c r="BS28" s="6" t="e">
        <f t="shared" si="65"/>
        <v>#VALUE!</v>
      </c>
      <c r="BT28" s="7" t="e">
        <f t="shared" si="66"/>
        <v>#VALUE!</v>
      </c>
      <c r="BU28" s="6" t="e">
        <f t="shared" si="67"/>
        <v>#VALUE!</v>
      </c>
      <c r="BV28" s="7" t="e">
        <f t="shared" si="68"/>
        <v>#VALUE!</v>
      </c>
      <c r="BW28" s="6" t="e">
        <f t="shared" si="69"/>
        <v>#VALUE!</v>
      </c>
      <c r="BX28" s="5" t="e">
        <f t="shared" si="70"/>
        <v>#VALUE!</v>
      </c>
      <c r="BY28" s="6" t="e">
        <f t="shared" si="71"/>
        <v>#VALUE!</v>
      </c>
      <c r="BZ28" s="7" t="e">
        <f t="shared" si="72"/>
        <v>#VALUE!</v>
      </c>
      <c r="CA28" s="6" t="e">
        <f t="shared" si="73"/>
        <v>#VALUE!</v>
      </c>
      <c r="CB28" s="7" t="e">
        <f t="shared" si="74"/>
        <v>#VALUE!</v>
      </c>
      <c r="CC28" s="6" t="e">
        <f t="shared" si="75"/>
        <v>#VALUE!</v>
      </c>
      <c r="CD28" s="5" t="e">
        <f t="shared" si="76"/>
        <v>#VALUE!</v>
      </c>
      <c r="CE28" s="6" t="e">
        <f t="shared" si="77"/>
        <v>#VALUE!</v>
      </c>
      <c r="CF28" s="7" t="e">
        <f t="shared" si="78"/>
        <v>#VALUE!</v>
      </c>
      <c r="CG28" s="6" t="e">
        <f t="shared" si="79"/>
        <v>#VALUE!</v>
      </c>
      <c r="CH28" s="7" t="e">
        <f t="shared" si="80"/>
        <v>#VALUE!</v>
      </c>
      <c r="CI28" s="6" t="e">
        <f t="shared" si="81"/>
        <v>#VALUE!</v>
      </c>
      <c r="CJ28" s="5" t="e">
        <f t="shared" si="82"/>
        <v>#VALUE!</v>
      </c>
      <c r="CK28" s="6" t="e">
        <f t="shared" si="83"/>
        <v>#VALUE!</v>
      </c>
      <c r="CL28" s="7" t="e">
        <f t="shared" si="84"/>
        <v>#VALUE!</v>
      </c>
      <c r="CM28" s="6" t="e">
        <f t="shared" si="85"/>
        <v>#VALUE!</v>
      </c>
      <c r="CN28" s="7" t="e">
        <f t="shared" si="86"/>
        <v>#VALUE!</v>
      </c>
      <c r="CO28" s="6" t="e">
        <f t="shared" si="87"/>
        <v>#VALUE!</v>
      </c>
      <c r="CP28" s="5" t="e">
        <f t="shared" si="88"/>
        <v>#VALUE!</v>
      </c>
      <c r="CQ28" s="6" t="e">
        <f t="shared" si="89"/>
        <v>#VALUE!</v>
      </c>
      <c r="CR28" s="7" t="e">
        <f t="shared" si="90"/>
        <v>#VALUE!</v>
      </c>
      <c r="CS28" s="7" t="e">
        <f t="shared" si="90"/>
        <v>#VALUE!</v>
      </c>
      <c r="CT28" s="7" t="e">
        <f t="shared" si="90"/>
        <v>#VALUE!</v>
      </c>
      <c r="CU28" s="7" t="e">
        <f t="shared" si="90"/>
        <v>#VALUE!</v>
      </c>
      <c r="CV28" s="5" t="e">
        <f t="shared" si="91"/>
        <v>#VALUE!</v>
      </c>
      <c r="CW28" s="6" t="e">
        <f t="shared" si="92"/>
        <v>#VALUE!</v>
      </c>
      <c r="CY28" s="7" t="e">
        <v>#VALUE!</v>
      </c>
      <c r="CZ28" s="5" t="e">
        <f t="array" ref="CZ28">Summary_UpperBound</f>
        <v>#VALUE!</v>
      </c>
      <c r="DA28" s="6" t="e">
        <f>IF(ROUND(CZ28-CY28,0)=0,1/IF(Summary!$B$7="minutes",1,60),CZ28-CY28)</f>
        <v>#VALUE!</v>
      </c>
    </row>
    <row r="29" spans="1:105" x14ac:dyDescent="0.35">
      <c r="B29" s="14"/>
      <c r="E29" s="12">
        <f t="shared" ca="1" si="93"/>
        <v>44372</v>
      </c>
      <c r="F29" s="7" t="e">
        <f t="shared" si="0"/>
        <v>#VALUE!</v>
      </c>
      <c r="G29" s="6" t="e">
        <f t="shared" si="1"/>
        <v>#VALUE!</v>
      </c>
      <c r="H29" s="7" t="e">
        <f t="shared" si="2"/>
        <v>#VALUE!</v>
      </c>
      <c r="I29" s="6" t="e">
        <f t="shared" si="3"/>
        <v>#VALUE!</v>
      </c>
      <c r="J29" s="5" t="e">
        <f t="shared" si="4"/>
        <v>#VALUE!</v>
      </c>
      <c r="K29" s="6" t="e">
        <f t="shared" si="5"/>
        <v>#VALUE!</v>
      </c>
      <c r="L29" s="7" t="e">
        <f t="shared" si="6"/>
        <v>#VALUE!</v>
      </c>
      <c r="M29" s="6" t="e">
        <f t="shared" si="7"/>
        <v>#VALUE!</v>
      </c>
      <c r="N29" s="7" t="e">
        <f t="shared" si="8"/>
        <v>#VALUE!</v>
      </c>
      <c r="O29" s="6" t="e">
        <f t="shared" si="9"/>
        <v>#VALUE!</v>
      </c>
      <c r="P29" s="5" t="e">
        <f t="shared" si="10"/>
        <v>#VALUE!</v>
      </c>
      <c r="Q29" s="6" t="e">
        <f t="shared" si="11"/>
        <v>#VALUE!</v>
      </c>
      <c r="R29" s="7" t="e">
        <f t="shared" si="12"/>
        <v>#VALUE!</v>
      </c>
      <c r="S29" s="6" t="e">
        <f t="shared" si="13"/>
        <v>#VALUE!</v>
      </c>
      <c r="T29" s="7" t="e">
        <f t="shared" si="14"/>
        <v>#VALUE!</v>
      </c>
      <c r="U29" s="6" t="e">
        <f t="shared" si="15"/>
        <v>#VALUE!</v>
      </c>
      <c r="V29" s="5" t="e">
        <f t="shared" si="16"/>
        <v>#VALUE!</v>
      </c>
      <c r="W29" s="6" t="e">
        <f t="shared" si="17"/>
        <v>#VALUE!</v>
      </c>
      <c r="X29" s="7" t="e">
        <f t="shared" si="18"/>
        <v>#VALUE!</v>
      </c>
      <c r="Y29" s="6" t="e">
        <f t="shared" si="19"/>
        <v>#VALUE!</v>
      </c>
      <c r="Z29" s="7" t="e">
        <f t="shared" si="20"/>
        <v>#VALUE!</v>
      </c>
      <c r="AA29" s="6" t="e">
        <f t="shared" si="21"/>
        <v>#VALUE!</v>
      </c>
      <c r="AB29" s="5" t="e">
        <f t="shared" si="22"/>
        <v>#VALUE!</v>
      </c>
      <c r="AC29" s="6" t="e">
        <f t="shared" si="23"/>
        <v>#VALUE!</v>
      </c>
      <c r="AD29" s="7" t="e">
        <f t="shared" si="24"/>
        <v>#VALUE!</v>
      </c>
      <c r="AE29" s="6" t="e">
        <f t="shared" si="25"/>
        <v>#VALUE!</v>
      </c>
      <c r="AF29" s="7" t="e">
        <f t="shared" si="26"/>
        <v>#VALUE!</v>
      </c>
      <c r="AG29" s="6" t="e">
        <f t="shared" si="27"/>
        <v>#VALUE!</v>
      </c>
      <c r="AH29" s="5" t="e">
        <f t="shared" si="28"/>
        <v>#VALUE!</v>
      </c>
      <c r="AI29" s="6" t="e">
        <f t="shared" si="29"/>
        <v>#VALUE!</v>
      </c>
      <c r="AJ29" s="7" t="e">
        <f t="shared" si="30"/>
        <v>#VALUE!</v>
      </c>
      <c r="AK29" s="6" t="e">
        <f t="shared" si="31"/>
        <v>#VALUE!</v>
      </c>
      <c r="AL29" s="7" t="e">
        <f t="shared" si="32"/>
        <v>#VALUE!</v>
      </c>
      <c r="AM29" s="6" t="e">
        <f t="shared" si="33"/>
        <v>#VALUE!</v>
      </c>
      <c r="AN29" s="5" t="e">
        <f t="shared" si="34"/>
        <v>#VALUE!</v>
      </c>
      <c r="AO29" s="6" t="e">
        <f t="shared" si="35"/>
        <v>#VALUE!</v>
      </c>
      <c r="AP29" s="7" t="e">
        <f t="shared" si="36"/>
        <v>#VALUE!</v>
      </c>
      <c r="AQ29" s="6" t="e">
        <f t="shared" si="37"/>
        <v>#VALUE!</v>
      </c>
      <c r="AR29" s="7" t="e">
        <f t="shared" si="38"/>
        <v>#VALUE!</v>
      </c>
      <c r="AS29" s="6" t="e">
        <f t="shared" si="39"/>
        <v>#VALUE!</v>
      </c>
      <c r="AT29" s="5" t="e">
        <f t="shared" si="40"/>
        <v>#VALUE!</v>
      </c>
      <c r="AU29" s="6" t="e">
        <f t="shared" si="41"/>
        <v>#VALUE!</v>
      </c>
      <c r="AV29" s="7" t="e">
        <f t="shared" si="42"/>
        <v>#VALUE!</v>
      </c>
      <c r="AW29" s="6" t="e">
        <f t="shared" si="43"/>
        <v>#VALUE!</v>
      </c>
      <c r="AX29" s="7" t="e">
        <f t="shared" si="44"/>
        <v>#VALUE!</v>
      </c>
      <c r="AY29" s="6" t="e">
        <f t="shared" si="45"/>
        <v>#VALUE!</v>
      </c>
      <c r="AZ29" s="5" t="e">
        <f t="shared" si="46"/>
        <v>#VALUE!</v>
      </c>
      <c r="BA29" s="6" t="e">
        <f t="shared" si="47"/>
        <v>#VALUE!</v>
      </c>
      <c r="BB29" s="7" t="e">
        <f t="shared" si="48"/>
        <v>#VALUE!</v>
      </c>
      <c r="BC29" s="6" t="e">
        <f t="shared" si="49"/>
        <v>#VALUE!</v>
      </c>
      <c r="BD29" s="7" t="e">
        <f t="shared" si="50"/>
        <v>#VALUE!</v>
      </c>
      <c r="BE29" s="6" t="e">
        <f t="shared" si="51"/>
        <v>#VALUE!</v>
      </c>
      <c r="BF29" s="5" t="e">
        <f t="shared" si="52"/>
        <v>#VALUE!</v>
      </c>
      <c r="BG29" s="6" t="e">
        <f t="shared" si="53"/>
        <v>#VALUE!</v>
      </c>
      <c r="BH29" s="7" t="e">
        <f t="shared" si="54"/>
        <v>#VALUE!</v>
      </c>
      <c r="BI29" s="6" t="e">
        <f t="shared" si="55"/>
        <v>#VALUE!</v>
      </c>
      <c r="BJ29" s="7" t="e">
        <f t="shared" si="56"/>
        <v>#VALUE!</v>
      </c>
      <c r="BK29" s="6" t="e">
        <f t="shared" si="57"/>
        <v>#VALUE!</v>
      </c>
      <c r="BL29" s="5" t="e">
        <f t="shared" si="58"/>
        <v>#VALUE!</v>
      </c>
      <c r="BM29" s="6" t="e">
        <f t="shared" si="59"/>
        <v>#VALUE!</v>
      </c>
      <c r="BN29" s="7" t="e">
        <f t="shared" si="60"/>
        <v>#VALUE!</v>
      </c>
      <c r="BO29" s="6" t="e">
        <f t="shared" si="61"/>
        <v>#VALUE!</v>
      </c>
      <c r="BP29" s="7" t="e">
        <f t="shared" si="62"/>
        <v>#VALUE!</v>
      </c>
      <c r="BQ29" s="6" t="e">
        <f t="shared" si="63"/>
        <v>#VALUE!</v>
      </c>
      <c r="BR29" s="5" t="e">
        <f t="shared" si="64"/>
        <v>#VALUE!</v>
      </c>
      <c r="BS29" s="6" t="e">
        <f t="shared" si="65"/>
        <v>#VALUE!</v>
      </c>
      <c r="BT29" s="7" t="e">
        <f t="shared" si="66"/>
        <v>#VALUE!</v>
      </c>
      <c r="BU29" s="6" t="e">
        <f t="shared" si="67"/>
        <v>#VALUE!</v>
      </c>
      <c r="BV29" s="7" t="e">
        <f t="shared" si="68"/>
        <v>#VALUE!</v>
      </c>
      <c r="BW29" s="6" t="e">
        <f t="shared" si="69"/>
        <v>#VALUE!</v>
      </c>
      <c r="BX29" s="5" t="e">
        <f t="shared" si="70"/>
        <v>#VALUE!</v>
      </c>
      <c r="BY29" s="6" t="e">
        <f t="shared" si="71"/>
        <v>#VALUE!</v>
      </c>
      <c r="BZ29" s="7" t="e">
        <f t="shared" si="72"/>
        <v>#VALUE!</v>
      </c>
      <c r="CA29" s="6" t="e">
        <f t="shared" si="73"/>
        <v>#VALUE!</v>
      </c>
      <c r="CB29" s="7" t="e">
        <f t="shared" si="74"/>
        <v>#VALUE!</v>
      </c>
      <c r="CC29" s="6" t="e">
        <f t="shared" si="75"/>
        <v>#VALUE!</v>
      </c>
      <c r="CD29" s="5" t="e">
        <f t="shared" si="76"/>
        <v>#VALUE!</v>
      </c>
      <c r="CE29" s="6" t="e">
        <f t="shared" si="77"/>
        <v>#VALUE!</v>
      </c>
      <c r="CF29" s="7" t="e">
        <f t="shared" si="78"/>
        <v>#VALUE!</v>
      </c>
      <c r="CG29" s="6" t="e">
        <f t="shared" si="79"/>
        <v>#VALUE!</v>
      </c>
      <c r="CH29" s="7" t="e">
        <f t="shared" si="80"/>
        <v>#VALUE!</v>
      </c>
      <c r="CI29" s="6" t="e">
        <f t="shared" si="81"/>
        <v>#VALUE!</v>
      </c>
      <c r="CJ29" s="5" t="e">
        <f t="shared" si="82"/>
        <v>#VALUE!</v>
      </c>
      <c r="CK29" s="6" t="e">
        <f t="shared" si="83"/>
        <v>#VALUE!</v>
      </c>
      <c r="CL29" s="7" t="e">
        <f t="shared" si="84"/>
        <v>#VALUE!</v>
      </c>
      <c r="CM29" s="6" t="e">
        <f t="shared" si="85"/>
        <v>#VALUE!</v>
      </c>
      <c r="CN29" s="7" t="e">
        <f t="shared" si="86"/>
        <v>#VALUE!</v>
      </c>
      <c r="CO29" s="6" t="e">
        <f t="shared" si="87"/>
        <v>#VALUE!</v>
      </c>
      <c r="CP29" s="5" t="e">
        <f t="shared" si="88"/>
        <v>#VALUE!</v>
      </c>
      <c r="CQ29" s="6" t="e">
        <f t="shared" si="89"/>
        <v>#VALUE!</v>
      </c>
      <c r="CR29" s="7" t="e">
        <f t="shared" si="90"/>
        <v>#VALUE!</v>
      </c>
      <c r="CS29" s="7" t="e">
        <f t="shared" si="90"/>
        <v>#VALUE!</v>
      </c>
      <c r="CT29" s="7" t="e">
        <f t="shared" si="90"/>
        <v>#VALUE!</v>
      </c>
      <c r="CU29" s="7" t="e">
        <f t="shared" si="90"/>
        <v>#VALUE!</v>
      </c>
      <c r="CV29" s="5" t="e">
        <f t="shared" si="91"/>
        <v>#VALUE!</v>
      </c>
      <c r="CW29" s="6" t="e">
        <f t="shared" si="92"/>
        <v>#VALUE!</v>
      </c>
      <c r="CY29" s="7" t="e">
        <v>#VALUE!</v>
      </c>
      <c r="CZ29" s="5" t="e">
        <f t="array" ref="CZ29">Summary_UpperBound</f>
        <v>#VALUE!</v>
      </c>
      <c r="DA29" s="6" t="e">
        <f>IF(ROUND(CZ29-CY29,0)=0,1/IF(Summary!$B$7="minutes",1,60),CZ29-CY29)</f>
        <v>#VALUE!</v>
      </c>
    </row>
    <row r="30" spans="1:105" x14ac:dyDescent="0.35">
      <c r="B30" s="14"/>
      <c r="E30" s="12">
        <f t="shared" ca="1" si="93"/>
        <v>44379</v>
      </c>
      <c r="F30" s="7" t="e">
        <f t="shared" si="0"/>
        <v>#VALUE!</v>
      </c>
      <c r="G30" s="6" t="e">
        <f t="shared" si="1"/>
        <v>#VALUE!</v>
      </c>
      <c r="H30" s="7" t="e">
        <f t="shared" si="2"/>
        <v>#VALUE!</v>
      </c>
      <c r="I30" s="6" t="e">
        <f t="shared" si="3"/>
        <v>#VALUE!</v>
      </c>
      <c r="J30" s="5" t="e">
        <f t="shared" si="4"/>
        <v>#VALUE!</v>
      </c>
      <c r="K30" s="6" t="e">
        <f t="shared" si="5"/>
        <v>#VALUE!</v>
      </c>
      <c r="L30" s="7" t="e">
        <f t="shared" si="6"/>
        <v>#VALUE!</v>
      </c>
      <c r="M30" s="6" t="e">
        <f t="shared" si="7"/>
        <v>#VALUE!</v>
      </c>
      <c r="N30" s="7" t="e">
        <f t="shared" si="8"/>
        <v>#VALUE!</v>
      </c>
      <c r="O30" s="6" t="e">
        <f t="shared" si="9"/>
        <v>#VALUE!</v>
      </c>
      <c r="P30" s="5" t="e">
        <f t="shared" si="10"/>
        <v>#VALUE!</v>
      </c>
      <c r="Q30" s="6" t="e">
        <f t="shared" si="11"/>
        <v>#VALUE!</v>
      </c>
      <c r="R30" s="7" t="e">
        <f t="shared" si="12"/>
        <v>#VALUE!</v>
      </c>
      <c r="S30" s="6" t="e">
        <f t="shared" si="13"/>
        <v>#VALUE!</v>
      </c>
      <c r="T30" s="7" t="e">
        <f t="shared" si="14"/>
        <v>#VALUE!</v>
      </c>
      <c r="U30" s="6" t="e">
        <f t="shared" si="15"/>
        <v>#VALUE!</v>
      </c>
      <c r="V30" s="5" t="e">
        <f t="shared" si="16"/>
        <v>#VALUE!</v>
      </c>
      <c r="W30" s="6" t="e">
        <f t="shared" si="17"/>
        <v>#VALUE!</v>
      </c>
      <c r="X30" s="7" t="e">
        <f t="shared" si="18"/>
        <v>#VALUE!</v>
      </c>
      <c r="Y30" s="6" t="e">
        <f t="shared" si="19"/>
        <v>#VALUE!</v>
      </c>
      <c r="Z30" s="7" t="e">
        <f t="shared" si="20"/>
        <v>#VALUE!</v>
      </c>
      <c r="AA30" s="6" t="e">
        <f t="shared" si="21"/>
        <v>#VALUE!</v>
      </c>
      <c r="AB30" s="5" t="e">
        <f t="shared" si="22"/>
        <v>#VALUE!</v>
      </c>
      <c r="AC30" s="6" t="e">
        <f t="shared" si="23"/>
        <v>#VALUE!</v>
      </c>
      <c r="AD30" s="7" t="e">
        <f t="shared" si="24"/>
        <v>#VALUE!</v>
      </c>
      <c r="AE30" s="6" t="e">
        <f t="shared" si="25"/>
        <v>#VALUE!</v>
      </c>
      <c r="AF30" s="7" t="e">
        <f t="shared" si="26"/>
        <v>#VALUE!</v>
      </c>
      <c r="AG30" s="6" t="e">
        <f t="shared" si="27"/>
        <v>#VALUE!</v>
      </c>
      <c r="AH30" s="5" t="e">
        <f t="shared" si="28"/>
        <v>#VALUE!</v>
      </c>
      <c r="AI30" s="6" t="e">
        <f t="shared" si="29"/>
        <v>#VALUE!</v>
      </c>
      <c r="AJ30" s="7" t="e">
        <f t="shared" si="30"/>
        <v>#VALUE!</v>
      </c>
      <c r="AK30" s="6" t="e">
        <f t="shared" si="31"/>
        <v>#VALUE!</v>
      </c>
      <c r="AL30" s="7" t="e">
        <f t="shared" si="32"/>
        <v>#VALUE!</v>
      </c>
      <c r="AM30" s="6" t="e">
        <f t="shared" si="33"/>
        <v>#VALUE!</v>
      </c>
      <c r="AN30" s="5" t="e">
        <f t="shared" si="34"/>
        <v>#VALUE!</v>
      </c>
      <c r="AO30" s="6" t="e">
        <f t="shared" si="35"/>
        <v>#VALUE!</v>
      </c>
      <c r="AP30" s="7" t="e">
        <f t="shared" si="36"/>
        <v>#VALUE!</v>
      </c>
      <c r="AQ30" s="6" t="e">
        <f t="shared" si="37"/>
        <v>#VALUE!</v>
      </c>
      <c r="AR30" s="7" t="e">
        <f t="shared" si="38"/>
        <v>#VALUE!</v>
      </c>
      <c r="AS30" s="6" t="e">
        <f t="shared" si="39"/>
        <v>#VALUE!</v>
      </c>
      <c r="AT30" s="5" t="e">
        <f t="shared" si="40"/>
        <v>#VALUE!</v>
      </c>
      <c r="AU30" s="6" t="e">
        <f t="shared" si="41"/>
        <v>#VALUE!</v>
      </c>
      <c r="AV30" s="7" t="e">
        <f t="shared" si="42"/>
        <v>#VALUE!</v>
      </c>
      <c r="AW30" s="6" t="e">
        <f t="shared" si="43"/>
        <v>#VALUE!</v>
      </c>
      <c r="AX30" s="7" t="e">
        <f t="shared" si="44"/>
        <v>#VALUE!</v>
      </c>
      <c r="AY30" s="6" t="e">
        <f t="shared" si="45"/>
        <v>#VALUE!</v>
      </c>
      <c r="AZ30" s="5" t="e">
        <f t="shared" si="46"/>
        <v>#VALUE!</v>
      </c>
      <c r="BA30" s="6" t="e">
        <f t="shared" si="47"/>
        <v>#VALUE!</v>
      </c>
      <c r="BB30" s="7" t="e">
        <f t="shared" si="48"/>
        <v>#VALUE!</v>
      </c>
      <c r="BC30" s="6" t="e">
        <f t="shared" si="49"/>
        <v>#VALUE!</v>
      </c>
      <c r="BD30" s="7" t="e">
        <f t="shared" si="50"/>
        <v>#VALUE!</v>
      </c>
      <c r="BE30" s="6" t="e">
        <f t="shared" si="51"/>
        <v>#VALUE!</v>
      </c>
      <c r="BF30" s="5" t="e">
        <f t="shared" si="52"/>
        <v>#VALUE!</v>
      </c>
      <c r="BG30" s="6" t="e">
        <f t="shared" si="53"/>
        <v>#VALUE!</v>
      </c>
      <c r="BH30" s="7" t="e">
        <f t="shared" si="54"/>
        <v>#VALUE!</v>
      </c>
      <c r="BI30" s="6" t="e">
        <f t="shared" si="55"/>
        <v>#VALUE!</v>
      </c>
      <c r="BJ30" s="7" t="e">
        <f t="shared" si="56"/>
        <v>#VALUE!</v>
      </c>
      <c r="BK30" s="6" t="e">
        <f t="shared" si="57"/>
        <v>#VALUE!</v>
      </c>
      <c r="BL30" s="5" t="e">
        <f t="shared" si="58"/>
        <v>#VALUE!</v>
      </c>
      <c r="BM30" s="6" t="e">
        <f t="shared" si="59"/>
        <v>#VALUE!</v>
      </c>
      <c r="BN30" s="7" t="e">
        <f t="shared" si="60"/>
        <v>#VALUE!</v>
      </c>
      <c r="BO30" s="6" t="e">
        <f t="shared" si="61"/>
        <v>#VALUE!</v>
      </c>
      <c r="BP30" s="7" t="e">
        <f t="shared" si="62"/>
        <v>#VALUE!</v>
      </c>
      <c r="BQ30" s="6" t="e">
        <f t="shared" si="63"/>
        <v>#VALUE!</v>
      </c>
      <c r="BR30" s="5" t="e">
        <f t="shared" si="64"/>
        <v>#VALUE!</v>
      </c>
      <c r="BS30" s="6" t="e">
        <f t="shared" si="65"/>
        <v>#VALUE!</v>
      </c>
      <c r="BT30" s="7" t="e">
        <f t="shared" si="66"/>
        <v>#VALUE!</v>
      </c>
      <c r="BU30" s="6" t="e">
        <f t="shared" si="67"/>
        <v>#VALUE!</v>
      </c>
      <c r="BV30" s="7" t="e">
        <f t="shared" si="68"/>
        <v>#VALUE!</v>
      </c>
      <c r="BW30" s="6" t="e">
        <f t="shared" si="69"/>
        <v>#VALUE!</v>
      </c>
      <c r="BX30" s="5" t="e">
        <f t="shared" si="70"/>
        <v>#VALUE!</v>
      </c>
      <c r="BY30" s="6" t="e">
        <f t="shared" si="71"/>
        <v>#VALUE!</v>
      </c>
      <c r="BZ30" s="7" t="e">
        <f t="shared" si="72"/>
        <v>#VALUE!</v>
      </c>
      <c r="CA30" s="6" t="e">
        <f t="shared" si="73"/>
        <v>#VALUE!</v>
      </c>
      <c r="CB30" s="7" t="e">
        <f t="shared" si="74"/>
        <v>#VALUE!</v>
      </c>
      <c r="CC30" s="6" t="e">
        <f t="shared" si="75"/>
        <v>#VALUE!</v>
      </c>
      <c r="CD30" s="5" t="e">
        <f t="shared" si="76"/>
        <v>#VALUE!</v>
      </c>
      <c r="CE30" s="6" t="e">
        <f t="shared" si="77"/>
        <v>#VALUE!</v>
      </c>
      <c r="CF30" s="7" t="e">
        <f t="shared" si="78"/>
        <v>#VALUE!</v>
      </c>
      <c r="CG30" s="6" t="e">
        <f t="shared" si="79"/>
        <v>#VALUE!</v>
      </c>
      <c r="CH30" s="7" t="e">
        <f t="shared" si="80"/>
        <v>#VALUE!</v>
      </c>
      <c r="CI30" s="6" t="e">
        <f t="shared" si="81"/>
        <v>#VALUE!</v>
      </c>
      <c r="CJ30" s="5" t="e">
        <f t="shared" si="82"/>
        <v>#VALUE!</v>
      </c>
      <c r="CK30" s="6" t="e">
        <f t="shared" si="83"/>
        <v>#VALUE!</v>
      </c>
      <c r="CL30" s="7" t="e">
        <f t="shared" si="84"/>
        <v>#VALUE!</v>
      </c>
      <c r="CM30" s="6" t="e">
        <f t="shared" si="85"/>
        <v>#VALUE!</v>
      </c>
      <c r="CN30" s="7" t="e">
        <f t="shared" si="86"/>
        <v>#VALUE!</v>
      </c>
      <c r="CO30" s="6" t="e">
        <f t="shared" si="87"/>
        <v>#VALUE!</v>
      </c>
      <c r="CP30" s="5" t="e">
        <f t="shared" si="88"/>
        <v>#VALUE!</v>
      </c>
      <c r="CQ30" s="6" t="e">
        <f t="shared" si="89"/>
        <v>#VALUE!</v>
      </c>
      <c r="CR30" s="7" t="e">
        <f t="shared" si="90"/>
        <v>#VALUE!</v>
      </c>
      <c r="CS30" s="7" t="e">
        <f t="shared" si="90"/>
        <v>#VALUE!</v>
      </c>
      <c r="CT30" s="7" t="e">
        <f t="shared" si="90"/>
        <v>#VALUE!</v>
      </c>
      <c r="CU30" s="7" t="e">
        <f t="shared" si="90"/>
        <v>#VALUE!</v>
      </c>
      <c r="CV30" s="5" t="e">
        <f t="shared" si="91"/>
        <v>#VALUE!</v>
      </c>
      <c r="CW30" s="6" t="e">
        <f t="shared" si="92"/>
        <v>#VALUE!</v>
      </c>
      <c r="CY30" s="7" t="e">
        <v>#VALUE!</v>
      </c>
      <c r="CZ30" s="5" t="e">
        <f t="array" ref="CZ30">Summary_UpperBound</f>
        <v>#VALUE!</v>
      </c>
      <c r="DA30" s="6" t="e">
        <f>IF(ROUND(CZ30-CY30,0)=0,1/IF(Summary!$B$7="minutes",1,60),CZ30-CY30)</f>
        <v>#VALUE!</v>
      </c>
    </row>
    <row r="31" spans="1:105" x14ac:dyDescent="0.35">
      <c r="B31" s="14"/>
      <c r="E31" s="12">
        <f t="shared" ca="1" si="93"/>
        <v>44386</v>
      </c>
      <c r="F31" s="7" t="e">
        <f t="shared" si="0"/>
        <v>#VALUE!</v>
      </c>
      <c r="G31" s="6" t="e">
        <f t="shared" si="1"/>
        <v>#VALUE!</v>
      </c>
      <c r="H31" s="7" t="e">
        <f t="shared" si="2"/>
        <v>#VALUE!</v>
      </c>
      <c r="I31" s="6" t="e">
        <f t="shared" si="3"/>
        <v>#VALUE!</v>
      </c>
      <c r="J31" s="5" t="e">
        <f t="shared" si="4"/>
        <v>#VALUE!</v>
      </c>
      <c r="K31" s="6" t="e">
        <f t="shared" si="5"/>
        <v>#VALUE!</v>
      </c>
      <c r="L31" s="7" t="e">
        <f t="shared" si="6"/>
        <v>#VALUE!</v>
      </c>
      <c r="M31" s="6" t="e">
        <f t="shared" si="7"/>
        <v>#VALUE!</v>
      </c>
      <c r="N31" s="7" t="e">
        <f t="shared" si="8"/>
        <v>#VALUE!</v>
      </c>
      <c r="O31" s="6" t="e">
        <f t="shared" si="9"/>
        <v>#VALUE!</v>
      </c>
      <c r="P31" s="5" t="e">
        <f t="shared" si="10"/>
        <v>#VALUE!</v>
      </c>
      <c r="Q31" s="6" t="e">
        <f t="shared" si="11"/>
        <v>#VALUE!</v>
      </c>
      <c r="R31" s="7" t="e">
        <f t="shared" si="12"/>
        <v>#VALUE!</v>
      </c>
      <c r="S31" s="6" t="e">
        <f t="shared" si="13"/>
        <v>#VALUE!</v>
      </c>
      <c r="T31" s="7" t="e">
        <f t="shared" si="14"/>
        <v>#VALUE!</v>
      </c>
      <c r="U31" s="6" t="e">
        <f t="shared" si="15"/>
        <v>#VALUE!</v>
      </c>
      <c r="V31" s="5" t="e">
        <f t="shared" si="16"/>
        <v>#VALUE!</v>
      </c>
      <c r="W31" s="6" t="e">
        <f t="shared" si="17"/>
        <v>#VALUE!</v>
      </c>
      <c r="X31" s="7" t="e">
        <f t="shared" si="18"/>
        <v>#VALUE!</v>
      </c>
      <c r="Y31" s="6" t="e">
        <f t="shared" si="19"/>
        <v>#VALUE!</v>
      </c>
      <c r="Z31" s="7" t="e">
        <f t="shared" si="20"/>
        <v>#VALUE!</v>
      </c>
      <c r="AA31" s="6" t="e">
        <f t="shared" si="21"/>
        <v>#VALUE!</v>
      </c>
      <c r="AB31" s="5" t="e">
        <f t="shared" si="22"/>
        <v>#VALUE!</v>
      </c>
      <c r="AC31" s="6" t="e">
        <f t="shared" si="23"/>
        <v>#VALUE!</v>
      </c>
      <c r="AD31" s="7" t="e">
        <f t="shared" si="24"/>
        <v>#VALUE!</v>
      </c>
      <c r="AE31" s="6" t="e">
        <f t="shared" si="25"/>
        <v>#VALUE!</v>
      </c>
      <c r="AF31" s="7" t="e">
        <f t="shared" si="26"/>
        <v>#VALUE!</v>
      </c>
      <c r="AG31" s="6" t="e">
        <f t="shared" si="27"/>
        <v>#VALUE!</v>
      </c>
      <c r="AH31" s="5" t="e">
        <f t="shared" si="28"/>
        <v>#VALUE!</v>
      </c>
      <c r="AI31" s="6" t="e">
        <f t="shared" si="29"/>
        <v>#VALUE!</v>
      </c>
      <c r="AJ31" s="7" t="e">
        <f t="shared" si="30"/>
        <v>#VALUE!</v>
      </c>
      <c r="AK31" s="6" t="e">
        <f t="shared" si="31"/>
        <v>#VALUE!</v>
      </c>
      <c r="AL31" s="7" t="e">
        <f t="shared" si="32"/>
        <v>#VALUE!</v>
      </c>
      <c r="AM31" s="6" t="e">
        <f t="shared" si="33"/>
        <v>#VALUE!</v>
      </c>
      <c r="AN31" s="5" t="e">
        <f t="shared" si="34"/>
        <v>#VALUE!</v>
      </c>
      <c r="AO31" s="6" t="e">
        <f t="shared" si="35"/>
        <v>#VALUE!</v>
      </c>
      <c r="AP31" s="7" t="e">
        <f t="shared" si="36"/>
        <v>#VALUE!</v>
      </c>
      <c r="AQ31" s="6" t="e">
        <f t="shared" si="37"/>
        <v>#VALUE!</v>
      </c>
      <c r="AR31" s="7" t="e">
        <f t="shared" si="38"/>
        <v>#VALUE!</v>
      </c>
      <c r="AS31" s="6" t="e">
        <f t="shared" si="39"/>
        <v>#VALUE!</v>
      </c>
      <c r="AT31" s="5" t="e">
        <f t="shared" si="40"/>
        <v>#VALUE!</v>
      </c>
      <c r="AU31" s="6" t="e">
        <f t="shared" si="41"/>
        <v>#VALUE!</v>
      </c>
      <c r="AV31" s="7" t="e">
        <f t="shared" si="42"/>
        <v>#VALUE!</v>
      </c>
      <c r="AW31" s="6" t="e">
        <f t="shared" si="43"/>
        <v>#VALUE!</v>
      </c>
      <c r="AX31" s="7" t="e">
        <f t="shared" si="44"/>
        <v>#VALUE!</v>
      </c>
      <c r="AY31" s="6" t="e">
        <f t="shared" si="45"/>
        <v>#VALUE!</v>
      </c>
      <c r="AZ31" s="5" t="e">
        <f t="shared" si="46"/>
        <v>#VALUE!</v>
      </c>
      <c r="BA31" s="6" t="e">
        <f t="shared" si="47"/>
        <v>#VALUE!</v>
      </c>
      <c r="BB31" s="7" t="e">
        <f t="shared" si="48"/>
        <v>#VALUE!</v>
      </c>
      <c r="BC31" s="6" t="e">
        <f t="shared" si="49"/>
        <v>#VALUE!</v>
      </c>
      <c r="BD31" s="7" t="e">
        <f t="shared" si="50"/>
        <v>#VALUE!</v>
      </c>
      <c r="BE31" s="6" t="e">
        <f t="shared" si="51"/>
        <v>#VALUE!</v>
      </c>
      <c r="BF31" s="5" t="e">
        <f t="shared" si="52"/>
        <v>#VALUE!</v>
      </c>
      <c r="BG31" s="6" t="e">
        <f t="shared" si="53"/>
        <v>#VALUE!</v>
      </c>
      <c r="BH31" s="7" t="e">
        <f t="shared" si="54"/>
        <v>#VALUE!</v>
      </c>
      <c r="BI31" s="6" t="e">
        <f t="shared" si="55"/>
        <v>#VALUE!</v>
      </c>
      <c r="BJ31" s="7" t="e">
        <f t="shared" si="56"/>
        <v>#VALUE!</v>
      </c>
      <c r="BK31" s="6" t="e">
        <f t="shared" si="57"/>
        <v>#VALUE!</v>
      </c>
      <c r="BL31" s="5" t="e">
        <f t="shared" si="58"/>
        <v>#VALUE!</v>
      </c>
      <c r="BM31" s="6" t="e">
        <f t="shared" si="59"/>
        <v>#VALUE!</v>
      </c>
      <c r="BN31" s="7" t="e">
        <f t="shared" si="60"/>
        <v>#VALUE!</v>
      </c>
      <c r="BO31" s="6" t="e">
        <f t="shared" si="61"/>
        <v>#VALUE!</v>
      </c>
      <c r="BP31" s="7" t="e">
        <f t="shared" si="62"/>
        <v>#VALUE!</v>
      </c>
      <c r="BQ31" s="6" t="e">
        <f t="shared" si="63"/>
        <v>#VALUE!</v>
      </c>
      <c r="BR31" s="5" t="e">
        <f t="shared" si="64"/>
        <v>#VALUE!</v>
      </c>
      <c r="BS31" s="6" t="e">
        <f t="shared" si="65"/>
        <v>#VALUE!</v>
      </c>
      <c r="BT31" s="7" t="e">
        <f t="shared" si="66"/>
        <v>#VALUE!</v>
      </c>
      <c r="BU31" s="6" t="e">
        <f t="shared" si="67"/>
        <v>#VALUE!</v>
      </c>
      <c r="BV31" s="7" t="e">
        <f t="shared" si="68"/>
        <v>#VALUE!</v>
      </c>
      <c r="BW31" s="6" t="e">
        <f t="shared" si="69"/>
        <v>#VALUE!</v>
      </c>
      <c r="BX31" s="5" t="e">
        <f t="shared" si="70"/>
        <v>#VALUE!</v>
      </c>
      <c r="BY31" s="6" t="e">
        <f t="shared" si="71"/>
        <v>#VALUE!</v>
      </c>
      <c r="BZ31" s="7" t="e">
        <f t="shared" si="72"/>
        <v>#VALUE!</v>
      </c>
      <c r="CA31" s="6" t="e">
        <f t="shared" si="73"/>
        <v>#VALUE!</v>
      </c>
      <c r="CB31" s="7" t="e">
        <f t="shared" si="74"/>
        <v>#VALUE!</v>
      </c>
      <c r="CC31" s="6" t="e">
        <f t="shared" si="75"/>
        <v>#VALUE!</v>
      </c>
      <c r="CD31" s="5" t="e">
        <f t="shared" si="76"/>
        <v>#VALUE!</v>
      </c>
      <c r="CE31" s="6" t="e">
        <f t="shared" si="77"/>
        <v>#VALUE!</v>
      </c>
      <c r="CF31" s="7" t="e">
        <f t="shared" si="78"/>
        <v>#VALUE!</v>
      </c>
      <c r="CG31" s="6" t="e">
        <f t="shared" si="79"/>
        <v>#VALUE!</v>
      </c>
      <c r="CH31" s="7" t="e">
        <f t="shared" si="80"/>
        <v>#VALUE!</v>
      </c>
      <c r="CI31" s="6" t="e">
        <f t="shared" si="81"/>
        <v>#VALUE!</v>
      </c>
      <c r="CJ31" s="5" t="e">
        <f t="shared" si="82"/>
        <v>#VALUE!</v>
      </c>
      <c r="CK31" s="6" t="e">
        <f t="shared" si="83"/>
        <v>#VALUE!</v>
      </c>
      <c r="CL31" s="7" t="e">
        <f t="shared" si="84"/>
        <v>#VALUE!</v>
      </c>
      <c r="CM31" s="6" t="e">
        <f t="shared" si="85"/>
        <v>#VALUE!</v>
      </c>
      <c r="CN31" s="7" t="e">
        <f t="shared" si="86"/>
        <v>#VALUE!</v>
      </c>
      <c r="CO31" s="6" t="e">
        <f t="shared" si="87"/>
        <v>#VALUE!</v>
      </c>
      <c r="CP31" s="5" t="e">
        <f t="shared" si="88"/>
        <v>#VALUE!</v>
      </c>
      <c r="CQ31" s="6" t="e">
        <f t="shared" si="89"/>
        <v>#VALUE!</v>
      </c>
      <c r="CR31" s="7" t="e">
        <f t="shared" si="90"/>
        <v>#VALUE!</v>
      </c>
      <c r="CS31" s="7" t="e">
        <f t="shared" si="90"/>
        <v>#VALUE!</v>
      </c>
      <c r="CT31" s="7" t="e">
        <f t="shared" si="90"/>
        <v>#VALUE!</v>
      </c>
      <c r="CU31" s="7" t="e">
        <f t="shared" si="90"/>
        <v>#VALUE!</v>
      </c>
      <c r="CV31" s="5" t="e">
        <f t="shared" si="91"/>
        <v>#VALUE!</v>
      </c>
      <c r="CW31" s="6" t="e">
        <f t="shared" si="92"/>
        <v>#VALUE!</v>
      </c>
      <c r="CY31" s="7" t="e">
        <v>#VALUE!</v>
      </c>
      <c r="CZ31" s="5" t="e">
        <f t="array" ref="CZ31">Summary_UpperBound</f>
        <v>#VALUE!</v>
      </c>
      <c r="DA31" s="6" t="e">
        <f>IF(ROUND(CZ31-CY31,0)=0,1/IF(Summary!$B$7="minutes",1,60),CZ31-CY31)</f>
        <v>#VALUE!</v>
      </c>
    </row>
    <row r="32" spans="1:105" x14ac:dyDescent="0.35">
      <c r="B32" s="14"/>
      <c r="E32" s="12">
        <f t="shared" ca="1" si="93"/>
        <v>44393</v>
      </c>
      <c r="F32" s="7" t="e">
        <f t="shared" si="0"/>
        <v>#VALUE!</v>
      </c>
      <c r="G32" s="6" t="e">
        <f t="shared" si="1"/>
        <v>#VALUE!</v>
      </c>
      <c r="H32" s="7" t="e">
        <f t="shared" si="2"/>
        <v>#VALUE!</v>
      </c>
      <c r="I32" s="6" t="e">
        <f t="shared" si="3"/>
        <v>#VALUE!</v>
      </c>
      <c r="J32" s="5" t="e">
        <f t="shared" si="4"/>
        <v>#VALUE!</v>
      </c>
      <c r="K32" s="6" t="e">
        <f t="shared" si="5"/>
        <v>#VALUE!</v>
      </c>
      <c r="L32" s="7" t="e">
        <f t="shared" si="6"/>
        <v>#VALUE!</v>
      </c>
      <c r="M32" s="6" t="e">
        <f t="shared" si="7"/>
        <v>#VALUE!</v>
      </c>
      <c r="N32" s="7" t="e">
        <f t="shared" si="8"/>
        <v>#VALUE!</v>
      </c>
      <c r="O32" s="6" t="e">
        <f t="shared" si="9"/>
        <v>#VALUE!</v>
      </c>
      <c r="P32" s="5" t="e">
        <f t="shared" si="10"/>
        <v>#VALUE!</v>
      </c>
      <c r="Q32" s="6" t="e">
        <f t="shared" si="11"/>
        <v>#VALUE!</v>
      </c>
      <c r="R32" s="7" t="e">
        <f t="shared" si="12"/>
        <v>#VALUE!</v>
      </c>
      <c r="S32" s="6" t="e">
        <f t="shared" si="13"/>
        <v>#VALUE!</v>
      </c>
      <c r="T32" s="7" t="e">
        <f t="shared" si="14"/>
        <v>#VALUE!</v>
      </c>
      <c r="U32" s="6" t="e">
        <f t="shared" si="15"/>
        <v>#VALUE!</v>
      </c>
      <c r="V32" s="5" t="e">
        <f t="shared" si="16"/>
        <v>#VALUE!</v>
      </c>
      <c r="W32" s="6" t="e">
        <f t="shared" si="17"/>
        <v>#VALUE!</v>
      </c>
      <c r="X32" s="7" t="e">
        <f t="shared" si="18"/>
        <v>#VALUE!</v>
      </c>
      <c r="Y32" s="6" t="e">
        <f t="shared" si="19"/>
        <v>#VALUE!</v>
      </c>
      <c r="Z32" s="7" t="e">
        <f t="shared" si="20"/>
        <v>#VALUE!</v>
      </c>
      <c r="AA32" s="6" t="e">
        <f t="shared" si="21"/>
        <v>#VALUE!</v>
      </c>
      <c r="AB32" s="5" t="e">
        <f t="shared" si="22"/>
        <v>#VALUE!</v>
      </c>
      <c r="AC32" s="6" t="e">
        <f t="shared" si="23"/>
        <v>#VALUE!</v>
      </c>
      <c r="AD32" s="7" t="e">
        <f t="shared" si="24"/>
        <v>#VALUE!</v>
      </c>
      <c r="AE32" s="6" t="e">
        <f t="shared" si="25"/>
        <v>#VALUE!</v>
      </c>
      <c r="AF32" s="7" t="e">
        <f t="shared" si="26"/>
        <v>#VALUE!</v>
      </c>
      <c r="AG32" s="6" t="e">
        <f t="shared" si="27"/>
        <v>#VALUE!</v>
      </c>
      <c r="AH32" s="5" t="e">
        <f t="shared" si="28"/>
        <v>#VALUE!</v>
      </c>
      <c r="AI32" s="6" t="e">
        <f t="shared" si="29"/>
        <v>#VALUE!</v>
      </c>
      <c r="AJ32" s="7" t="e">
        <f t="shared" si="30"/>
        <v>#VALUE!</v>
      </c>
      <c r="AK32" s="6" t="e">
        <f t="shared" si="31"/>
        <v>#VALUE!</v>
      </c>
      <c r="AL32" s="7" t="e">
        <f t="shared" si="32"/>
        <v>#VALUE!</v>
      </c>
      <c r="AM32" s="6" t="e">
        <f t="shared" si="33"/>
        <v>#VALUE!</v>
      </c>
      <c r="AN32" s="5" t="e">
        <f t="shared" si="34"/>
        <v>#VALUE!</v>
      </c>
      <c r="AO32" s="6" t="e">
        <f t="shared" si="35"/>
        <v>#VALUE!</v>
      </c>
      <c r="AP32" s="7" t="e">
        <f t="shared" si="36"/>
        <v>#VALUE!</v>
      </c>
      <c r="AQ32" s="6" t="e">
        <f t="shared" si="37"/>
        <v>#VALUE!</v>
      </c>
      <c r="AR32" s="7" t="e">
        <f t="shared" si="38"/>
        <v>#VALUE!</v>
      </c>
      <c r="AS32" s="6" t="e">
        <f t="shared" si="39"/>
        <v>#VALUE!</v>
      </c>
      <c r="AT32" s="5" t="e">
        <f t="shared" si="40"/>
        <v>#VALUE!</v>
      </c>
      <c r="AU32" s="6" t="e">
        <f t="shared" si="41"/>
        <v>#VALUE!</v>
      </c>
      <c r="AV32" s="7" t="e">
        <f t="shared" si="42"/>
        <v>#VALUE!</v>
      </c>
      <c r="AW32" s="6" t="e">
        <f t="shared" si="43"/>
        <v>#VALUE!</v>
      </c>
      <c r="AX32" s="7" t="e">
        <f t="shared" si="44"/>
        <v>#VALUE!</v>
      </c>
      <c r="AY32" s="6" t="e">
        <f t="shared" si="45"/>
        <v>#VALUE!</v>
      </c>
      <c r="AZ32" s="5" t="e">
        <f t="shared" si="46"/>
        <v>#VALUE!</v>
      </c>
      <c r="BA32" s="6" t="e">
        <f t="shared" si="47"/>
        <v>#VALUE!</v>
      </c>
      <c r="BB32" s="7" t="e">
        <f t="shared" si="48"/>
        <v>#VALUE!</v>
      </c>
      <c r="BC32" s="6" t="e">
        <f t="shared" si="49"/>
        <v>#VALUE!</v>
      </c>
      <c r="BD32" s="7" t="e">
        <f t="shared" si="50"/>
        <v>#VALUE!</v>
      </c>
      <c r="BE32" s="6" t="e">
        <f t="shared" si="51"/>
        <v>#VALUE!</v>
      </c>
      <c r="BF32" s="5" t="e">
        <f t="shared" si="52"/>
        <v>#VALUE!</v>
      </c>
      <c r="BG32" s="6" t="e">
        <f t="shared" si="53"/>
        <v>#VALUE!</v>
      </c>
      <c r="BH32" s="7" t="e">
        <f t="shared" si="54"/>
        <v>#VALUE!</v>
      </c>
      <c r="BI32" s="6" t="e">
        <f t="shared" si="55"/>
        <v>#VALUE!</v>
      </c>
      <c r="BJ32" s="7" t="e">
        <f t="shared" si="56"/>
        <v>#VALUE!</v>
      </c>
      <c r="BK32" s="6" t="e">
        <f t="shared" si="57"/>
        <v>#VALUE!</v>
      </c>
      <c r="BL32" s="5" t="e">
        <f t="shared" si="58"/>
        <v>#VALUE!</v>
      </c>
      <c r="BM32" s="6" t="e">
        <f t="shared" si="59"/>
        <v>#VALUE!</v>
      </c>
      <c r="BN32" s="7" t="e">
        <f t="shared" si="60"/>
        <v>#VALUE!</v>
      </c>
      <c r="BO32" s="6" t="e">
        <f t="shared" si="61"/>
        <v>#VALUE!</v>
      </c>
      <c r="BP32" s="7" t="e">
        <f t="shared" si="62"/>
        <v>#VALUE!</v>
      </c>
      <c r="BQ32" s="6" t="e">
        <f t="shared" si="63"/>
        <v>#VALUE!</v>
      </c>
      <c r="BR32" s="5" t="e">
        <f t="shared" si="64"/>
        <v>#VALUE!</v>
      </c>
      <c r="BS32" s="6" t="e">
        <f t="shared" si="65"/>
        <v>#VALUE!</v>
      </c>
      <c r="BT32" s="7" t="e">
        <f t="shared" si="66"/>
        <v>#VALUE!</v>
      </c>
      <c r="BU32" s="6" t="e">
        <f t="shared" si="67"/>
        <v>#VALUE!</v>
      </c>
      <c r="BV32" s="7" t="e">
        <f t="shared" si="68"/>
        <v>#VALUE!</v>
      </c>
      <c r="BW32" s="6" t="e">
        <f t="shared" si="69"/>
        <v>#VALUE!</v>
      </c>
      <c r="BX32" s="5" t="e">
        <f t="shared" si="70"/>
        <v>#VALUE!</v>
      </c>
      <c r="BY32" s="6" t="e">
        <f t="shared" si="71"/>
        <v>#VALUE!</v>
      </c>
      <c r="BZ32" s="7" t="e">
        <f t="shared" si="72"/>
        <v>#VALUE!</v>
      </c>
      <c r="CA32" s="6" t="e">
        <f t="shared" si="73"/>
        <v>#VALUE!</v>
      </c>
      <c r="CB32" s="7" t="e">
        <f t="shared" si="74"/>
        <v>#VALUE!</v>
      </c>
      <c r="CC32" s="6" t="e">
        <f t="shared" si="75"/>
        <v>#VALUE!</v>
      </c>
      <c r="CD32" s="5" t="e">
        <f t="shared" si="76"/>
        <v>#VALUE!</v>
      </c>
      <c r="CE32" s="6" t="e">
        <f t="shared" si="77"/>
        <v>#VALUE!</v>
      </c>
      <c r="CF32" s="7" t="e">
        <f t="shared" si="78"/>
        <v>#VALUE!</v>
      </c>
      <c r="CG32" s="6" t="e">
        <f t="shared" si="79"/>
        <v>#VALUE!</v>
      </c>
      <c r="CH32" s="7" t="e">
        <f t="shared" si="80"/>
        <v>#VALUE!</v>
      </c>
      <c r="CI32" s="6" t="e">
        <f t="shared" si="81"/>
        <v>#VALUE!</v>
      </c>
      <c r="CJ32" s="5" t="e">
        <f t="shared" si="82"/>
        <v>#VALUE!</v>
      </c>
      <c r="CK32" s="6" t="e">
        <f t="shared" si="83"/>
        <v>#VALUE!</v>
      </c>
      <c r="CL32" s="7" t="e">
        <f t="shared" si="84"/>
        <v>#VALUE!</v>
      </c>
      <c r="CM32" s="6" t="e">
        <f t="shared" si="85"/>
        <v>#VALUE!</v>
      </c>
      <c r="CN32" s="7" t="e">
        <f t="shared" si="86"/>
        <v>#VALUE!</v>
      </c>
      <c r="CO32" s="6" t="e">
        <f t="shared" si="87"/>
        <v>#VALUE!</v>
      </c>
      <c r="CP32" s="5" t="e">
        <f t="shared" si="88"/>
        <v>#VALUE!</v>
      </c>
      <c r="CQ32" s="6" t="e">
        <f t="shared" si="89"/>
        <v>#VALUE!</v>
      </c>
      <c r="CR32" s="7" t="e">
        <f t="shared" si="90"/>
        <v>#VALUE!</v>
      </c>
      <c r="CS32" s="7" t="e">
        <f t="shared" si="90"/>
        <v>#VALUE!</v>
      </c>
      <c r="CT32" s="7" t="e">
        <f t="shared" si="90"/>
        <v>#VALUE!</v>
      </c>
      <c r="CU32" s="7" t="e">
        <f t="shared" si="90"/>
        <v>#VALUE!</v>
      </c>
      <c r="CV32" s="5" t="e">
        <f t="shared" si="91"/>
        <v>#VALUE!</v>
      </c>
      <c r="CW32" s="6" t="e">
        <f t="shared" si="92"/>
        <v>#VALUE!</v>
      </c>
      <c r="CY32" s="7" t="e">
        <v>#VALUE!</v>
      </c>
      <c r="CZ32" s="5" t="e">
        <f t="array" ref="CZ32">Summary_UpperBound</f>
        <v>#VALUE!</v>
      </c>
      <c r="DA32" s="6" t="e">
        <f>IF(ROUND(CZ32-CY32,0)=0,1/IF(Summary!$B$7="minutes",1,60),CZ32-CY32)</f>
        <v>#VALUE!</v>
      </c>
    </row>
    <row r="33" spans="2:105" x14ac:dyDescent="0.35">
      <c r="B33" s="14"/>
      <c r="E33" s="12">
        <f t="shared" ca="1" si="93"/>
        <v>44400</v>
      </c>
      <c r="F33" s="7" t="e">
        <f t="shared" si="0"/>
        <v>#VALUE!</v>
      </c>
      <c r="G33" s="6" t="e">
        <f t="shared" si="1"/>
        <v>#VALUE!</v>
      </c>
      <c r="H33" s="7" t="e">
        <f t="shared" si="2"/>
        <v>#VALUE!</v>
      </c>
      <c r="I33" s="6" t="e">
        <f t="shared" si="3"/>
        <v>#VALUE!</v>
      </c>
      <c r="J33" s="5" t="e">
        <f t="shared" si="4"/>
        <v>#VALUE!</v>
      </c>
      <c r="K33" s="6" t="e">
        <f t="shared" si="5"/>
        <v>#VALUE!</v>
      </c>
      <c r="L33" s="7" t="e">
        <f t="shared" si="6"/>
        <v>#VALUE!</v>
      </c>
      <c r="M33" s="6" t="e">
        <f t="shared" si="7"/>
        <v>#VALUE!</v>
      </c>
      <c r="N33" s="7" t="e">
        <f t="shared" si="8"/>
        <v>#VALUE!</v>
      </c>
      <c r="O33" s="6" t="e">
        <f t="shared" si="9"/>
        <v>#VALUE!</v>
      </c>
      <c r="P33" s="5" t="e">
        <f t="shared" si="10"/>
        <v>#VALUE!</v>
      </c>
      <c r="Q33" s="6" t="e">
        <f t="shared" si="11"/>
        <v>#VALUE!</v>
      </c>
      <c r="R33" s="7" t="e">
        <f t="shared" si="12"/>
        <v>#VALUE!</v>
      </c>
      <c r="S33" s="6" t="e">
        <f t="shared" si="13"/>
        <v>#VALUE!</v>
      </c>
      <c r="T33" s="7" t="e">
        <f t="shared" si="14"/>
        <v>#VALUE!</v>
      </c>
      <c r="U33" s="6" t="e">
        <f t="shared" si="15"/>
        <v>#VALUE!</v>
      </c>
      <c r="V33" s="5" t="e">
        <f t="shared" si="16"/>
        <v>#VALUE!</v>
      </c>
      <c r="W33" s="6" t="e">
        <f t="shared" si="17"/>
        <v>#VALUE!</v>
      </c>
      <c r="X33" s="7" t="e">
        <f t="shared" si="18"/>
        <v>#VALUE!</v>
      </c>
      <c r="Y33" s="6" t="e">
        <f t="shared" si="19"/>
        <v>#VALUE!</v>
      </c>
      <c r="Z33" s="7" t="e">
        <f t="shared" si="20"/>
        <v>#VALUE!</v>
      </c>
      <c r="AA33" s="6" t="e">
        <f t="shared" si="21"/>
        <v>#VALUE!</v>
      </c>
      <c r="AB33" s="5" t="e">
        <f t="shared" si="22"/>
        <v>#VALUE!</v>
      </c>
      <c r="AC33" s="6" t="e">
        <f t="shared" si="23"/>
        <v>#VALUE!</v>
      </c>
      <c r="AD33" s="7" t="e">
        <f t="shared" si="24"/>
        <v>#VALUE!</v>
      </c>
      <c r="AE33" s="6" t="e">
        <f t="shared" si="25"/>
        <v>#VALUE!</v>
      </c>
      <c r="AF33" s="7" t="e">
        <f t="shared" si="26"/>
        <v>#VALUE!</v>
      </c>
      <c r="AG33" s="6" t="e">
        <f t="shared" si="27"/>
        <v>#VALUE!</v>
      </c>
      <c r="AH33" s="5" t="e">
        <f t="shared" si="28"/>
        <v>#VALUE!</v>
      </c>
      <c r="AI33" s="6" t="e">
        <f t="shared" si="29"/>
        <v>#VALUE!</v>
      </c>
      <c r="AJ33" s="7" t="e">
        <f t="shared" si="30"/>
        <v>#VALUE!</v>
      </c>
      <c r="AK33" s="6" t="e">
        <f t="shared" si="31"/>
        <v>#VALUE!</v>
      </c>
      <c r="AL33" s="7" t="e">
        <f t="shared" si="32"/>
        <v>#VALUE!</v>
      </c>
      <c r="AM33" s="6" t="e">
        <f t="shared" si="33"/>
        <v>#VALUE!</v>
      </c>
      <c r="AN33" s="5" t="e">
        <f t="shared" si="34"/>
        <v>#VALUE!</v>
      </c>
      <c r="AO33" s="6" t="e">
        <f t="shared" si="35"/>
        <v>#VALUE!</v>
      </c>
      <c r="AP33" s="7" t="e">
        <f t="shared" si="36"/>
        <v>#VALUE!</v>
      </c>
      <c r="AQ33" s="6" t="e">
        <f t="shared" si="37"/>
        <v>#VALUE!</v>
      </c>
      <c r="AR33" s="7" t="e">
        <f t="shared" si="38"/>
        <v>#VALUE!</v>
      </c>
      <c r="AS33" s="6" t="e">
        <f t="shared" si="39"/>
        <v>#VALUE!</v>
      </c>
      <c r="AT33" s="5" t="e">
        <f t="shared" si="40"/>
        <v>#VALUE!</v>
      </c>
      <c r="AU33" s="6" t="e">
        <f t="shared" si="41"/>
        <v>#VALUE!</v>
      </c>
      <c r="AV33" s="7" t="e">
        <f t="shared" si="42"/>
        <v>#VALUE!</v>
      </c>
      <c r="AW33" s="6" t="e">
        <f t="shared" si="43"/>
        <v>#VALUE!</v>
      </c>
      <c r="AX33" s="7" t="e">
        <f t="shared" si="44"/>
        <v>#VALUE!</v>
      </c>
      <c r="AY33" s="6" t="e">
        <f t="shared" si="45"/>
        <v>#VALUE!</v>
      </c>
      <c r="AZ33" s="5" t="e">
        <f t="shared" si="46"/>
        <v>#VALUE!</v>
      </c>
      <c r="BA33" s="6" t="e">
        <f t="shared" si="47"/>
        <v>#VALUE!</v>
      </c>
      <c r="BB33" s="7" t="e">
        <f t="shared" si="48"/>
        <v>#VALUE!</v>
      </c>
      <c r="BC33" s="6" t="e">
        <f t="shared" si="49"/>
        <v>#VALUE!</v>
      </c>
      <c r="BD33" s="7" t="e">
        <f t="shared" si="50"/>
        <v>#VALUE!</v>
      </c>
      <c r="BE33" s="6" t="e">
        <f t="shared" si="51"/>
        <v>#VALUE!</v>
      </c>
      <c r="BF33" s="5" t="e">
        <f t="shared" si="52"/>
        <v>#VALUE!</v>
      </c>
      <c r="BG33" s="6" t="e">
        <f t="shared" si="53"/>
        <v>#VALUE!</v>
      </c>
      <c r="BH33" s="7" t="e">
        <f t="shared" si="54"/>
        <v>#VALUE!</v>
      </c>
      <c r="BI33" s="6" t="e">
        <f t="shared" si="55"/>
        <v>#VALUE!</v>
      </c>
      <c r="BJ33" s="7" t="e">
        <f t="shared" si="56"/>
        <v>#VALUE!</v>
      </c>
      <c r="BK33" s="6" t="e">
        <f t="shared" si="57"/>
        <v>#VALUE!</v>
      </c>
      <c r="BL33" s="5" t="e">
        <f t="shared" si="58"/>
        <v>#VALUE!</v>
      </c>
      <c r="BM33" s="6" t="e">
        <f t="shared" si="59"/>
        <v>#VALUE!</v>
      </c>
      <c r="BN33" s="7" t="e">
        <f t="shared" si="60"/>
        <v>#VALUE!</v>
      </c>
      <c r="BO33" s="6" t="e">
        <f t="shared" si="61"/>
        <v>#VALUE!</v>
      </c>
      <c r="BP33" s="7" t="e">
        <f t="shared" si="62"/>
        <v>#VALUE!</v>
      </c>
      <c r="BQ33" s="6" t="e">
        <f t="shared" si="63"/>
        <v>#VALUE!</v>
      </c>
      <c r="BR33" s="5" t="e">
        <f t="shared" si="64"/>
        <v>#VALUE!</v>
      </c>
      <c r="BS33" s="6" t="e">
        <f t="shared" si="65"/>
        <v>#VALUE!</v>
      </c>
      <c r="BT33" s="7" t="e">
        <f t="shared" si="66"/>
        <v>#VALUE!</v>
      </c>
      <c r="BU33" s="6" t="e">
        <f t="shared" si="67"/>
        <v>#VALUE!</v>
      </c>
      <c r="BV33" s="7" t="e">
        <f t="shared" si="68"/>
        <v>#VALUE!</v>
      </c>
      <c r="BW33" s="6" t="e">
        <f t="shared" si="69"/>
        <v>#VALUE!</v>
      </c>
      <c r="BX33" s="5" t="e">
        <f t="shared" si="70"/>
        <v>#VALUE!</v>
      </c>
      <c r="BY33" s="6" t="e">
        <f t="shared" si="71"/>
        <v>#VALUE!</v>
      </c>
      <c r="BZ33" s="7" t="e">
        <f t="shared" si="72"/>
        <v>#VALUE!</v>
      </c>
      <c r="CA33" s="6" t="e">
        <f t="shared" si="73"/>
        <v>#VALUE!</v>
      </c>
      <c r="CB33" s="7" t="e">
        <f t="shared" si="74"/>
        <v>#VALUE!</v>
      </c>
      <c r="CC33" s="6" t="e">
        <f t="shared" si="75"/>
        <v>#VALUE!</v>
      </c>
      <c r="CD33" s="5" t="e">
        <f t="shared" si="76"/>
        <v>#VALUE!</v>
      </c>
      <c r="CE33" s="6" t="e">
        <f t="shared" si="77"/>
        <v>#VALUE!</v>
      </c>
      <c r="CF33" s="7" t="e">
        <f t="shared" si="78"/>
        <v>#VALUE!</v>
      </c>
      <c r="CG33" s="6" t="e">
        <f t="shared" si="79"/>
        <v>#VALUE!</v>
      </c>
      <c r="CH33" s="7" t="e">
        <f t="shared" si="80"/>
        <v>#VALUE!</v>
      </c>
      <c r="CI33" s="6" t="e">
        <f t="shared" si="81"/>
        <v>#VALUE!</v>
      </c>
      <c r="CJ33" s="5" t="e">
        <f t="shared" si="82"/>
        <v>#VALUE!</v>
      </c>
      <c r="CK33" s="6" t="e">
        <f t="shared" si="83"/>
        <v>#VALUE!</v>
      </c>
      <c r="CL33" s="7" t="e">
        <f t="shared" si="84"/>
        <v>#VALUE!</v>
      </c>
      <c r="CM33" s="6" t="e">
        <f t="shared" si="85"/>
        <v>#VALUE!</v>
      </c>
      <c r="CN33" s="7" t="e">
        <f t="shared" si="86"/>
        <v>#VALUE!</v>
      </c>
      <c r="CO33" s="6" t="e">
        <f t="shared" si="87"/>
        <v>#VALUE!</v>
      </c>
      <c r="CP33" s="5" t="e">
        <f t="shared" si="88"/>
        <v>#VALUE!</v>
      </c>
      <c r="CQ33" s="6" t="e">
        <f t="shared" si="89"/>
        <v>#VALUE!</v>
      </c>
      <c r="CR33" s="7" t="e">
        <f t="shared" si="90"/>
        <v>#VALUE!</v>
      </c>
      <c r="CS33" s="7" t="e">
        <f t="shared" si="90"/>
        <v>#VALUE!</v>
      </c>
      <c r="CT33" s="7" t="e">
        <f t="shared" si="90"/>
        <v>#VALUE!</v>
      </c>
      <c r="CU33" s="7" t="e">
        <f t="shared" si="90"/>
        <v>#VALUE!</v>
      </c>
      <c r="CV33" s="5" t="e">
        <f t="shared" si="91"/>
        <v>#VALUE!</v>
      </c>
      <c r="CW33" s="6" t="e">
        <f t="shared" si="92"/>
        <v>#VALUE!</v>
      </c>
      <c r="CY33" s="7" t="e">
        <v>#VALUE!</v>
      </c>
      <c r="CZ33" s="5" t="e">
        <f t="array" ref="CZ33">Summary_UpperBound</f>
        <v>#VALUE!</v>
      </c>
      <c r="DA33" s="6" t="e">
        <f>IF(ROUND(CZ33-CY33,0)=0,1/IF(Summary!$B$7="minutes",1,60),CZ33-CY33)</f>
        <v>#VALUE!</v>
      </c>
    </row>
    <row r="34" spans="2:105" x14ac:dyDescent="0.35">
      <c r="B34" s="14"/>
      <c r="E34" s="12">
        <f t="shared" ca="1" si="93"/>
        <v>44407</v>
      </c>
      <c r="F34" s="7" t="e">
        <f t="shared" si="0"/>
        <v>#VALUE!</v>
      </c>
      <c r="G34" s="6" t="e">
        <f t="shared" si="1"/>
        <v>#VALUE!</v>
      </c>
      <c r="H34" s="7" t="e">
        <f t="shared" si="2"/>
        <v>#VALUE!</v>
      </c>
      <c r="I34" s="6" t="e">
        <f t="shared" si="3"/>
        <v>#VALUE!</v>
      </c>
      <c r="J34" s="5" t="e">
        <f t="shared" si="4"/>
        <v>#VALUE!</v>
      </c>
      <c r="K34" s="6" t="e">
        <f t="shared" si="5"/>
        <v>#VALUE!</v>
      </c>
      <c r="L34" s="7" t="e">
        <f t="shared" si="6"/>
        <v>#VALUE!</v>
      </c>
      <c r="M34" s="6" t="e">
        <f t="shared" si="7"/>
        <v>#VALUE!</v>
      </c>
      <c r="N34" s="7" t="e">
        <f t="shared" si="8"/>
        <v>#VALUE!</v>
      </c>
      <c r="O34" s="6" t="e">
        <f t="shared" si="9"/>
        <v>#VALUE!</v>
      </c>
      <c r="P34" s="5" t="e">
        <f t="shared" si="10"/>
        <v>#VALUE!</v>
      </c>
      <c r="Q34" s="6" t="e">
        <f t="shared" si="11"/>
        <v>#VALUE!</v>
      </c>
      <c r="R34" s="7" t="e">
        <f t="shared" si="12"/>
        <v>#VALUE!</v>
      </c>
      <c r="S34" s="6" t="e">
        <f t="shared" si="13"/>
        <v>#VALUE!</v>
      </c>
      <c r="T34" s="7" t="e">
        <f t="shared" si="14"/>
        <v>#VALUE!</v>
      </c>
      <c r="U34" s="6" t="e">
        <f t="shared" si="15"/>
        <v>#VALUE!</v>
      </c>
      <c r="V34" s="5" t="e">
        <f t="shared" si="16"/>
        <v>#VALUE!</v>
      </c>
      <c r="W34" s="6" t="e">
        <f t="shared" si="17"/>
        <v>#VALUE!</v>
      </c>
      <c r="X34" s="7" t="e">
        <f t="shared" si="18"/>
        <v>#VALUE!</v>
      </c>
      <c r="Y34" s="6" t="e">
        <f t="shared" si="19"/>
        <v>#VALUE!</v>
      </c>
      <c r="Z34" s="7" t="e">
        <f t="shared" si="20"/>
        <v>#VALUE!</v>
      </c>
      <c r="AA34" s="6" t="e">
        <f t="shared" si="21"/>
        <v>#VALUE!</v>
      </c>
      <c r="AB34" s="5" t="e">
        <f t="shared" si="22"/>
        <v>#VALUE!</v>
      </c>
      <c r="AC34" s="6" t="e">
        <f t="shared" si="23"/>
        <v>#VALUE!</v>
      </c>
      <c r="AD34" s="7" t="e">
        <f t="shared" si="24"/>
        <v>#VALUE!</v>
      </c>
      <c r="AE34" s="6" t="e">
        <f t="shared" si="25"/>
        <v>#VALUE!</v>
      </c>
      <c r="AF34" s="7" t="e">
        <f t="shared" si="26"/>
        <v>#VALUE!</v>
      </c>
      <c r="AG34" s="6" t="e">
        <f t="shared" si="27"/>
        <v>#VALUE!</v>
      </c>
      <c r="AH34" s="5" t="e">
        <f t="shared" si="28"/>
        <v>#VALUE!</v>
      </c>
      <c r="AI34" s="6" t="e">
        <f t="shared" si="29"/>
        <v>#VALUE!</v>
      </c>
      <c r="AJ34" s="7" t="e">
        <f t="shared" si="30"/>
        <v>#VALUE!</v>
      </c>
      <c r="AK34" s="6" t="e">
        <f t="shared" si="31"/>
        <v>#VALUE!</v>
      </c>
      <c r="AL34" s="7" t="e">
        <f t="shared" si="32"/>
        <v>#VALUE!</v>
      </c>
      <c r="AM34" s="6" t="e">
        <f t="shared" si="33"/>
        <v>#VALUE!</v>
      </c>
      <c r="AN34" s="5" t="e">
        <f t="shared" si="34"/>
        <v>#VALUE!</v>
      </c>
      <c r="AO34" s="6" t="e">
        <f t="shared" si="35"/>
        <v>#VALUE!</v>
      </c>
      <c r="AP34" s="7" t="e">
        <f t="shared" si="36"/>
        <v>#VALUE!</v>
      </c>
      <c r="AQ34" s="6" t="e">
        <f t="shared" si="37"/>
        <v>#VALUE!</v>
      </c>
      <c r="AR34" s="7" t="e">
        <f t="shared" si="38"/>
        <v>#VALUE!</v>
      </c>
      <c r="AS34" s="6" t="e">
        <f t="shared" si="39"/>
        <v>#VALUE!</v>
      </c>
      <c r="AT34" s="5" t="e">
        <f t="shared" si="40"/>
        <v>#VALUE!</v>
      </c>
      <c r="AU34" s="6" t="e">
        <f t="shared" si="41"/>
        <v>#VALUE!</v>
      </c>
      <c r="AV34" s="7" t="e">
        <f t="shared" si="42"/>
        <v>#VALUE!</v>
      </c>
      <c r="AW34" s="6" t="e">
        <f t="shared" si="43"/>
        <v>#VALUE!</v>
      </c>
      <c r="AX34" s="7" t="e">
        <f t="shared" si="44"/>
        <v>#VALUE!</v>
      </c>
      <c r="AY34" s="6" t="e">
        <f t="shared" si="45"/>
        <v>#VALUE!</v>
      </c>
      <c r="AZ34" s="5" t="e">
        <f t="shared" si="46"/>
        <v>#VALUE!</v>
      </c>
      <c r="BA34" s="6" t="e">
        <f t="shared" si="47"/>
        <v>#VALUE!</v>
      </c>
      <c r="BB34" s="7" t="e">
        <f t="shared" si="48"/>
        <v>#VALUE!</v>
      </c>
      <c r="BC34" s="6" t="e">
        <f t="shared" si="49"/>
        <v>#VALUE!</v>
      </c>
      <c r="BD34" s="7" t="e">
        <f t="shared" si="50"/>
        <v>#VALUE!</v>
      </c>
      <c r="BE34" s="6" t="e">
        <f t="shared" si="51"/>
        <v>#VALUE!</v>
      </c>
      <c r="BF34" s="5" t="e">
        <f t="shared" si="52"/>
        <v>#VALUE!</v>
      </c>
      <c r="BG34" s="6" t="e">
        <f t="shared" si="53"/>
        <v>#VALUE!</v>
      </c>
      <c r="BH34" s="7" t="e">
        <f t="shared" si="54"/>
        <v>#VALUE!</v>
      </c>
      <c r="BI34" s="6" t="e">
        <f t="shared" si="55"/>
        <v>#VALUE!</v>
      </c>
      <c r="BJ34" s="7" t="e">
        <f t="shared" si="56"/>
        <v>#VALUE!</v>
      </c>
      <c r="BK34" s="6" t="e">
        <f t="shared" si="57"/>
        <v>#VALUE!</v>
      </c>
      <c r="BL34" s="5" t="e">
        <f t="shared" si="58"/>
        <v>#VALUE!</v>
      </c>
      <c r="BM34" s="6" t="e">
        <f t="shared" si="59"/>
        <v>#VALUE!</v>
      </c>
      <c r="BN34" s="7" t="e">
        <f t="shared" si="60"/>
        <v>#VALUE!</v>
      </c>
      <c r="BO34" s="6" t="e">
        <f t="shared" si="61"/>
        <v>#VALUE!</v>
      </c>
      <c r="BP34" s="7" t="e">
        <f t="shared" si="62"/>
        <v>#VALUE!</v>
      </c>
      <c r="BQ34" s="6" t="e">
        <f t="shared" si="63"/>
        <v>#VALUE!</v>
      </c>
      <c r="BR34" s="5" t="e">
        <f t="shared" si="64"/>
        <v>#VALUE!</v>
      </c>
      <c r="BS34" s="6" t="e">
        <f t="shared" si="65"/>
        <v>#VALUE!</v>
      </c>
      <c r="BT34" s="7" t="e">
        <f t="shared" si="66"/>
        <v>#VALUE!</v>
      </c>
      <c r="BU34" s="6" t="e">
        <f t="shared" si="67"/>
        <v>#VALUE!</v>
      </c>
      <c r="BV34" s="7" t="e">
        <f t="shared" si="68"/>
        <v>#VALUE!</v>
      </c>
      <c r="BW34" s="6" t="e">
        <f t="shared" si="69"/>
        <v>#VALUE!</v>
      </c>
      <c r="BX34" s="5" t="e">
        <f t="shared" si="70"/>
        <v>#VALUE!</v>
      </c>
      <c r="BY34" s="6" t="e">
        <f t="shared" si="71"/>
        <v>#VALUE!</v>
      </c>
      <c r="BZ34" s="7" t="e">
        <f t="shared" si="72"/>
        <v>#VALUE!</v>
      </c>
      <c r="CA34" s="6" t="e">
        <f t="shared" si="73"/>
        <v>#VALUE!</v>
      </c>
      <c r="CB34" s="7" t="e">
        <f t="shared" si="74"/>
        <v>#VALUE!</v>
      </c>
      <c r="CC34" s="6" t="e">
        <f t="shared" si="75"/>
        <v>#VALUE!</v>
      </c>
      <c r="CD34" s="5" t="e">
        <f t="shared" si="76"/>
        <v>#VALUE!</v>
      </c>
      <c r="CE34" s="6" t="e">
        <f t="shared" si="77"/>
        <v>#VALUE!</v>
      </c>
      <c r="CF34" s="7" t="e">
        <f t="shared" si="78"/>
        <v>#VALUE!</v>
      </c>
      <c r="CG34" s="6" t="e">
        <f t="shared" si="79"/>
        <v>#VALUE!</v>
      </c>
      <c r="CH34" s="7" t="e">
        <f t="shared" si="80"/>
        <v>#VALUE!</v>
      </c>
      <c r="CI34" s="6" t="e">
        <f t="shared" si="81"/>
        <v>#VALUE!</v>
      </c>
      <c r="CJ34" s="5" t="e">
        <f t="shared" si="82"/>
        <v>#VALUE!</v>
      </c>
      <c r="CK34" s="6" t="e">
        <f t="shared" si="83"/>
        <v>#VALUE!</v>
      </c>
      <c r="CL34" s="7" t="e">
        <f t="shared" si="84"/>
        <v>#VALUE!</v>
      </c>
      <c r="CM34" s="6" t="e">
        <f t="shared" si="85"/>
        <v>#VALUE!</v>
      </c>
      <c r="CN34" s="7" t="e">
        <f t="shared" si="86"/>
        <v>#VALUE!</v>
      </c>
      <c r="CO34" s="6" t="e">
        <f t="shared" si="87"/>
        <v>#VALUE!</v>
      </c>
      <c r="CP34" s="5" t="e">
        <f t="shared" si="88"/>
        <v>#VALUE!</v>
      </c>
      <c r="CQ34" s="6" t="e">
        <f t="shared" si="89"/>
        <v>#VALUE!</v>
      </c>
      <c r="CR34" s="7" t="e">
        <f t="shared" si="90"/>
        <v>#VALUE!</v>
      </c>
      <c r="CS34" s="7" t="e">
        <f t="shared" si="90"/>
        <v>#VALUE!</v>
      </c>
      <c r="CT34" s="7" t="e">
        <f t="shared" si="90"/>
        <v>#VALUE!</v>
      </c>
      <c r="CU34" s="7" t="e">
        <f t="shared" si="90"/>
        <v>#VALUE!</v>
      </c>
      <c r="CV34" s="5" t="e">
        <f t="shared" si="91"/>
        <v>#VALUE!</v>
      </c>
      <c r="CW34" s="6" t="e">
        <f t="shared" si="92"/>
        <v>#VALUE!</v>
      </c>
      <c r="CY34" s="7" t="e">
        <v>#VALUE!</v>
      </c>
      <c r="CZ34" s="5" t="e">
        <f t="array" ref="CZ34">Summary_UpperBound</f>
        <v>#VALUE!</v>
      </c>
      <c r="DA34" s="6" t="e">
        <f>IF(ROUND(CZ34-CY34,0)=0,1/IF(Summary!$B$7="minutes",1,60),CZ34-CY34)</f>
        <v>#VALUE!</v>
      </c>
    </row>
    <row r="35" spans="2:105" x14ac:dyDescent="0.35">
      <c r="B35" s="14"/>
      <c r="E35" s="12">
        <f t="shared" ca="1" si="93"/>
        <v>44414</v>
      </c>
      <c r="F35" s="7" t="e">
        <f t="shared" si="0"/>
        <v>#VALUE!</v>
      </c>
      <c r="G35" s="6" t="e">
        <f t="shared" si="1"/>
        <v>#VALUE!</v>
      </c>
      <c r="H35" s="7" t="e">
        <f t="shared" si="2"/>
        <v>#VALUE!</v>
      </c>
      <c r="I35" s="6" t="e">
        <f t="shared" si="3"/>
        <v>#VALUE!</v>
      </c>
      <c r="J35" s="5" t="e">
        <f t="shared" si="4"/>
        <v>#VALUE!</v>
      </c>
      <c r="K35" s="6" t="e">
        <f t="shared" si="5"/>
        <v>#VALUE!</v>
      </c>
      <c r="L35" s="7" t="e">
        <f t="shared" si="6"/>
        <v>#VALUE!</v>
      </c>
      <c r="M35" s="6" t="e">
        <f t="shared" si="7"/>
        <v>#VALUE!</v>
      </c>
      <c r="N35" s="7" t="e">
        <f t="shared" si="8"/>
        <v>#VALUE!</v>
      </c>
      <c r="O35" s="6" t="e">
        <f t="shared" si="9"/>
        <v>#VALUE!</v>
      </c>
      <c r="P35" s="5" t="e">
        <f t="shared" si="10"/>
        <v>#VALUE!</v>
      </c>
      <c r="Q35" s="6" t="e">
        <f t="shared" si="11"/>
        <v>#VALUE!</v>
      </c>
      <c r="R35" s="7" t="e">
        <f t="shared" si="12"/>
        <v>#VALUE!</v>
      </c>
      <c r="S35" s="6" t="e">
        <f t="shared" si="13"/>
        <v>#VALUE!</v>
      </c>
      <c r="T35" s="7" t="e">
        <f t="shared" si="14"/>
        <v>#VALUE!</v>
      </c>
      <c r="U35" s="6" t="e">
        <f t="shared" si="15"/>
        <v>#VALUE!</v>
      </c>
      <c r="V35" s="5" t="e">
        <f t="shared" si="16"/>
        <v>#VALUE!</v>
      </c>
      <c r="W35" s="6" t="e">
        <f t="shared" si="17"/>
        <v>#VALUE!</v>
      </c>
      <c r="X35" s="7" t="e">
        <f t="shared" si="18"/>
        <v>#VALUE!</v>
      </c>
      <c r="Y35" s="6" t="e">
        <f t="shared" si="19"/>
        <v>#VALUE!</v>
      </c>
      <c r="Z35" s="7" t="e">
        <f t="shared" si="20"/>
        <v>#VALUE!</v>
      </c>
      <c r="AA35" s="6" t="e">
        <f t="shared" si="21"/>
        <v>#VALUE!</v>
      </c>
      <c r="AB35" s="5" t="e">
        <f t="shared" si="22"/>
        <v>#VALUE!</v>
      </c>
      <c r="AC35" s="6" t="e">
        <f t="shared" si="23"/>
        <v>#VALUE!</v>
      </c>
      <c r="AD35" s="7" t="e">
        <f t="shared" si="24"/>
        <v>#VALUE!</v>
      </c>
      <c r="AE35" s="6" t="e">
        <f t="shared" si="25"/>
        <v>#VALUE!</v>
      </c>
      <c r="AF35" s="7" t="e">
        <f t="shared" si="26"/>
        <v>#VALUE!</v>
      </c>
      <c r="AG35" s="6" t="e">
        <f t="shared" si="27"/>
        <v>#VALUE!</v>
      </c>
      <c r="AH35" s="5" t="e">
        <f t="shared" si="28"/>
        <v>#VALUE!</v>
      </c>
      <c r="AI35" s="6" t="e">
        <f t="shared" si="29"/>
        <v>#VALUE!</v>
      </c>
      <c r="AJ35" s="7" t="e">
        <f t="shared" si="30"/>
        <v>#VALUE!</v>
      </c>
      <c r="AK35" s="6" t="e">
        <f t="shared" si="31"/>
        <v>#VALUE!</v>
      </c>
      <c r="AL35" s="7" t="e">
        <f t="shared" si="32"/>
        <v>#VALUE!</v>
      </c>
      <c r="AM35" s="6" t="e">
        <f t="shared" si="33"/>
        <v>#VALUE!</v>
      </c>
      <c r="AN35" s="5" t="e">
        <f t="shared" si="34"/>
        <v>#VALUE!</v>
      </c>
      <c r="AO35" s="6" t="e">
        <f t="shared" si="35"/>
        <v>#VALUE!</v>
      </c>
      <c r="AP35" s="7" t="e">
        <f t="shared" si="36"/>
        <v>#VALUE!</v>
      </c>
      <c r="AQ35" s="6" t="e">
        <f t="shared" si="37"/>
        <v>#VALUE!</v>
      </c>
      <c r="AR35" s="7" t="e">
        <f t="shared" si="38"/>
        <v>#VALUE!</v>
      </c>
      <c r="AS35" s="6" t="e">
        <f t="shared" si="39"/>
        <v>#VALUE!</v>
      </c>
      <c r="AT35" s="5" t="e">
        <f t="shared" si="40"/>
        <v>#VALUE!</v>
      </c>
      <c r="AU35" s="6" t="e">
        <f t="shared" si="41"/>
        <v>#VALUE!</v>
      </c>
      <c r="AV35" s="7" t="e">
        <f t="shared" si="42"/>
        <v>#VALUE!</v>
      </c>
      <c r="AW35" s="6" t="e">
        <f t="shared" si="43"/>
        <v>#VALUE!</v>
      </c>
      <c r="AX35" s="7" t="e">
        <f t="shared" si="44"/>
        <v>#VALUE!</v>
      </c>
      <c r="AY35" s="6" t="e">
        <f t="shared" si="45"/>
        <v>#VALUE!</v>
      </c>
      <c r="AZ35" s="5" t="e">
        <f t="shared" si="46"/>
        <v>#VALUE!</v>
      </c>
      <c r="BA35" s="6" t="e">
        <f t="shared" si="47"/>
        <v>#VALUE!</v>
      </c>
      <c r="BB35" s="7" t="e">
        <f t="shared" si="48"/>
        <v>#VALUE!</v>
      </c>
      <c r="BC35" s="6" t="e">
        <f t="shared" si="49"/>
        <v>#VALUE!</v>
      </c>
      <c r="BD35" s="7" t="e">
        <f t="shared" si="50"/>
        <v>#VALUE!</v>
      </c>
      <c r="BE35" s="6" t="e">
        <f t="shared" si="51"/>
        <v>#VALUE!</v>
      </c>
      <c r="BF35" s="5" t="e">
        <f t="shared" si="52"/>
        <v>#VALUE!</v>
      </c>
      <c r="BG35" s="6" t="e">
        <f t="shared" si="53"/>
        <v>#VALUE!</v>
      </c>
      <c r="BH35" s="7" t="e">
        <f t="shared" si="54"/>
        <v>#VALUE!</v>
      </c>
      <c r="BI35" s="6" t="e">
        <f t="shared" si="55"/>
        <v>#VALUE!</v>
      </c>
      <c r="BJ35" s="7" t="e">
        <f t="shared" si="56"/>
        <v>#VALUE!</v>
      </c>
      <c r="BK35" s="6" t="e">
        <f t="shared" si="57"/>
        <v>#VALUE!</v>
      </c>
      <c r="BL35" s="5" t="e">
        <f t="shared" si="58"/>
        <v>#VALUE!</v>
      </c>
      <c r="BM35" s="6" t="e">
        <f t="shared" si="59"/>
        <v>#VALUE!</v>
      </c>
      <c r="BN35" s="7" t="e">
        <f t="shared" si="60"/>
        <v>#VALUE!</v>
      </c>
      <c r="BO35" s="6" t="e">
        <f t="shared" si="61"/>
        <v>#VALUE!</v>
      </c>
      <c r="BP35" s="7" t="e">
        <f t="shared" si="62"/>
        <v>#VALUE!</v>
      </c>
      <c r="BQ35" s="6" t="e">
        <f t="shared" si="63"/>
        <v>#VALUE!</v>
      </c>
      <c r="BR35" s="5" t="e">
        <f t="shared" si="64"/>
        <v>#VALUE!</v>
      </c>
      <c r="BS35" s="6" t="e">
        <f t="shared" si="65"/>
        <v>#VALUE!</v>
      </c>
      <c r="BT35" s="7" t="e">
        <f t="shared" si="66"/>
        <v>#VALUE!</v>
      </c>
      <c r="BU35" s="6" t="e">
        <f t="shared" si="67"/>
        <v>#VALUE!</v>
      </c>
      <c r="BV35" s="7" t="e">
        <f t="shared" si="68"/>
        <v>#VALUE!</v>
      </c>
      <c r="BW35" s="6" t="e">
        <f t="shared" si="69"/>
        <v>#VALUE!</v>
      </c>
      <c r="BX35" s="5" t="e">
        <f t="shared" si="70"/>
        <v>#VALUE!</v>
      </c>
      <c r="BY35" s="6" t="e">
        <f t="shared" si="71"/>
        <v>#VALUE!</v>
      </c>
      <c r="BZ35" s="7" t="e">
        <f t="shared" si="72"/>
        <v>#VALUE!</v>
      </c>
      <c r="CA35" s="6" t="e">
        <f t="shared" si="73"/>
        <v>#VALUE!</v>
      </c>
      <c r="CB35" s="7" t="e">
        <f t="shared" si="74"/>
        <v>#VALUE!</v>
      </c>
      <c r="CC35" s="6" t="e">
        <f t="shared" si="75"/>
        <v>#VALUE!</v>
      </c>
      <c r="CD35" s="5" t="e">
        <f t="shared" si="76"/>
        <v>#VALUE!</v>
      </c>
      <c r="CE35" s="6" t="e">
        <f t="shared" si="77"/>
        <v>#VALUE!</v>
      </c>
      <c r="CF35" s="7" t="e">
        <f t="shared" si="78"/>
        <v>#VALUE!</v>
      </c>
      <c r="CG35" s="6" t="e">
        <f t="shared" si="79"/>
        <v>#VALUE!</v>
      </c>
      <c r="CH35" s="7" t="e">
        <f t="shared" si="80"/>
        <v>#VALUE!</v>
      </c>
      <c r="CI35" s="6" t="e">
        <f t="shared" si="81"/>
        <v>#VALUE!</v>
      </c>
      <c r="CJ35" s="5" t="e">
        <f t="shared" si="82"/>
        <v>#VALUE!</v>
      </c>
      <c r="CK35" s="6" t="e">
        <f t="shared" si="83"/>
        <v>#VALUE!</v>
      </c>
      <c r="CL35" s="7" t="e">
        <f t="shared" si="84"/>
        <v>#VALUE!</v>
      </c>
      <c r="CM35" s="6" t="e">
        <f t="shared" si="85"/>
        <v>#VALUE!</v>
      </c>
      <c r="CN35" s="7" t="e">
        <f t="shared" si="86"/>
        <v>#VALUE!</v>
      </c>
      <c r="CO35" s="6" t="e">
        <f t="shared" si="87"/>
        <v>#VALUE!</v>
      </c>
      <c r="CP35" s="5" t="e">
        <f t="shared" si="88"/>
        <v>#VALUE!</v>
      </c>
      <c r="CQ35" s="6" t="e">
        <f t="shared" si="89"/>
        <v>#VALUE!</v>
      </c>
      <c r="CR35" s="7" t="e">
        <f t="shared" si="90"/>
        <v>#VALUE!</v>
      </c>
      <c r="CS35" s="7" t="e">
        <f t="shared" si="90"/>
        <v>#VALUE!</v>
      </c>
      <c r="CT35" s="7" t="e">
        <f t="shared" si="90"/>
        <v>#VALUE!</v>
      </c>
      <c r="CU35" s="7" t="e">
        <f t="shared" si="90"/>
        <v>#VALUE!</v>
      </c>
      <c r="CV35" s="5" t="e">
        <f t="shared" si="91"/>
        <v>#VALUE!</v>
      </c>
      <c r="CW35" s="6" t="e">
        <f t="shared" si="92"/>
        <v>#VALUE!</v>
      </c>
      <c r="CY35" s="7" t="e">
        <v>#VALUE!</v>
      </c>
      <c r="CZ35" s="5" t="e">
        <f t="array" ref="CZ35">Summary_UpperBound</f>
        <v>#VALUE!</v>
      </c>
      <c r="DA35" s="6" t="e">
        <f>IF(ROUND(CZ35-CY35,0)=0,1/IF(Summary!$B$7="minutes",1,60),CZ35-CY35)</f>
        <v>#VALUE!</v>
      </c>
    </row>
    <row r="36" spans="2:105" x14ac:dyDescent="0.35">
      <c r="B36" s="14"/>
      <c r="E36" s="12">
        <f t="shared" ca="1" si="93"/>
        <v>44421</v>
      </c>
      <c r="F36" s="7" t="e">
        <f t="shared" si="0"/>
        <v>#VALUE!</v>
      </c>
      <c r="G36" s="6" t="e">
        <f t="shared" si="1"/>
        <v>#VALUE!</v>
      </c>
      <c r="H36" s="7" t="e">
        <f t="shared" si="2"/>
        <v>#VALUE!</v>
      </c>
      <c r="I36" s="6" t="e">
        <f t="shared" si="3"/>
        <v>#VALUE!</v>
      </c>
      <c r="J36" s="5" t="e">
        <f t="shared" si="4"/>
        <v>#VALUE!</v>
      </c>
      <c r="K36" s="6" t="e">
        <f t="shared" si="5"/>
        <v>#VALUE!</v>
      </c>
      <c r="L36" s="7" t="e">
        <f t="shared" si="6"/>
        <v>#VALUE!</v>
      </c>
      <c r="M36" s="6" t="e">
        <f t="shared" si="7"/>
        <v>#VALUE!</v>
      </c>
      <c r="N36" s="7" t="e">
        <f t="shared" si="8"/>
        <v>#VALUE!</v>
      </c>
      <c r="O36" s="6" t="e">
        <f t="shared" si="9"/>
        <v>#VALUE!</v>
      </c>
      <c r="P36" s="5" t="e">
        <f t="shared" si="10"/>
        <v>#VALUE!</v>
      </c>
      <c r="Q36" s="6" t="e">
        <f t="shared" si="11"/>
        <v>#VALUE!</v>
      </c>
      <c r="R36" s="7" t="e">
        <f t="shared" si="12"/>
        <v>#VALUE!</v>
      </c>
      <c r="S36" s="6" t="e">
        <f t="shared" si="13"/>
        <v>#VALUE!</v>
      </c>
      <c r="T36" s="7" t="e">
        <f t="shared" si="14"/>
        <v>#VALUE!</v>
      </c>
      <c r="U36" s="6" t="e">
        <f t="shared" si="15"/>
        <v>#VALUE!</v>
      </c>
      <c r="V36" s="5" t="e">
        <f t="shared" si="16"/>
        <v>#VALUE!</v>
      </c>
      <c r="W36" s="6" t="e">
        <f t="shared" si="17"/>
        <v>#VALUE!</v>
      </c>
      <c r="X36" s="7" t="e">
        <f t="shared" si="18"/>
        <v>#VALUE!</v>
      </c>
      <c r="Y36" s="6" t="e">
        <f t="shared" si="19"/>
        <v>#VALUE!</v>
      </c>
      <c r="Z36" s="7" t="e">
        <f t="shared" si="20"/>
        <v>#VALUE!</v>
      </c>
      <c r="AA36" s="6" t="e">
        <f t="shared" si="21"/>
        <v>#VALUE!</v>
      </c>
      <c r="AB36" s="5" t="e">
        <f t="shared" si="22"/>
        <v>#VALUE!</v>
      </c>
      <c r="AC36" s="6" t="e">
        <f t="shared" si="23"/>
        <v>#VALUE!</v>
      </c>
      <c r="AD36" s="7" t="e">
        <f t="shared" si="24"/>
        <v>#VALUE!</v>
      </c>
      <c r="AE36" s="6" t="e">
        <f t="shared" si="25"/>
        <v>#VALUE!</v>
      </c>
      <c r="AF36" s="7" t="e">
        <f t="shared" si="26"/>
        <v>#VALUE!</v>
      </c>
      <c r="AG36" s="6" t="e">
        <f t="shared" si="27"/>
        <v>#VALUE!</v>
      </c>
      <c r="AH36" s="5" t="e">
        <f t="shared" si="28"/>
        <v>#VALUE!</v>
      </c>
      <c r="AI36" s="6" t="e">
        <f t="shared" si="29"/>
        <v>#VALUE!</v>
      </c>
      <c r="AJ36" s="7" t="e">
        <f t="shared" si="30"/>
        <v>#VALUE!</v>
      </c>
      <c r="AK36" s="6" t="e">
        <f t="shared" si="31"/>
        <v>#VALUE!</v>
      </c>
      <c r="AL36" s="7" t="e">
        <f t="shared" si="32"/>
        <v>#VALUE!</v>
      </c>
      <c r="AM36" s="6" t="e">
        <f t="shared" si="33"/>
        <v>#VALUE!</v>
      </c>
      <c r="AN36" s="5" t="e">
        <f t="shared" si="34"/>
        <v>#VALUE!</v>
      </c>
      <c r="AO36" s="6" t="e">
        <f t="shared" si="35"/>
        <v>#VALUE!</v>
      </c>
      <c r="AP36" s="7" t="e">
        <f t="shared" si="36"/>
        <v>#VALUE!</v>
      </c>
      <c r="AQ36" s="6" t="e">
        <f t="shared" si="37"/>
        <v>#VALUE!</v>
      </c>
      <c r="AR36" s="7" t="e">
        <f t="shared" si="38"/>
        <v>#VALUE!</v>
      </c>
      <c r="AS36" s="6" t="e">
        <f t="shared" si="39"/>
        <v>#VALUE!</v>
      </c>
      <c r="AT36" s="5" t="e">
        <f t="shared" si="40"/>
        <v>#VALUE!</v>
      </c>
      <c r="AU36" s="6" t="e">
        <f t="shared" si="41"/>
        <v>#VALUE!</v>
      </c>
      <c r="AV36" s="7" t="e">
        <f t="shared" si="42"/>
        <v>#VALUE!</v>
      </c>
      <c r="AW36" s="6" t="e">
        <f t="shared" si="43"/>
        <v>#VALUE!</v>
      </c>
      <c r="AX36" s="7" t="e">
        <f t="shared" si="44"/>
        <v>#VALUE!</v>
      </c>
      <c r="AY36" s="6" t="e">
        <f t="shared" si="45"/>
        <v>#VALUE!</v>
      </c>
      <c r="AZ36" s="5" t="e">
        <f t="shared" si="46"/>
        <v>#VALUE!</v>
      </c>
      <c r="BA36" s="6" t="e">
        <f t="shared" si="47"/>
        <v>#VALUE!</v>
      </c>
      <c r="BB36" s="7" t="e">
        <f t="shared" si="48"/>
        <v>#VALUE!</v>
      </c>
      <c r="BC36" s="6" t="e">
        <f t="shared" si="49"/>
        <v>#VALUE!</v>
      </c>
      <c r="BD36" s="7" t="e">
        <f t="shared" si="50"/>
        <v>#VALUE!</v>
      </c>
      <c r="BE36" s="6" t="e">
        <f t="shared" si="51"/>
        <v>#VALUE!</v>
      </c>
      <c r="BF36" s="5" t="e">
        <f t="shared" si="52"/>
        <v>#VALUE!</v>
      </c>
      <c r="BG36" s="6" t="e">
        <f t="shared" si="53"/>
        <v>#VALUE!</v>
      </c>
      <c r="BH36" s="7" t="e">
        <f t="shared" si="54"/>
        <v>#VALUE!</v>
      </c>
      <c r="BI36" s="6" t="e">
        <f t="shared" si="55"/>
        <v>#VALUE!</v>
      </c>
      <c r="BJ36" s="7" t="e">
        <f t="shared" si="56"/>
        <v>#VALUE!</v>
      </c>
      <c r="BK36" s="6" t="e">
        <f t="shared" si="57"/>
        <v>#VALUE!</v>
      </c>
      <c r="BL36" s="5" t="e">
        <f t="shared" si="58"/>
        <v>#VALUE!</v>
      </c>
      <c r="BM36" s="6" t="e">
        <f t="shared" si="59"/>
        <v>#VALUE!</v>
      </c>
      <c r="BN36" s="7" t="e">
        <f t="shared" si="60"/>
        <v>#VALUE!</v>
      </c>
      <c r="BO36" s="6" t="e">
        <f t="shared" si="61"/>
        <v>#VALUE!</v>
      </c>
      <c r="BP36" s="7" t="e">
        <f t="shared" si="62"/>
        <v>#VALUE!</v>
      </c>
      <c r="BQ36" s="6" t="e">
        <f t="shared" si="63"/>
        <v>#VALUE!</v>
      </c>
      <c r="BR36" s="5" t="e">
        <f t="shared" si="64"/>
        <v>#VALUE!</v>
      </c>
      <c r="BS36" s="6" t="e">
        <f t="shared" si="65"/>
        <v>#VALUE!</v>
      </c>
      <c r="BT36" s="7" t="e">
        <f t="shared" si="66"/>
        <v>#VALUE!</v>
      </c>
      <c r="BU36" s="6" t="e">
        <f t="shared" si="67"/>
        <v>#VALUE!</v>
      </c>
      <c r="BV36" s="7" t="e">
        <f t="shared" si="68"/>
        <v>#VALUE!</v>
      </c>
      <c r="BW36" s="6" t="e">
        <f t="shared" si="69"/>
        <v>#VALUE!</v>
      </c>
      <c r="BX36" s="5" t="e">
        <f t="shared" si="70"/>
        <v>#VALUE!</v>
      </c>
      <c r="BY36" s="6" t="e">
        <f t="shared" si="71"/>
        <v>#VALUE!</v>
      </c>
      <c r="BZ36" s="7" t="e">
        <f t="shared" si="72"/>
        <v>#VALUE!</v>
      </c>
      <c r="CA36" s="6" t="e">
        <f t="shared" si="73"/>
        <v>#VALUE!</v>
      </c>
      <c r="CB36" s="7" t="e">
        <f t="shared" si="74"/>
        <v>#VALUE!</v>
      </c>
      <c r="CC36" s="6" t="e">
        <f t="shared" si="75"/>
        <v>#VALUE!</v>
      </c>
      <c r="CD36" s="5" t="e">
        <f t="shared" si="76"/>
        <v>#VALUE!</v>
      </c>
      <c r="CE36" s="6" t="e">
        <f t="shared" si="77"/>
        <v>#VALUE!</v>
      </c>
      <c r="CF36" s="7" t="e">
        <f t="shared" si="78"/>
        <v>#VALUE!</v>
      </c>
      <c r="CG36" s="6" t="e">
        <f t="shared" si="79"/>
        <v>#VALUE!</v>
      </c>
      <c r="CH36" s="7" t="e">
        <f t="shared" si="80"/>
        <v>#VALUE!</v>
      </c>
      <c r="CI36" s="6" t="e">
        <f t="shared" si="81"/>
        <v>#VALUE!</v>
      </c>
      <c r="CJ36" s="5" t="e">
        <f t="shared" si="82"/>
        <v>#VALUE!</v>
      </c>
      <c r="CK36" s="6" t="e">
        <f t="shared" si="83"/>
        <v>#VALUE!</v>
      </c>
      <c r="CL36" s="7" t="e">
        <f t="shared" si="84"/>
        <v>#VALUE!</v>
      </c>
      <c r="CM36" s="6" t="e">
        <f t="shared" si="85"/>
        <v>#VALUE!</v>
      </c>
      <c r="CN36" s="7" t="e">
        <f t="shared" si="86"/>
        <v>#VALUE!</v>
      </c>
      <c r="CO36" s="6" t="e">
        <f t="shared" si="87"/>
        <v>#VALUE!</v>
      </c>
      <c r="CP36" s="5" t="e">
        <f t="shared" si="88"/>
        <v>#VALUE!</v>
      </c>
      <c r="CQ36" s="6" t="e">
        <f t="shared" si="89"/>
        <v>#VALUE!</v>
      </c>
      <c r="CR36" s="7" t="e">
        <f t="shared" si="90"/>
        <v>#VALUE!</v>
      </c>
      <c r="CS36" s="7" t="e">
        <f t="shared" si="90"/>
        <v>#VALUE!</v>
      </c>
      <c r="CT36" s="7" t="e">
        <f t="shared" si="90"/>
        <v>#VALUE!</v>
      </c>
      <c r="CU36" s="7" t="e">
        <f t="shared" si="90"/>
        <v>#VALUE!</v>
      </c>
      <c r="CV36" s="5" t="e">
        <f t="shared" si="91"/>
        <v>#VALUE!</v>
      </c>
      <c r="CW36" s="6" t="e">
        <f t="shared" si="92"/>
        <v>#VALUE!</v>
      </c>
      <c r="CY36" s="7" t="e">
        <v>#VALUE!</v>
      </c>
      <c r="CZ36" s="5" t="e">
        <f t="array" ref="CZ36">Summary_UpperBound</f>
        <v>#VALUE!</v>
      </c>
      <c r="DA36" s="6" t="e">
        <f>IF(ROUND(CZ36-CY36,0)=0,1/IF(Summary!$B$7="minutes",1,60),CZ36-CY36)</f>
        <v>#VALUE!</v>
      </c>
    </row>
    <row r="37" spans="2:105" x14ac:dyDescent="0.35">
      <c r="B37" s="14"/>
      <c r="E37" s="12">
        <f t="shared" ca="1" si="93"/>
        <v>44428</v>
      </c>
      <c r="F37" s="7" t="e">
        <f t="shared" si="0"/>
        <v>#VALUE!</v>
      </c>
      <c r="G37" s="6" t="e">
        <f t="shared" si="1"/>
        <v>#VALUE!</v>
      </c>
      <c r="H37" s="7" t="e">
        <f t="shared" si="2"/>
        <v>#VALUE!</v>
      </c>
      <c r="I37" s="6" t="e">
        <f t="shared" si="3"/>
        <v>#VALUE!</v>
      </c>
      <c r="J37" s="5" t="e">
        <f t="shared" si="4"/>
        <v>#VALUE!</v>
      </c>
      <c r="K37" s="6" t="e">
        <f t="shared" si="5"/>
        <v>#VALUE!</v>
      </c>
      <c r="L37" s="7" t="e">
        <f t="shared" si="6"/>
        <v>#VALUE!</v>
      </c>
      <c r="M37" s="6" t="e">
        <f t="shared" si="7"/>
        <v>#VALUE!</v>
      </c>
      <c r="N37" s="7" t="e">
        <f t="shared" si="8"/>
        <v>#VALUE!</v>
      </c>
      <c r="O37" s="6" t="e">
        <f t="shared" si="9"/>
        <v>#VALUE!</v>
      </c>
      <c r="P37" s="5" t="e">
        <f t="shared" si="10"/>
        <v>#VALUE!</v>
      </c>
      <c r="Q37" s="6" t="e">
        <f t="shared" si="11"/>
        <v>#VALUE!</v>
      </c>
      <c r="R37" s="7" t="e">
        <f t="shared" si="12"/>
        <v>#VALUE!</v>
      </c>
      <c r="S37" s="6" t="e">
        <f t="shared" si="13"/>
        <v>#VALUE!</v>
      </c>
      <c r="T37" s="7" t="e">
        <f t="shared" si="14"/>
        <v>#VALUE!</v>
      </c>
      <c r="U37" s="6" t="e">
        <f t="shared" si="15"/>
        <v>#VALUE!</v>
      </c>
      <c r="V37" s="5" t="e">
        <f t="shared" si="16"/>
        <v>#VALUE!</v>
      </c>
      <c r="W37" s="6" t="e">
        <f t="shared" si="17"/>
        <v>#VALUE!</v>
      </c>
      <c r="X37" s="7" t="e">
        <f t="shared" si="18"/>
        <v>#VALUE!</v>
      </c>
      <c r="Y37" s="6" t="e">
        <f t="shared" si="19"/>
        <v>#VALUE!</v>
      </c>
      <c r="Z37" s="7" t="e">
        <f t="shared" si="20"/>
        <v>#VALUE!</v>
      </c>
      <c r="AA37" s="6" t="e">
        <f t="shared" si="21"/>
        <v>#VALUE!</v>
      </c>
      <c r="AB37" s="5" t="e">
        <f t="shared" si="22"/>
        <v>#VALUE!</v>
      </c>
      <c r="AC37" s="6" t="e">
        <f t="shared" si="23"/>
        <v>#VALUE!</v>
      </c>
      <c r="AD37" s="7" t="e">
        <f t="shared" si="24"/>
        <v>#VALUE!</v>
      </c>
      <c r="AE37" s="6" t="e">
        <f t="shared" si="25"/>
        <v>#VALUE!</v>
      </c>
      <c r="AF37" s="7" t="e">
        <f t="shared" si="26"/>
        <v>#VALUE!</v>
      </c>
      <c r="AG37" s="6" t="e">
        <f t="shared" si="27"/>
        <v>#VALUE!</v>
      </c>
      <c r="AH37" s="5" t="e">
        <f t="shared" si="28"/>
        <v>#VALUE!</v>
      </c>
      <c r="AI37" s="6" t="e">
        <f t="shared" si="29"/>
        <v>#VALUE!</v>
      </c>
      <c r="AJ37" s="7" t="e">
        <f t="shared" si="30"/>
        <v>#VALUE!</v>
      </c>
      <c r="AK37" s="6" t="e">
        <f t="shared" si="31"/>
        <v>#VALUE!</v>
      </c>
      <c r="AL37" s="7" t="e">
        <f t="shared" si="32"/>
        <v>#VALUE!</v>
      </c>
      <c r="AM37" s="6" t="e">
        <f t="shared" si="33"/>
        <v>#VALUE!</v>
      </c>
      <c r="AN37" s="5" t="e">
        <f t="shared" si="34"/>
        <v>#VALUE!</v>
      </c>
      <c r="AO37" s="6" t="e">
        <f t="shared" si="35"/>
        <v>#VALUE!</v>
      </c>
      <c r="AP37" s="7" t="e">
        <f t="shared" si="36"/>
        <v>#VALUE!</v>
      </c>
      <c r="AQ37" s="6" t="e">
        <f t="shared" si="37"/>
        <v>#VALUE!</v>
      </c>
      <c r="AR37" s="7" t="e">
        <f t="shared" si="38"/>
        <v>#VALUE!</v>
      </c>
      <c r="AS37" s="6" t="e">
        <f t="shared" si="39"/>
        <v>#VALUE!</v>
      </c>
      <c r="AT37" s="5" t="e">
        <f t="shared" si="40"/>
        <v>#VALUE!</v>
      </c>
      <c r="AU37" s="6" t="e">
        <f t="shared" si="41"/>
        <v>#VALUE!</v>
      </c>
      <c r="AV37" s="7" t="e">
        <f t="shared" si="42"/>
        <v>#VALUE!</v>
      </c>
      <c r="AW37" s="6" t="e">
        <f t="shared" si="43"/>
        <v>#VALUE!</v>
      </c>
      <c r="AX37" s="7" t="e">
        <f t="shared" si="44"/>
        <v>#VALUE!</v>
      </c>
      <c r="AY37" s="6" t="e">
        <f t="shared" si="45"/>
        <v>#VALUE!</v>
      </c>
      <c r="AZ37" s="5" t="e">
        <f t="shared" si="46"/>
        <v>#VALUE!</v>
      </c>
      <c r="BA37" s="6" t="e">
        <f t="shared" si="47"/>
        <v>#VALUE!</v>
      </c>
      <c r="BB37" s="7" t="e">
        <f t="shared" si="48"/>
        <v>#VALUE!</v>
      </c>
      <c r="BC37" s="6" t="e">
        <f t="shared" si="49"/>
        <v>#VALUE!</v>
      </c>
      <c r="BD37" s="7" t="e">
        <f t="shared" si="50"/>
        <v>#VALUE!</v>
      </c>
      <c r="BE37" s="6" t="e">
        <f t="shared" si="51"/>
        <v>#VALUE!</v>
      </c>
      <c r="BF37" s="5" t="e">
        <f t="shared" si="52"/>
        <v>#VALUE!</v>
      </c>
      <c r="BG37" s="6" t="e">
        <f t="shared" si="53"/>
        <v>#VALUE!</v>
      </c>
      <c r="BH37" s="7" t="e">
        <f t="shared" si="54"/>
        <v>#VALUE!</v>
      </c>
      <c r="BI37" s="6" t="e">
        <f t="shared" si="55"/>
        <v>#VALUE!</v>
      </c>
      <c r="BJ37" s="7" t="e">
        <f t="shared" si="56"/>
        <v>#VALUE!</v>
      </c>
      <c r="BK37" s="6" t="e">
        <f t="shared" si="57"/>
        <v>#VALUE!</v>
      </c>
      <c r="BL37" s="5" t="e">
        <f t="shared" si="58"/>
        <v>#VALUE!</v>
      </c>
      <c r="BM37" s="6" t="e">
        <f t="shared" si="59"/>
        <v>#VALUE!</v>
      </c>
      <c r="BN37" s="7" t="e">
        <f t="shared" si="60"/>
        <v>#VALUE!</v>
      </c>
      <c r="BO37" s="6" t="e">
        <f t="shared" si="61"/>
        <v>#VALUE!</v>
      </c>
      <c r="BP37" s="7" t="e">
        <f t="shared" si="62"/>
        <v>#VALUE!</v>
      </c>
      <c r="BQ37" s="6" t="e">
        <f t="shared" si="63"/>
        <v>#VALUE!</v>
      </c>
      <c r="BR37" s="5" t="e">
        <f t="shared" si="64"/>
        <v>#VALUE!</v>
      </c>
      <c r="BS37" s="6" t="e">
        <f t="shared" si="65"/>
        <v>#VALUE!</v>
      </c>
      <c r="BT37" s="7" t="e">
        <f t="shared" si="66"/>
        <v>#VALUE!</v>
      </c>
      <c r="BU37" s="6" t="e">
        <f t="shared" si="67"/>
        <v>#VALUE!</v>
      </c>
      <c r="BV37" s="7" t="e">
        <f t="shared" si="68"/>
        <v>#VALUE!</v>
      </c>
      <c r="BW37" s="6" t="e">
        <f t="shared" si="69"/>
        <v>#VALUE!</v>
      </c>
      <c r="BX37" s="5" t="e">
        <f t="shared" si="70"/>
        <v>#VALUE!</v>
      </c>
      <c r="BY37" s="6" t="e">
        <f t="shared" si="71"/>
        <v>#VALUE!</v>
      </c>
      <c r="BZ37" s="7" t="e">
        <f t="shared" si="72"/>
        <v>#VALUE!</v>
      </c>
      <c r="CA37" s="6" t="e">
        <f t="shared" si="73"/>
        <v>#VALUE!</v>
      </c>
      <c r="CB37" s="7" t="e">
        <f t="shared" si="74"/>
        <v>#VALUE!</v>
      </c>
      <c r="CC37" s="6" t="e">
        <f t="shared" si="75"/>
        <v>#VALUE!</v>
      </c>
      <c r="CD37" s="5" t="e">
        <f t="shared" si="76"/>
        <v>#VALUE!</v>
      </c>
      <c r="CE37" s="6" t="e">
        <f t="shared" si="77"/>
        <v>#VALUE!</v>
      </c>
      <c r="CF37" s="7" t="e">
        <f t="shared" si="78"/>
        <v>#VALUE!</v>
      </c>
      <c r="CG37" s="6" t="e">
        <f t="shared" si="79"/>
        <v>#VALUE!</v>
      </c>
      <c r="CH37" s="7" t="e">
        <f t="shared" si="80"/>
        <v>#VALUE!</v>
      </c>
      <c r="CI37" s="6" t="e">
        <f t="shared" si="81"/>
        <v>#VALUE!</v>
      </c>
      <c r="CJ37" s="5" t="e">
        <f t="shared" si="82"/>
        <v>#VALUE!</v>
      </c>
      <c r="CK37" s="6" t="e">
        <f t="shared" si="83"/>
        <v>#VALUE!</v>
      </c>
      <c r="CL37" s="7" t="e">
        <f t="shared" si="84"/>
        <v>#VALUE!</v>
      </c>
      <c r="CM37" s="6" t="e">
        <f t="shared" si="85"/>
        <v>#VALUE!</v>
      </c>
      <c r="CN37" s="7" t="e">
        <f t="shared" si="86"/>
        <v>#VALUE!</v>
      </c>
      <c r="CO37" s="6" t="e">
        <f t="shared" si="87"/>
        <v>#VALUE!</v>
      </c>
      <c r="CP37" s="5" t="e">
        <f t="shared" si="88"/>
        <v>#VALUE!</v>
      </c>
      <c r="CQ37" s="6" t="e">
        <f t="shared" si="89"/>
        <v>#VALUE!</v>
      </c>
      <c r="CR37" s="7" t="e">
        <f t="shared" si="90"/>
        <v>#VALUE!</v>
      </c>
      <c r="CS37" s="7" t="e">
        <f t="shared" si="90"/>
        <v>#VALUE!</v>
      </c>
      <c r="CT37" s="7" t="e">
        <f t="shared" si="90"/>
        <v>#VALUE!</v>
      </c>
      <c r="CU37" s="7" t="e">
        <f t="shared" si="90"/>
        <v>#VALUE!</v>
      </c>
      <c r="CV37" s="5" t="e">
        <f t="shared" si="91"/>
        <v>#VALUE!</v>
      </c>
      <c r="CW37" s="6" t="e">
        <f t="shared" si="92"/>
        <v>#VALUE!</v>
      </c>
      <c r="CY37" s="7" t="e">
        <v>#VALUE!</v>
      </c>
      <c r="CZ37" s="5" t="e">
        <f t="array" ref="CZ37">Summary_UpperBound</f>
        <v>#VALUE!</v>
      </c>
      <c r="DA37" s="6" t="e">
        <f>IF(ROUND(CZ37-CY37,0)=0,1/IF(Summary!$B$7="minutes",1,60),CZ37-CY37)</f>
        <v>#VALUE!</v>
      </c>
    </row>
    <row r="38" spans="2:105" x14ac:dyDescent="0.35">
      <c r="B38" s="14"/>
      <c r="E38" s="12">
        <f t="shared" ca="1" si="93"/>
        <v>44435</v>
      </c>
      <c r="F38" s="7" t="e">
        <f t="shared" si="0"/>
        <v>#VALUE!</v>
      </c>
      <c r="G38" s="6" t="e">
        <f t="shared" si="1"/>
        <v>#VALUE!</v>
      </c>
      <c r="H38" s="7" t="e">
        <f t="shared" si="2"/>
        <v>#VALUE!</v>
      </c>
      <c r="I38" s="6" t="e">
        <f t="shared" si="3"/>
        <v>#VALUE!</v>
      </c>
      <c r="J38" s="5" t="e">
        <f t="shared" si="4"/>
        <v>#VALUE!</v>
      </c>
      <c r="K38" s="6" t="e">
        <f t="shared" si="5"/>
        <v>#VALUE!</v>
      </c>
      <c r="L38" s="7" t="e">
        <f t="shared" si="6"/>
        <v>#VALUE!</v>
      </c>
      <c r="M38" s="6" t="e">
        <f t="shared" si="7"/>
        <v>#VALUE!</v>
      </c>
      <c r="N38" s="7" t="e">
        <f t="shared" si="8"/>
        <v>#VALUE!</v>
      </c>
      <c r="O38" s="6" t="e">
        <f t="shared" si="9"/>
        <v>#VALUE!</v>
      </c>
      <c r="P38" s="5" t="e">
        <f t="shared" si="10"/>
        <v>#VALUE!</v>
      </c>
      <c r="Q38" s="6" t="e">
        <f t="shared" si="11"/>
        <v>#VALUE!</v>
      </c>
      <c r="R38" s="7" t="e">
        <f t="shared" si="12"/>
        <v>#VALUE!</v>
      </c>
      <c r="S38" s="6" t="e">
        <f t="shared" si="13"/>
        <v>#VALUE!</v>
      </c>
      <c r="T38" s="7" t="e">
        <f t="shared" si="14"/>
        <v>#VALUE!</v>
      </c>
      <c r="U38" s="6" t="e">
        <f t="shared" si="15"/>
        <v>#VALUE!</v>
      </c>
      <c r="V38" s="5" t="e">
        <f t="shared" si="16"/>
        <v>#VALUE!</v>
      </c>
      <c r="W38" s="6" t="e">
        <f t="shared" si="17"/>
        <v>#VALUE!</v>
      </c>
      <c r="X38" s="7" t="e">
        <f t="shared" si="18"/>
        <v>#VALUE!</v>
      </c>
      <c r="Y38" s="6" t="e">
        <f t="shared" si="19"/>
        <v>#VALUE!</v>
      </c>
      <c r="Z38" s="7" t="e">
        <f t="shared" si="20"/>
        <v>#VALUE!</v>
      </c>
      <c r="AA38" s="6" t="e">
        <f t="shared" si="21"/>
        <v>#VALUE!</v>
      </c>
      <c r="AB38" s="5" t="e">
        <f t="shared" si="22"/>
        <v>#VALUE!</v>
      </c>
      <c r="AC38" s="6" t="e">
        <f t="shared" si="23"/>
        <v>#VALUE!</v>
      </c>
      <c r="AD38" s="7" t="e">
        <f t="shared" si="24"/>
        <v>#VALUE!</v>
      </c>
      <c r="AE38" s="6" t="e">
        <f t="shared" si="25"/>
        <v>#VALUE!</v>
      </c>
      <c r="AF38" s="7" t="e">
        <f t="shared" si="26"/>
        <v>#VALUE!</v>
      </c>
      <c r="AG38" s="6" t="e">
        <f t="shared" si="27"/>
        <v>#VALUE!</v>
      </c>
      <c r="AH38" s="5" t="e">
        <f t="shared" si="28"/>
        <v>#VALUE!</v>
      </c>
      <c r="AI38" s="6" t="e">
        <f t="shared" si="29"/>
        <v>#VALUE!</v>
      </c>
      <c r="AJ38" s="7" t="e">
        <f t="shared" si="30"/>
        <v>#VALUE!</v>
      </c>
      <c r="AK38" s="6" t="e">
        <f t="shared" si="31"/>
        <v>#VALUE!</v>
      </c>
      <c r="AL38" s="7" t="e">
        <f t="shared" si="32"/>
        <v>#VALUE!</v>
      </c>
      <c r="AM38" s="6" t="e">
        <f t="shared" si="33"/>
        <v>#VALUE!</v>
      </c>
      <c r="AN38" s="5" t="e">
        <f t="shared" si="34"/>
        <v>#VALUE!</v>
      </c>
      <c r="AO38" s="6" t="e">
        <f t="shared" si="35"/>
        <v>#VALUE!</v>
      </c>
      <c r="AP38" s="7" t="e">
        <f t="shared" si="36"/>
        <v>#VALUE!</v>
      </c>
      <c r="AQ38" s="6" t="e">
        <f t="shared" si="37"/>
        <v>#VALUE!</v>
      </c>
      <c r="AR38" s="7" t="e">
        <f t="shared" si="38"/>
        <v>#VALUE!</v>
      </c>
      <c r="AS38" s="6" t="e">
        <f t="shared" si="39"/>
        <v>#VALUE!</v>
      </c>
      <c r="AT38" s="5" t="e">
        <f t="shared" si="40"/>
        <v>#VALUE!</v>
      </c>
      <c r="AU38" s="6" t="e">
        <f t="shared" si="41"/>
        <v>#VALUE!</v>
      </c>
      <c r="AV38" s="7" t="e">
        <f t="shared" si="42"/>
        <v>#VALUE!</v>
      </c>
      <c r="AW38" s="6" t="e">
        <f t="shared" si="43"/>
        <v>#VALUE!</v>
      </c>
      <c r="AX38" s="7" t="e">
        <f t="shared" si="44"/>
        <v>#VALUE!</v>
      </c>
      <c r="AY38" s="6" t="e">
        <f t="shared" si="45"/>
        <v>#VALUE!</v>
      </c>
      <c r="AZ38" s="5" t="e">
        <f t="shared" si="46"/>
        <v>#VALUE!</v>
      </c>
      <c r="BA38" s="6" t="e">
        <f t="shared" si="47"/>
        <v>#VALUE!</v>
      </c>
      <c r="BB38" s="7" t="e">
        <f t="shared" si="48"/>
        <v>#VALUE!</v>
      </c>
      <c r="BC38" s="6" t="e">
        <f t="shared" si="49"/>
        <v>#VALUE!</v>
      </c>
      <c r="BD38" s="7" t="e">
        <f t="shared" si="50"/>
        <v>#VALUE!</v>
      </c>
      <c r="BE38" s="6" t="e">
        <f t="shared" si="51"/>
        <v>#VALUE!</v>
      </c>
      <c r="BF38" s="5" t="e">
        <f t="shared" si="52"/>
        <v>#VALUE!</v>
      </c>
      <c r="BG38" s="6" t="e">
        <f t="shared" si="53"/>
        <v>#VALUE!</v>
      </c>
      <c r="BH38" s="7" t="e">
        <f t="shared" si="54"/>
        <v>#VALUE!</v>
      </c>
      <c r="BI38" s="6" t="e">
        <f t="shared" si="55"/>
        <v>#VALUE!</v>
      </c>
      <c r="BJ38" s="7" t="e">
        <f t="shared" si="56"/>
        <v>#VALUE!</v>
      </c>
      <c r="BK38" s="6" t="e">
        <f t="shared" si="57"/>
        <v>#VALUE!</v>
      </c>
      <c r="BL38" s="5" t="e">
        <f t="shared" si="58"/>
        <v>#VALUE!</v>
      </c>
      <c r="BM38" s="6" t="e">
        <f t="shared" si="59"/>
        <v>#VALUE!</v>
      </c>
      <c r="BN38" s="7" t="e">
        <f t="shared" si="60"/>
        <v>#VALUE!</v>
      </c>
      <c r="BO38" s="6" t="e">
        <f t="shared" si="61"/>
        <v>#VALUE!</v>
      </c>
      <c r="BP38" s="7" t="e">
        <f t="shared" si="62"/>
        <v>#VALUE!</v>
      </c>
      <c r="BQ38" s="6" t="e">
        <f t="shared" si="63"/>
        <v>#VALUE!</v>
      </c>
      <c r="BR38" s="5" t="e">
        <f t="shared" si="64"/>
        <v>#VALUE!</v>
      </c>
      <c r="BS38" s="6" t="e">
        <f t="shared" si="65"/>
        <v>#VALUE!</v>
      </c>
      <c r="BT38" s="7" t="e">
        <f t="shared" si="66"/>
        <v>#VALUE!</v>
      </c>
      <c r="BU38" s="6" t="e">
        <f t="shared" si="67"/>
        <v>#VALUE!</v>
      </c>
      <c r="BV38" s="7" t="e">
        <f t="shared" si="68"/>
        <v>#VALUE!</v>
      </c>
      <c r="BW38" s="6" t="e">
        <f t="shared" si="69"/>
        <v>#VALUE!</v>
      </c>
      <c r="BX38" s="5" t="e">
        <f t="shared" si="70"/>
        <v>#VALUE!</v>
      </c>
      <c r="BY38" s="6" t="e">
        <f t="shared" si="71"/>
        <v>#VALUE!</v>
      </c>
      <c r="BZ38" s="7" t="e">
        <f t="shared" si="72"/>
        <v>#VALUE!</v>
      </c>
      <c r="CA38" s="6" t="e">
        <f t="shared" si="73"/>
        <v>#VALUE!</v>
      </c>
      <c r="CB38" s="7" t="e">
        <f t="shared" si="74"/>
        <v>#VALUE!</v>
      </c>
      <c r="CC38" s="6" t="e">
        <f t="shared" si="75"/>
        <v>#VALUE!</v>
      </c>
      <c r="CD38" s="5" t="e">
        <f t="shared" si="76"/>
        <v>#VALUE!</v>
      </c>
      <c r="CE38" s="6" t="e">
        <f t="shared" si="77"/>
        <v>#VALUE!</v>
      </c>
      <c r="CF38" s="7" t="e">
        <f t="shared" si="78"/>
        <v>#VALUE!</v>
      </c>
      <c r="CG38" s="6" t="e">
        <f t="shared" si="79"/>
        <v>#VALUE!</v>
      </c>
      <c r="CH38" s="7" t="e">
        <f t="shared" si="80"/>
        <v>#VALUE!</v>
      </c>
      <c r="CI38" s="6" t="e">
        <f t="shared" si="81"/>
        <v>#VALUE!</v>
      </c>
      <c r="CJ38" s="5" t="e">
        <f t="shared" si="82"/>
        <v>#VALUE!</v>
      </c>
      <c r="CK38" s="6" t="e">
        <f t="shared" si="83"/>
        <v>#VALUE!</v>
      </c>
      <c r="CL38" s="7" t="e">
        <f t="shared" si="84"/>
        <v>#VALUE!</v>
      </c>
      <c r="CM38" s="6" t="e">
        <f t="shared" si="85"/>
        <v>#VALUE!</v>
      </c>
      <c r="CN38" s="7" t="e">
        <f t="shared" si="86"/>
        <v>#VALUE!</v>
      </c>
      <c r="CO38" s="6" t="e">
        <f t="shared" si="87"/>
        <v>#VALUE!</v>
      </c>
      <c r="CP38" s="5" t="e">
        <f t="shared" si="88"/>
        <v>#VALUE!</v>
      </c>
      <c r="CQ38" s="6" t="e">
        <f t="shared" si="89"/>
        <v>#VALUE!</v>
      </c>
      <c r="CR38" s="7" t="e">
        <f t="shared" si="90"/>
        <v>#VALUE!</v>
      </c>
      <c r="CS38" s="7" t="e">
        <f t="shared" si="90"/>
        <v>#VALUE!</v>
      </c>
      <c r="CT38" s="7" t="e">
        <f t="shared" si="90"/>
        <v>#VALUE!</v>
      </c>
      <c r="CU38" s="7" t="e">
        <f t="shared" si="90"/>
        <v>#VALUE!</v>
      </c>
      <c r="CV38" s="5" t="e">
        <f t="shared" si="91"/>
        <v>#VALUE!</v>
      </c>
      <c r="CW38" s="6" t="e">
        <f t="shared" si="92"/>
        <v>#VALUE!</v>
      </c>
      <c r="CY38" s="7" t="e">
        <v>#VALUE!</v>
      </c>
      <c r="CZ38" s="5" t="e">
        <f t="array" ref="CZ38">Summary_UpperBound</f>
        <v>#VALUE!</v>
      </c>
      <c r="DA38" s="6" t="e">
        <f>IF(ROUND(CZ38-CY38,0)=0,1/IF(Summary!$B$7="minutes",1,60),CZ38-CY38)</f>
        <v>#VALUE!</v>
      </c>
    </row>
    <row r="39" spans="2:105" x14ac:dyDescent="0.35">
      <c r="B39" s="14"/>
      <c r="E39" s="12">
        <f t="shared" ca="1" si="93"/>
        <v>44442</v>
      </c>
      <c r="F39" s="7" t="e">
        <f t="shared" si="0"/>
        <v>#VALUE!</v>
      </c>
      <c r="G39" s="6" t="e">
        <f t="shared" si="1"/>
        <v>#VALUE!</v>
      </c>
      <c r="H39" s="7" t="e">
        <f t="shared" si="2"/>
        <v>#VALUE!</v>
      </c>
      <c r="I39" s="6" t="e">
        <f t="shared" si="3"/>
        <v>#VALUE!</v>
      </c>
      <c r="J39" s="5" t="e">
        <f t="shared" si="4"/>
        <v>#VALUE!</v>
      </c>
      <c r="K39" s="6" t="e">
        <f t="shared" si="5"/>
        <v>#VALUE!</v>
      </c>
      <c r="L39" s="7" t="e">
        <f t="shared" si="6"/>
        <v>#VALUE!</v>
      </c>
      <c r="M39" s="6" t="e">
        <f t="shared" si="7"/>
        <v>#VALUE!</v>
      </c>
      <c r="N39" s="7" t="e">
        <f t="shared" si="8"/>
        <v>#VALUE!</v>
      </c>
      <c r="O39" s="6" t="e">
        <f t="shared" si="9"/>
        <v>#VALUE!</v>
      </c>
      <c r="P39" s="5" t="e">
        <f t="shared" si="10"/>
        <v>#VALUE!</v>
      </c>
      <c r="Q39" s="6" t="e">
        <f t="shared" si="11"/>
        <v>#VALUE!</v>
      </c>
      <c r="R39" s="7" t="e">
        <f t="shared" si="12"/>
        <v>#VALUE!</v>
      </c>
      <c r="S39" s="6" t="e">
        <f t="shared" si="13"/>
        <v>#VALUE!</v>
      </c>
      <c r="T39" s="7" t="e">
        <f t="shared" si="14"/>
        <v>#VALUE!</v>
      </c>
      <c r="U39" s="6" t="e">
        <f t="shared" si="15"/>
        <v>#VALUE!</v>
      </c>
      <c r="V39" s="5" t="e">
        <f t="shared" si="16"/>
        <v>#VALUE!</v>
      </c>
      <c r="W39" s="6" t="e">
        <f t="shared" si="17"/>
        <v>#VALUE!</v>
      </c>
      <c r="X39" s="7" t="e">
        <f t="shared" si="18"/>
        <v>#VALUE!</v>
      </c>
      <c r="Y39" s="6" t="e">
        <f t="shared" si="19"/>
        <v>#VALUE!</v>
      </c>
      <c r="Z39" s="7" t="e">
        <f t="shared" si="20"/>
        <v>#VALUE!</v>
      </c>
      <c r="AA39" s="6" t="e">
        <f t="shared" si="21"/>
        <v>#VALUE!</v>
      </c>
      <c r="AB39" s="5" t="e">
        <f t="shared" si="22"/>
        <v>#VALUE!</v>
      </c>
      <c r="AC39" s="6" t="e">
        <f t="shared" si="23"/>
        <v>#VALUE!</v>
      </c>
      <c r="AD39" s="7" t="e">
        <f t="shared" si="24"/>
        <v>#VALUE!</v>
      </c>
      <c r="AE39" s="6" t="e">
        <f t="shared" si="25"/>
        <v>#VALUE!</v>
      </c>
      <c r="AF39" s="7" t="e">
        <f t="shared" si="26"/>
        <v>#VALUE!</v>
      </c>
      <c r="AG39" s="6" t="e">
        <f t="shared" si="27"/>
        <v>#VALUE!</v>
      </c>
      <c r="AH39" s="5" t="e">
        <f t="shared" si="28"/>
        <v>#VALUE!</v>
      </c>
      <c r="AI39" s="6" t="e">
        <f t="shared" si="29"/>
        <v>#VALUE!</v>
      </c>
      <c r="AJ39" s="7" t="e">
        <f t="shared" si="30"/>
        <v>#VALUE!</v>
      </c>
      <c r="AK39" s="6" t="e">
        <f t="shared" si="31"/>
        <v>#VALUE!</v>
      </c>
      <c r="AL39" s="7" t="e">
        <f t="shared" si="32"/>
        <v>#VALUE!</v>
      </c>
      <c r="AM39" s="6" t="e">
        <f t="shared" si="33"/>
        <v>#VALUE!</v>
      </c>
      <c r="AN39" s="5" t="e">
        <f t="shared" si="34"/>
        <v>#VALUE!</v>
      </c>
      <c r="AO39" s="6" t="e">
        <f t="shared" si="35"/>
        <v>#VALUE!</v>
      </c>
      <c r="AP39" s="7" t="e">
        <f t="shared" si="36"/>
        <v>#VALUE!</v>
      </c>
      <c r="AQ39" s="6" t="e">
        <f t="shared" si="37"/>
        <v>#VALUE!</v>
      </c>
      <c r="AR39" s="7" t="e">
        <f t="shared" si="38"/>
        <v>#VALUE!</v>
      </c>
      <c r="AS39" s="6" t="e">
        <f t="shared" si="39"/>
        <v>#VALUE!</v>
      </c>
      <c r="AT39" s="5" t="e">
        <f t="shared" si="40"/>
        <v>#VALUE!</v>
      </c>
      <c r="AU39" s="6" t="e">
        <f t="shared" si="41"/>
        <v>#VALUE!</v>
      </c>
      <c r="AV39" s="7" t="e">
        <f t="shared" si="42"/>
        <v>#VALUE!</v>
      </c>
      <c r="AW39" s="6" t="e">
        <f t="shared" si="43"/>
        <v>#VALUE!</v>
      </c>
      <c r="AX39" s="7" t="e">
        <f t="shared" si="44"/>
        <v>#VALUE!</v>
      </c>
      <c r="AY39" s="6" t="e">
        <f t="shared" si="45"/>
        <v>#VALUE!</v>
      </c>
      <c r="AZ39" s="5" t="e">
        <f t="shared" si="46"/>
        <v>#VALUE!</v>
      </c>
      <c r="BA39" s="6" t="e">
        <f t="shared" si="47"/>
        <v>#VALUE!</v>
      </c>
      <c r="BB39" s="7" t="e">
        <f t="shared" si="48"/>
        <v>#VALUE!</v>
      </c>
      <c r="BC39" s="6" t="e">
        <f t="shared" si="49"/>
        <v>#VALUE!</v>
      </c>
      <c r="BD39" s="7" t="e">
        <f t="shared" si="50"/>
        <v>#VALUE!</v>
      </c>
      <c r="BE39" s="6" t="e">
        <f t="shared" si="51"/>
        <v>#VALUE!</v>
      </c>
      <c r="BF39" s="5" t="e">
        <f t="shared" si="52"/>
        <v>#VALUE!</v>
      </c>
      <c r="BG39" s="6" t="e">
        <f t="shared" si="53"/>
        <v>#VALUE!</v>
      </c>
      <c r="BH39" s="7" t="e">
        <f t="shared" si="54"/>
        <v>#VALUE!</v>
      </c>
      <c r="BI39" s="6" t="e">
        <f t="shared" si="55"/>
        <v>#VALUE!</v>
      </c>
      <c r="BJ39" s="7" t="e">
        <f t="shared" si="56"/>
        <v>#VALUE!</v>
      </c>
      <c r="BK39" s="6" t="e">
        <f t="shared" si="57"/>
        <v>#VALUE!</v>
      </c>
      <c r="BL39" s="5" t="e">
        <f t="shared" si="58"/>
        <v>#VALUE!</v>
      </c>
      <c r="BM39" s="6" t="e">
        <f t="shared" si="59"/>
        <v>#VALUE!</v>
      </c>
      <c r="BN39" s="7" t="e">
        <f t="shared" si="60"/>
        <v>#VALUE!</v>
      </c>
      <c r="BO39" s="6" t="e">
        <f t="shared" si="61"/>
        <v>#VALUE!</v>
      </c>
      <c r="BP39" s="7" t="e">
        <f t="shared" si="62"/>
        <v>#VALUE!</v>
      </c>
      <c r="BQ39" s="6" t="e">
        <f t="shared" si="63"/>
        <v>#VALUE!</v>
      </c>
      <c r="BR39" s="5" t="e">
        <f t="shared" si="64"/>
        <v>#VALUE!</v>
      </c>
      <c r="BS39" s="6" t="e">
        <f t="shared" si="65"/>
        <v>#VALUE!</v>
      </c>
      <c r="BT39" s="7" t="e">
        <f t="shared" si="66"/>
        <v>#VALUE!</v>
      </c>
      <c r="BU39" s="6" t="e">
        <f t="shared" si="67"/>
        <v>#VALUE!</v>
      </c>
      <c r="BV39" s="7" t="e">
        <f t="shared" si="68"/>
        <v>#VALUE!</v>
      </c>
      <c r="BW39" s="6" t="e">
        <f t="shared" si="69"/>
        <v>#VALUE!</v>
      </c>
      <c r="BX39" s="5" t="e">
        <f t="shared" si="70"/>
        <v>#VALUE!</v>
      </c>
      <c r="BY39" s="6" t="e">
        <f t="shared" si="71"/>
        <v>#VALUE!</v>
      </c>
      <c r="BZ39" s="7" t="e">
        <f t="shared" si="72"/>
        <v>#VALUE!</v>
      </c>
      <c r="CA39" s="6" t="e">
        <f t="shared" si="73"/>
        <v>#VALUE!</v>
      </c>
      <c r="CB39" s="7" t="e">
        <f t="shared" si="74"/>
        <v>#VALUE!</v>
      </c>
      <c r="CC39" s="6" t="e">
        <f t="shared" si="75"/>
        <v>#VALUE!</v>
      </c>
      <c r="CD39" s="5" t="e">
        <f t="shared" si="76"/>
        <v>#VALUE!</v>
      </c>
      <c r="CE39" s="6" t="e">
        <f t="shared" si="77"/>
        <v>#VALUE!</v>
      </c>
      <c r="CF39" s="7" t="e">
        <f t="shared" si="78"/>
        <v>#VALUE!</v>
      </c>
      <c r="CG39" s="6" t="e">
        <f t="shared" si="79"/>
        <v>#VALUE!</v>
      </c>
      <c r="CH39" s="7" t="e">
        <f t="shared" si="80"/>
        <v>#VALUE!</v>
      </c>
      <c r="CI39" s="6" t="e">
        <f t="shared" si="81"/>
        <v>#VALUE!</v>
      </c>
      <c r="CJ39" s="5" t="e">
        <f t="shared" si="82"/>
        <v>#VALUE!</v>
      </c>
      <c r="CK39" s="6" t="e">
        <f t="shared" si="83"/>
        <v>#VALUE!</v>
      </c>
      <c r="CL39" s="7" t="e">
        <f t="shared" si="84"/>
        <v>#VALUE!</v>
      </c>
      <c r="CM39" s="6" t="e">
        <f t="shared" si="85"/>
        <v>#VALUE!</v>
      </c>
      <c r="CN39" s="7" t="e">
        <f t="shared" si="86"/>
        <v>#VALUE!</v>
      </c>
      <c r="CO39" s="6" t="e">
        <f t="shared" si="87"/>
        <v>#VALUE!</v>
      </c>
      <c r="CP39" s="5" t="e">
        <f t="shared" si="88"/>
        <v>#VALUE!</v>
      </c>
      <c r="CQ39" s="6" t="e">
        <f t="shared" si="89"/>
        <v>#VALUE!</v>
      </c>
      <c r="CR39" s="7" t="e">
        <f t="shared" si="90"/>
        <v>#VALUE!</v>
      </c>
      <c r="CS39" s="7" t="e">
        <f t="shared" si="90"/>
        <v>#VALUE!</v>
      </c>
      <c r="CT39" s="7" t="e">
        <f t="shared" si="90"/>
        <v>#VALUE!</v>
      </c>
      <c r="CU39" s="7" t="e">
        <f t="shared" si="90"/>
        <v>#VALUE!</v>
      </c>
      <c r="CV39" s="5" t="e">
        <f t="shared" si="91"/>
        <v>#VALUE!</v>
      </c>
      <c r="CW39" s="6" t="e">
        <f t="shared" si="92"/>
        <v>#VALUE!</v>
      </c>
      <c r="CY39" s="7" t="e">
        <v>#VALUE!</v>
      </c>
      <c r="CZ39" s="5" t="e">
        <f t="array" ref="CZ39">Summary_UpperBound</f>
        <v>#VALUE!</v>
      </c>
      <c r="DA39" s="6" t="e">
        <f>IF(ROUND(CZ39-CY39,0)=0,1/IF(Summary!$B$7="minutes",1,60),CZ39-CY39)</f>
        <v>#VALUE!</v>
      </c>
    </row>
    <row r="40" spans="2:105" x14ac:dyDescent="0.35">
      <c r="B40" s="14"/>
      <c r="E40" s="12">
        <f t="shared" ca="1" si="93"/>
        <v>44449</v>
      </c>
      <c r="F40" s="7" t="e">
        <f t="shared" si="0"/>
        <v>#VALUE!</v>
      </c>
      <c r="G40" s="6" t="e">
        <f t="shared" si="1"/>
        <v>#VALUE!</v>
      </c>
      <c r="H40" s="7" t="e">
        <f t="shared" si="2"/>
        <v>#VALUE!</v>
      </c>
      <c r="I40" s="6" t="e">
        <f t="shared" si="3"/>
        <v>#VALUE!</v>
      </c>
      <c r="J40" s="5" t="e">
        <f t="shared" si="4"/>
        <v>#VALUE!</v>
      </c>
      <c r="K40" s="6" t="e">
        <f t="shared" si="5"/>
        <v>#VALUE!</v>
      </c>
      <c r="L40" s="7" t="e">
        <f t="shared" si="6"/>
        <v>#VALUE!</v>
      </c>
      <c r="M40" s="6" t="e">
        <f t="shared" si="7"/>
        <v>#VALUE!</v>
      </c>
      <c r="N40" s="7" t="e">
        <f t="shared" si="8"/>
        <v>#VALUE!</v>
      </c>
      <c r="O40" s="6" t="e">
        <f t="shared" si="9"/>
        <v>#VALUE!</v>
      </c>
      <c r="P40" s="5" t="e">
        <f t="shared" si="10"/>
        <v>#VALUE!</v>
      </c>
      <c r="Q40" s="6" t="e">
        <f t="shared" si="11"/>
        <v>#VALUE!</v>
      </c>
      <c r="R40" s="7" t="e">
        <f t="shared" si="12"/>
        <v>#VALUE!</v>
      </c>
      <c r="S40" s="6" t="e">
        <f t="shared" si="13"/>
        <v>#VALUE!</v>
      </c>
      <c r="T40" s="7" t="e">
        <f t="shared" si="14"/>
        <v>#VALUE!</v>
      </c>
      <c r="U40" s="6" t="e">
        <f t="shared" si="15"/>
        <v>#VALUE!</v>
      </c>
      <c r="V40" s="5" t="e">
        <f t="shared" si="16"/>
        <v>#VALUE!</v>
      </c>
      <c r="W40" s="6" t="e">
        <f t="shared" si="17"/>
        <v>#VALUE!</v>
      </c>
      <c r="X40" s="7" t="e">
        <f t="shared" si="18"/>
        <v>#VALUE!</v>
      </c>
      <c r="Y40" s="6" t="e">
        <f t="shared" si="19"/>
        <v>#VALUE!</v>
      </c>
      <c r="Z40" s="7" t="e">
        <f t="shared" si="20"/>
        <v>#VALUE!</v>
      </c>
      <c r="AA40" s="6" t="e">
        <f t="shared" si="21"/>
        <v>#VALUE!</v>
      </c>
      <c r="AB40" s="5" t="e">
        <f t="shared" si="22"/>
        <v>#VALUE!</v>
      </c>
      <c r="AC40" s="6" t="e">
        <f t="shared" si="23"/>
        <v>#VALUE!</v>
      </c>
      <c r="AD40" s="7" t="e">
        <f t="shared" si="24"/>
        <v>#VALUE!</v>
      </c>
      <c r="AE40" s="6" t="e">
        <f t="shared" si="25"/>
        <v>#VALUE!</v>
      </c>
      <c r="AF40" s="7" t="e">
        <f t="shared" si="26"/>
        <v>#VALUE!</v>
      </c>
      <c r="AG40" s="6" t="e">
        <f t="shared" si="27"/>
        <v>#VALUE!</v>
      </c>
      <c r="AH40" s="5" t="e">
        <f t="shared" si="28"/>
        <v>#VALUE!</v>
      </c>
      <c r="AI40" s="6" t="e">
        <f t="shared" si="29"/>
        <v>#VALUE!</v>
      </c>
      <c r="AJ40" s="7" t="e">
        <f t="shared" si="30"/>
        <v>#VALUE!</v>
      </c>
      <c r="AK40" s="6" t="e">
        <f t="shared" si="31"/>
        <v>#VALUE!</v>
      </c>
      <c r="AL40" s="7" t="e">
        <f t="shared" si="32"/>
        <v>#VALUE!</v>
      </c>
      <c r="AM40" s="6" t="e">
        <f t="shared" si="33"/>
        <v>#VALUE!</v>
      </c>
      <c r="AN40" s="5" t="e">
        <f t="shared" si="34"/>
        <v>#VALUE!</v>
      </c>
      <c r="AO40" s="6" t="e">
        <f t="shared" si="35"/>
        <v>#VALUE!</v>
      </c>
      <c r="AP40" s="7" t="e">
        <f t="shared" si="36"/>
        <v>#VALUE!</v>
      </c>
      <c r="AQ40" s="6" t="e">
        <f t="shared" si="37"/>
        <v>#VALUE!</v>
      </c>
      <c r="AR40" s="7" t="e">
        <f t="shared" si="38"/>
        <v>#VALUE!</v>
      </c>
      <c r="AS40" s="6" t="e">
        <f t="shared" si="39"/>
        <v>#VALUE!</v>
      </c>
      <c r="AT40" s="5" t="e">
        <f t="shared" si="40"/>
        <v>#VALUE!</v>
      </c>
      <c r="AU40" s="6" t="e">
        <f t="shared" si="41"/>
        <v>#VALUE!</v>
      </c>
      <c r="AV40" s="7" t="e">
        <f t="shared" si="42"/>
        <v>#VALUE!</v>
      </c>
      <c r="AW40" s="6" t="e">
        <f t="shared" si="43"/>
        <v>#VALUE!</v>
      </c>
      <c r="AX40" s="7" t="e">
        <f t="shared" si="44"/>
        <v>#VALUE!</v>
      </c>
      <c r="AY40" s="6" t="e">
        <f t="shared" si="45"/>
        <v>#VALUE!</v>
      </c>
      <c r="AZ40" s="5" t="e">
        <f t="shared" si="46"/>
        <v>#VALUE!</v>
      </c>
      <c r="BA40" s="6" t="e">
        <f t="shared" si="47"/>
        <v>#VALUE!</v>
      </c>
      <c r="BB40" s="7" t="e">
        <f t="shared" si="48"/>
        <v>#VALUE!</v>
      </c>
      <c r="BC40" s="6" t="e">
        <f t="shared" si="49"/>
        <v>#VALUE!</v>
      </c>
      <c r="BD40" s="7" t="e">
        <f t="shared" si="50"/>
        <v>#VALUE!</v>
      </c>
      <c r="BE40" s="6" t="e">
        <f t="shared" si="51"/>
        <v>#VALUE!</v>
      </c>
      <c r="BF40" s="5" t="e">
        <f t="shared" si="52"/>
        <v>#VALUE!</v>
      </c>
      <c r="BG40" s="6" t="e">
        <f t="shared" si="53"/>
        <v>#VALUE!</v>
      </c>
      <c r="BH40" s="7" t="e">
        <f t="shared" si="54"/>
        <v>#VALUE!</v>
      </c>
      <c r="BI40" s="6" t="e">
        <f t="shared" si="55"/>
        <v>#VALUE!</v>
      </c>
      <c r="BJ40" s="7" t="e">
        <f t="shared" si="56"/>
        <v>#VALUE!</v>
      </c>
      <c r="BK40" s="6" t="e">
        <f t="shared" si="57"/>
        <v>#VALUE!</v>
      </c>
      <c r="BL40" s="5" t="e">
        <f t="shared" si="58"/>
        <v>#VALUE!</v>
      </c>
      <c r="BM40" s="6" t="e">
        <f t="shared" si="59"/>
        <v>#VALUE!</v>
      </c>
      <c r="BN40" s="7" t="e">
        <f t="shared" si="60"/>
        <v>#VALUE!</v>
      </c>
      <c r="BO40" s="6" t="e">
        <f t="shared" si="61"/>
        <v>#VALUE!</v>
      </c>
      <c r="BP40" s="7" t="e">
        <f t="shared" si="62"/>
        <v>#VALUE!</v>
      </c>
      <c r="BQ40" s="6" t="e">
        <f t="shared" si="63"/>
        <v>#VALUE!</v>
      </c>
      <c r="BR40" s="5" t="e">
        <f t="shared" si="64"/>
        <v>#VALUE!</v>
      </c>
      <c r="BS40" s="6" t="e">
        <f t="shared" si="65"/>
        <v>#VALUE!</v>
      </c>
      <c r="BT40" s="7" t="e">
        <f t="shared" si="66"/>
        <v>#VALUE!</v>
      </c>
      <c r="BU40" s="6" t="e">
        <f t="shared" si="67"/>
        <v>#VALUE!</v>
      </c>
      <c r="BV40" s="7" t="e">
        <f t="shared" si="68"/>
        <v>#VALUE!</v>
      </c>
      <c r="BW40" s="6" t="e">
        <f t="shared" si="69"/>
        <v>#VALUE!</v>
      </c>
      <c r="BX40" s="5" t="e">
        <f t="shared" si="70"/>
        <v>#VALUE!</v>
      </c>
      <c r="BY40" s="6" t="e">
        <f t="shared" si="71"/>
        <v>#VALUE!</v>
      </c>
      <c r="BZ40" s="7" t="e">
        <f t="shared" si="72"/>
        <v>#VALUE!</v>
      </c>
      <c r="CA40" s="6" t="e">
        <f t="shared" si="73"/>
        <v>#VALUE!</v>
      </c>
      <c r="CB40" s="7" t="e">
        <f t="shared" si="74"/>
        <v>#VALUE!</v>
      </c>
      <c r="CC40" s="6" t="e">
        <f t="shared" si="75"/>
        <v>#VALUE!</v>
      </c>
      <c r="CD40" s="5" t="e">
        <f t="shared" si="76"/>
        <v>#VALUE!</v>
      </c>
      <c r="CE40" s="6" t="e">
        <f t="shared" si="77"/>
        <v>#VALUE!</v>
      </c>
      <c r="CF40" s="7" t="e">
        <f t="shared" si="78"/>
        <v>#VALUE!</v>
      </c>
      <c r="CG40" s="6" t="e">
        <f t="shared" si="79"/>
        <v>#VALUE!</v>
      </c>
      <c r="CH40" s="7" t="e">
        <f t="shared" si="80"/>
        <v>#VALUE!</v>
      </c>
      <c r="CI40" s="6" t="e">
        <f t="shared" si="81"/>
        <v>#VALUE!</v>
      </c>
      <c r="CJ40" s="5" t="e">
        <f t="shared" si="82"/>
        <v>#VALUE!</v>
      </c>
      <c r="CK40" s="6" t="e">
        <f t="shared" si="83"/>
        <v>#VALUE!</v>
      </c>
      <c r="CL40" s="7" t="e">
        <f t="shared" si="84"/>
        <v>#VALUE!</v>
      </c>
      <c r="CM40" s="6" t="e">
        <f t="shared" si="85"/>
        <v>#VALUE!</v>
      </c>
      <c r="CN40" s="7" t="e">
        <f t="shared" si="86"/>
        <v>#VALUE!</v>
      </c>
      <c r="CO40" s="6" t="e">
        <f t="shared" si="87"/>
        <v>#VALUE!</v>
      </c>
      <c r="CP40" s="5" t="e">
        <f t="shared" si="88"/>
        <v>#VALUE!</v>
      </c>
      <c r="CQ40" s="6" t="e">
        <f t="shared" si="89"/>
        <v>#VALUE!</v>
      </c>
      <c r="CR40" s="7" t="e">
        <f t="shared" si="90"/>
        <v>#VALUE!</v>
      </c>
      <c r="CS40" s="7" t="e">
        <f t="shared" si="90"/>
        <v>#VALUE!</v>
      </c>
      <c r="CT40" s="7" t="e">
        <f t="shared" si="90"/>
        <v>#VALUE!</v>
      </c>
      <c r="CU40" s="7" t="e">
        <f t="shared" si="90"/>
        <v>#VALUE!</v>
      </c>
      <c r="CV40" s="5" t="e">
        <f t="shared" si="91"/>
        <v>#VALUE!</v>
      </c>
      <c r="CW40" s="6" t="e">
        <f t="shared" si="92"/>
        <v>#VALUE!</v>
      </c>
      <c r="CY40" s="7" t="e">
        <v>#VALUE!</v>
      </c>
      <c r="CZ40" s="5" t="e">
        <f t="array" ref="CZ40">Summary_UpperBound</f>
        <v>#VALUE!</v>
      </c>
      <c r="DA40" s="6" t="e">
        <f>IF(ROUND(CZ40-CY40,0)=0,1/IF(Summary!$B$7="minutes",1,60),CZ40-CY40)</f>
        <v>#VALUE!</v>
      </c>
    </row>
    <row r="41" spans="2:105" x14ac:dyDescent="0.35">
      <c r="B41" s="14"/>
      <c r="E41" s="12">
        <f t="shared" ca="1" si="93"/>
        <v>44456</v>
      </c>
      <c r="F41" s="7" t="e">
        <f t="shared" si="0"/>
        <v>#VALUE!</v>
      </c>
      <c r="G41" s="6" t="e">
        <f t="shared" si="1"/>
        <v>#VALUE!</v>
      </c>
      <c r="H41" s="7" t="e">
        <f t="shared" si="2"/>
        <v>#VALUE!</v>
      </c>
      <c r="I41" s="6" t="e">
        <f t="shared" si="3"/>
        <v>#VALUE!</v>
      </c>
      <c r="J41" s="5" t="e">
        <f t="shared" si="4"/>
        <v>#VALUE!</v>
      </c>
      <c r="K41" s="6" t="e">
        <f t="shared" si="5"/>
        <v>#VALUE!</v>
      </c>
      <c r="L41" s="7" t="e">
        <f t="shared" si="6"/>
        <v>#VALUE!</v>
      </c>
      <c r="M41" s="6" t="e">
        <f t="shared" si="7"/>
        <v>#VALUE!</v>
      </c>
      <c r="N41" s="7" t="e">
        <f t="shared" si="8"/>
        <v>#VALUE!</v>
      </c>
      <c r="O41" s="6" t="e">
        <f t="shared" si="9"/>
        <v>#VALUE!</v>
      </c>
      <c r="P41" s="5" t="e">
        <f t="shared" si="10"/>
        <v>#VALUE!</v>
      </c>
      <c r="Q41" s="6" t="e">
        <f t="shared" si="11"/>
        <v>#VALUE!</v>
      </c>
      <c r="R41" s="7" t="e">
        <f t="shared" si="12"/>
        <v>#VALUE!</v>
      </c>
      <c r="S41" s="6" t="e">
        <f t="shared" si="13"/>
        <v>#VALUE!</v>
      </c>
      <c r="T41" s="7" t="e">
        <f t="shared" si="14"/>
        <v>#VALUE!</v>
      </c>
      <c r="U41" s="6" t="e">
        <f t="shared" si="15"/>
        <v>#VALUE!</v>
      </c>
      <c r="V41" s="5" t="e">
        <f t="shared" si="16"/>
        <v>#VALUE!</v>
      </c>
      <c r="W41" s="6" t="e">
        <f t="shared" si="17"/>
        <v>#VALUE!</v>
      </c>
      <c r="X41" s="7" t="e">
        <f t="shared" si="18"/>
        <v>#VALUE!</v>
      </c>
      <c r="Y41" s="6" t="e">
        <f t="shared" si="19"/>
        <v>#VALUE!</v>
      </c>
      <c r="Z41" s="7" t="e">
        <f t="shared" si="20"/>
        <v>#VALUE!</v>
      </c>
      <c r="AA41" s="6" t="e">
        <f t="shared" si="21"/>
        <v>#VALUE!</v>
      </c>
      <c r="AB41" s="5" t="e">
        <f t="shared" si="22"/>
        <v>#VALUE!</v>
      </c>
      <c r="AC41" s="6" t="e">
        <f t="shared" si="23"/>
        <v>#VALUE!</v>
      </c>
      <c r="AD41" s="7" t="e">
        <f t="shared" si="24"/>
        <v>#VALUE!</v>
      </c>
      <c r="AE41" s="6" t="e">
        <f t="shared" si="25"/>
        <v>#VALUE!</v>
      </c>
      <c r="AF41" s="7" t="e">
        <f t="shared" si="26"/>
        <v>#VALUE!</v>
      </c>
      <c r="AG41" s="6" t="e">
        <f t="shared" si="27"/>
        <v>#VALUE!</v>
      </c>
      <c r="AH41" s="5" t="e">
        <f t="shared" si="28"/>
        <v>#VALUE!</v>
      </c>
      <c r="AI41" s="6" t="e">
        <f t="shared" si="29"/>
        <v>#VALUE!</v>
      </c>
      <c r="AJ41" s="7" t="e">
        <f t="shared" si="30"/>
        <v>#VALUE!</v>
      </c>
      <c r="AK41" s="6" t="e">
        <f t="shared" si="31"/>
        <v>#VALUE!</v>
      </c>
      <c r="AL41" s="7" t="e">
        <f t="shared" si="32"/>
        <v>#VALUE!</v>
      </c>
      <c r="AM41" s="6" t="e">
        <f t="shared" si="33"/>
        <v>#VALUE!</v>
      </c>
      <c r="AN41" s="5" t="e">
        <f t="shared" si="34"/>
        <v>#VALUE!</v>
      </c>
      <c r="AO41" s="6" t="e">
        <f t="shared" si="35"/>
        <v>#VALUE!</v>
      </c>
      <c r="AP41" s="7" t="e">
        <f t="shared" si="36"/>
        <v>#VALUE!</v>
      </c>
      <c r="AQ41" s="6" t="e">
        <f t="shared" si="37"/>
        <v>#VALUE!</v>
      </c>
      <c r="AR41" s="7" t="e">
        <f t="shared" si="38"/>
        <v>#VALUE!</v>
      </c>
      <c r="AS41" s="6" t="e">
        <f t="shared" si="39"/>
        <v>#VALUE!</v>
      </c>
      <c r="AT41" s="5" t="e">
        <f t="shared" si="40"/>
        <v>#VALUE!</v>
      </c>
      <c r="AU41" s="6" t="e">
        <f t="shared" si="41"/>
        <v>#VALUE!</v>
      </c>
      <c r="AV41" s="7" t="e">
        <f t="shared" si="42"/>
        <v>#VALUE!</v>
      </c>
      <c r="AW41" s="6" t="e">
        <f t="shared" si="43"/>
        <v>#VALUE!</v>
      </c>
      <c r="AX41" s="7" t="e">
        <f t="shared" si="44"/>
        <v>#VALUE!</v>
      </c>
      <c r="AY41" s="6" t="e">
        <f t="shared" si="45"/>
        <v>#VALUE!</v>
      </c>
      <c r="AZ41" s="5" t="e">
        <f t="shared" si="46"/>
        <v>#VALUE!</v>
      </c>
      <c r="BA41" s="6" t="e">
        <f t="shared" si="47"/>
        <v>#VALUE!</v>
      </c>
      <c r="BB41" s="7" t="e">
        <f t="shared" si="48"/>
        <v>#VALUE!</v>
      </c>
      <c r="BC41" s="6" t="e">
        <f t="shared" si="49"/>
        <v>#VALUE!</v>
      </c>
      <c r="BD41" s="7" t="e">
        <f t="shared" si="50"/>
        <v>#VALUE!</v>
      </c>
      <c r="BE41" s="6" t="e">
        <f t="shared" si="51"/>
        <v>#VALUE!</v>
      </c>
      <c r="BF41" s="5" t="e">
        <f t="shared" si="52"/>
        <v>#VALUE!</v>
      </c>
      <c r="BG41" s="6" t="e">
        <f t="shared" si="53"/>
        <v>#VALUE!</v>
      </c>
      <c r="BH41" s="7" t="e">
        <f t="shared" si="54"/>
        <v>#VALUE!</v>
      </c>
      <c r="BI41" s="6" t="e">
        <f t="shared" si="55"/>
        <v>#VALUE!</v>
      </c>
      <c r="BJ41" s="7" t="e">
        <f t="shared" si="56"/>
        <v>#VALUE!</v>
      </c>
      <c r="BK41" s="6" t="e">
        <f t="shared" si="57"/>
        <v>#VALUE!</v>
      </c>
      <c r="BL41" s="5" t="e">
        <f t="shared" si="58"/>
        <v>#VALUE!</v>
      </c>
      <c r="BM41" s="6" t="e">
        <f t="shared" si="59"/>
        <v>#VALUE!</v>
      </c>
      <c r="BN41" s="7" t="e">
        <f t="shared" si="60"/>
        <v>#VALUE!</v>
      </c>
      <c r="BO41" s="6" t="e">
        <f t="shared" si="61"/>
        <v>#VALUE!</v>
      </c>
      <c r="BP41" s="7" t="e">
        <f t="shared" si="62"/>
        <v>#VALUE!</v>
      </c>
      <c r="BQ41" s="6" t="e">
        <f t="shared" si="63"/>
        <v>#VALUE!</v>
      </c>
      <c r="BR41" s="5" t="e">
        <f t="shared" si="64"/>
        <v>#VALUE!</v>
      </c>
      <c r="BS41" s="6" t="e">
        <f t="shared" si="65"/>
        <v>#VALUE!</v>
      </c>
      <c r="BT41" s="7" t="e">
        <f t="shared" si="66"/>
        <v>#VALUE!</v>
      </c>
      <c r="BU41" s="6" t="e">
        <f t="shared" si="67"/>
        <v>#VALUE!</v>
      </c>
      <c r="BV41" s="7" t="e">
        <f t="shared" si="68"/>
        <v>#VALUE!</v>
      </c>
      <c r="BW41" s="6" t="e">
        <f t="shared" si="69"/>
        <v>#VALUE!</v>
      </c>
      <c r="BX41" s="5" t="e">
        <f t="shared" si="70"/>
        <v>#VALUE!</v>
      </c>
      <c r="BY41" s="6" t="e">
        <f t="shared" si="71"/>
        <v>#VALUE!</v>
      </c>
      <c r="BZ41" s="7" t="e">
        <f t="shared" si="72"/>
        <v>#VALUE!</v>
      </c>
      <c r="CA41" s="6" t="e">
        <f t="shared" si="73"/>
        <v>#VALUE!</v>
      </c>
      <c r="CB41" s="7" t="e">
        <f t="shared" si="74"/>
        <v>#VALUE!</v>
      </c>
      <c r="CC41" s="6" t="e">
        <f t="shared" si="75"/>
        <v>#VALUE!</v>
      </c>
      <c r="CD41" s="5" t="e">
        <f t="shared" si="76"/>
        <v>#VALUE!</v>
      </c>
      <c r="CE41" s="6" t="e">
        <f t="shared" si="77"/>
        <v>#VALUE!</v>
      </c>
      <c r="CF41" s="7" t="e">
        <f t="shared" si="78"/>
        <v>#VALUE!</v>
      </c>
      <c r="CG41" s="6" t="e">
        <f t="shared" si="79"/>
        <v>#VALUE!</v>
      </c>
      <c r="CH41" s="7" t="e">
        <f t="shared" si="80"/>
        <v>#VALUE!</v>
      </c>
      <c r="CI41" s="6" t="e">
        <f t="shared" si="81"/>
        <v>#VALUE!</v>
      </c>
      <c r="CJ41" s="5" t="e">
        <f t="shared" si="82"/>
        <v>#VALUE!</v>
      </c>
      <c r="CK41" s="6" t="e">
        <f t="shared" si="83"/>
        <v>#VALUE!</v>
      </c>
      <c r="CL41" s="7" t="e">
        <f t="shared" si="84"/>
        <v>#VALUE!</v>
      </c>
      <c r="CM41" s="6" t="e">
        <f t="shared" si="85"/>
        <v>#VALUE!</v>
      </c>
      <c r="CN41" s="7" t="e">
        <f t="shared" si="86"/>
        <v>#VALUE!</v>
      </c>
      <c r="CO41" s="6" t="e">
        <f t="shared" si="87"/>
        <v>#VALUE!</v>
      </c>
      <c r="CP41" s="5" t="e">
        <f t="shared" si="88"/>
        <v>#VALUE!</v>
      </c>
      <c r="CQ41" s="6" t="e">
        <f t="shared" si="89"/>
        <v>#VALUE!</v>
      </c>
      <c r="CR41" s="7" t="e">
        <f t="shared" si="90"/>
        <v>#VALUE!</v>
      </c>
      <c r="CS41" s="7" t="e">
        <f t="shared" si="90"/>
        <v>#VALUE!</v>
      </c>
      <c r="CT41" s="7" t="e">
        <f t="shared" si="90"/>
        <v>#VALUE!</v>
      </c>
      <c r="CU41" s="7" t="e">
        <f t="shared" si="90"/>
        <v>#VALUE!</v>
      </c>
      <c r="CV41" s="5" t="e">
        <f t="shared" si="91"/>
        <v>#VALUE!</v>
      </c>
      <c r="CW41" s="6" t="e">
        <f t="shared" si="92"/>
        <v>#VALUE!</v>
      </c>
      <c r="CY41" s="7" t="e">
        <v>#VALUE!</v>
      </c>
      <c r="CZ41" s="5" t="e">
        <f t="array" ref="CZ41">Summary_UpperBound</f>
        <v>#VALUE!</v>
      </c>
      <c r="DA41" s="6" t="e">
        <f>IF(ROUND(CZ41-CY41,0)=0,1/IF(Summary!$B$7="minutes",1,60),CZ41-CY41)</f>
        <v>#VALUE!</v>
      </c>
    </row>
    <row r="42" spans="2:105" x14ac:dyDescent="0.35">
      <c r="B42" s="14"/>
      <c r="E42" s="12">
        <f t="shared" ca="1" si="93"/>
        <v>44463</v>
      </c>
      <c r="F42" s="7" t="e">
        <f t="shared" si="0"/>
        <v>#VALUE!</v>
      </c>
      <c r="G42" s="6" t="e">
        <f t="shared" si="1"/>
        <v>#VALUE!</v>
      </c>
      <c r="H42" s="7" t="e">
        <f t="shared" si="2"/>
        <v>#VALUE!</v>
      </c>
      <c r="I42" s="6" t="e">
        <f t="shared" si="3"/>
        <v>#VALUE!</v>
      </c>
      <c r="J42" s="5" t="e">
        <f t="shared" si="4"/>
        <v>#VALUE!</v>
      </c>
      <c r="K42" s="6" t="e">
        <f t="shared" si="5"/>
        <v>#VALUE!</v>
      </c>
      <c r="L42" s="7" t="e">
        <f t="shared" si="6"/>
        <v>#VALUE!</v>
      </c>
      <c r="M42" s="6" t="e">
        <f t="shared" si="7"/>
        <v>#VALUE!</v>
      </c>
      <c r="N42" s="7" t="e">
        <f t="shared" si="8"/>
        <v>#VALUE!</v>
      </c>
      <c r="O42" s="6" t="e">
        <f t="shared" si="9"/>
        <v>#VALUE!</v>
      </c>
      <c r="P42" s="5" t="e">
        <f t="shared" si="10"/>
        <v>#VALUE!</v>
      </c>
      <c r="Q42" s="6" t="e">
        <f t="shared" si="11"/>
        <v>#VALUE!</v>
      </c>
      <c r="R42" s="7" t="e">
        <f t="shared" si="12"/>
        <v>#VALUE!</v>
      </c>
      <c r="S42" s="6" t="e">
        <f t="shared" si="13"/>
        <v>#VALUE!</v>
      </c>
      <c r="T42" s="7" t="e">
        <f t="shared" si="14"/>
        <v>#VALUE!</v>
      </c>
      <c r="U42" s="6" t="e">
        <f t="shared" si="15"/>
        <v>#VALUE!</v>
      </c>
      <c r="V42" s="5" t="e">
        <f t="shared" si="16"/>
        <v>#VALUE!</v>
      </c>
      <c r="W42" s="6" t="e">
        <f t="shared" si="17"/>
        <v>#VALUE!</v>
      </c>
      <c r="X42" s="7" t="e">
        <f t="shared" si="18"/>
        <v>#VALUE!</v>
      </c>
      <c r="Y42" s="6" t="e">
        <f t="shared" si="19"/>
        <v>#VALUE!</v>
      </c>
      <c r="Z42" s="7" t="e">
        <f t="shared" si="20"/>
        <v>#VALUE!</v>
      </c>
      <c r="AA42" s="6" t="e">
        <f t="shared" si="21"/>
        <v>#VALUE!</v>
      </c>
      <c r="AB42" s="5" t="e">
        <f t="shared" si="22"/>
        <v>#VALUE!</v>
      </c>
      <c r="AC42" s="6" t="e">
        <f t="shared" si="23"/>
        <v>#VALUE!</v>
      </c>
      <c r="AD42" s="7" t="e">
        <f t="shared" si="24"/>
        <v>#VALUE!</v>
      </c>
      <c r="AE42" s="6" t="e">
        <f t="shared" si="25"/>
        <v>#VALUE!</v>
      </c>
      <c r="AF42" s="7" t="e">
        <f t="shared" si="26"/>
        <v>#VALUE!</v>
      </c>
      <c r="AG42" s="6" t="e">
        <f t="shared" si="27"/>
        <v>#VALUE!</v>
      </c>
      <c r="AH42" s="5" t="e">
        <f t="shared" si="28"/>
        <v>#VALUE!</v>
      </c>
      <c r="AI42" s="6" t="e">
        <f t="shared" si="29"/>
        <v>#VALUE!</v>
      </c>
      <c r="AJ42" s="7" t="e">
        <f t="shared" si="30"/>
        <v>#VALUE!</v>
      </c>
      <c r="AK42" s="6" t="e">
        <f t="shared" si="31"/>
        <v>#VALUE!</v>
      </c>
      <c r="AL42" s="7" t="e">
        <f t="shared" si="32"/>
        <v>#VALUE!</v>
      </c>
      <c r="AM42" s="6" t="e">
        <f t="shared" si="33"/>
        <v>#VALUE!</v>
      </c>
      <c r="AN42" s="5" t="e">
        <f t="shared" si="34"/>
        <v>#VALUE!</v>
      </c>
      <c r="AO42" s="6" t="e">
        <f t="shared" si="35"/>
        <v>#VALUE!</v>
      </c>
      <c r="AP42" s="7" t="e">
        <f t="shared" si="36"/>
        <v>#VALUE!</v>
      </c>
      <c r="AQ42" s="6" t="e">
        <f t="shared" si="37"/>
        <v>#VALUE!</v>
      </c>
      <c r="AR42" s="7" t="e">
        <f t="shared" si="38"/>
        <v>#VALUE!</v>
      </c>
      <c r="AS42" s="6" t="e">
        <f t="shared" si="39"/>
        <v>#VALUE!</v>
      </c>
      <c r="AT42" s="5" t="e">
        <f t="shared" si="40"/>
        <v>#VALUE!</v>
      </c>
      <c r="AU42" s="6" t="e">
        <f t="shared" si="41"/>
        <v>#VALUE!</v>
      </c>
      <c r="AV42" s="7" t="e">
        <f t="shared" si="42"/>
        <v>#VALUE!</v>
      </c>
      <c r="AW42" s="6" t="e">
        <f t="shared" si="43"/>
        <v>#VALUE!</v>
      </c>
      <c r="AX42" s="7" t="e">
        <f t="shared" si="44"/>
        <v>#VALUE!</v>
      </c>
      <c r="AY42" s="6" t="e">
        <f t="shared" si="45"/>
        <v>#VALUE!</v>
      </c>
      <c r="AZ42" s="5" t="e">
        <f t="shared" si="46"/>
        <v>#VALUE!</v>
      </c>
      <c r="BA42" s="6" t="e">
        <f t="shared" si="47"/>
        <v>#VALUE!</v>
      </c>
      <c r="BB42" s="7" t="e">
        <f t="shared" si="48"/>
        <v>#VALUE!</v>
      </c>
      <c r="BC42" s="6" t="e">
        <f t="shared" si="49"/>
        <v>#VALUE!</v>
      </c>
      <c r="BD42" s="7" t="e">
        <f t="shared" si="50"/>
        <v>#VALUE!</v>
      </c>
      <c r="BE42" s="6" t="e">
        <f t="shared" si="51"/>
        <v>#VALUE!</v>
      </c>
      <c r="BF42" s="5" t="e">
        <f t="shared" si="52"/>
        <v>#VALUE!</v>
      </c>
      <c r="BG42" s="6" t="e">
        <f t="shared" si="53"/>
        <v>#VALUE!</v>
      </c>
      <c r="BH42" s="7" t="e">
        <f t="shared" si="54"/>
        <v>#VALUE!</v>
      </c>
      <c r="BI42" s="6" t="e">
        <f t="shared" si="55"/>
        <v>#VALUE!</v>
      </c>
      <c r="BJ42" s="7" t="e">
        <f t="shared" si="56"/>
        <v>#VALUE!</v>
      </c>
      <c r="BK42" s="6" t="e">
        <f t="shared" si="57"/>
        <v>#VALUE!</v>
      </c>
      <c r="BL42" s="5" t="e">
        <f t="shared" si="58"/>
        <v>#VALUE!</v>
      </c>
      <c r="BM42" s="6" t="e">
        <f t="shared" si="59"/>
        <v>#VALUE!</v>
      </c>
      <c r="BN42" s="7" t="e">
        <f t="shared" si="60"/>
        <v>#VALUE!</v>
      </c>
      <c r="BO42" s="6" t="e">
        <f t="shared" si="61"/>
        <v>#VALUE!</v>
      </c>
      <c r="BP42" s="7" t="e">
        <f t="shared" si="62"/>
        <v>#VALUE!</v>
      </c>
      <c r="BQ42" s="6" t="e">
        <f t="shared" si="63"/>
        <v>#VALUE!</v>
      </c>
      <c r="BR42" s="5" t="e">
        <f t="shared" si="64"/>
        <v>#VALUE!</v>
      </c>
      <c r="BS42" s="6" t="e">
        <f t="shared" si="65"/>
        <v>#VALUE!</v>
      </c>
      <c r="BT42" s="7" t="e">
        <f t="shared" si="66"/>
        <v>#VALUE!</v>
      </c>
      <c r="BU42" s="6" t="e">
        <f t="shared" si="67"/>
        <v>#VALUE!</v>
      </c>
      <c r="BV42" s="7" t="e">
        <f t="shared" si="68"/>
        <v>#VALUE!</v>
      </c>
      <c r="BW42" s="6" t="e">
        <f t="shared" si="69"/>
        <v>#VALUE!</v>
      </c>
      <c r="BX42" s="5" t="e">
        <f t="shared" si="70"/>
        <v>#VALUE!</v>
      </c>
      <c r="BY42" s="6" t="e">
        <f t="shared" si="71"/>
        <v>#VALUE!</v>
      </c>
      <c r="BZ42" s="7" t="e">
        <f t="shared" si="72"/>
        <v>#VALUE!</v>
      </c>
      <c r="CA42" s="6" t="e">
        <f t="shared" si="73"/>
        <v>#VALUE!</v>
      </c>
      <c r="CB42" s="7" t="e">
        <f t="shared" si="74"/>
        <v>#VALUE!</v>
      </c>
      <c r="CC42" s="6" t="e">
        <f t="shared" si="75"/>
        <v>#VALUE!</v>
      </c>
      <c r="CD42" s="5" t="e">
        <f t="shared" si="76"/>
        <v>#VALUE!</v>
      </c>
      <c r="CE42" s="6" t="e">
        <f t="shared" si="77"/>
        <v>#VALUE!</v>
      </c>
      <c r="CF42" s="7" t="e">
        <f t="shared" si="78"/>
        <v>#VALUE!</v>
      </c>
      <c r="CG42" s="6" t="e">
        <f t="shared" si="79"/>
        <v>#VALUE!</v>
      </c>
      <c r="CH42" s="7" t="e">
        <f t="shared" si="80"/>
        <v>#VALUE!</v>
      </c>
      <c r="CI42" s="6" t="e">
        <f t="shared" si="81"/>
        <v>#VALUE!</v>
      </c>
      <c r="CJ42" s="5" t="e">
        <f t="shared" si="82"/>
        <v>#VALUE!</v>
      </c>
      <c r="CK42" s="6" t="e">
        <f t="shared" si="83"/>
        <v>#VALUE!</v>
      </c>
      <c r="CL42" s="7" t="e">
        <f t="shared" si="84"/>
        <v>#VALUE!</v>
      </c>
      <c r="CM42" s="6" t="e">
        <f t="shared" si="85"/>
        <v>#VALUE!</v>
      </c>
      <c r="CN42" s="7" t="e">
        <f t="shared" si="86"/>
        <v>#VALUE!</v>
      </c>
      <c r="CO42" s="6" t="e">
        <f t="shared" si="87"/>
        <v>#VALUE!</v>
      </c>
      <c r="CP42" s="5" t="e">
        <f t="shared" si="88"/>
        <v>#VALUE!</v>
      </c>
      <c r="CQ42" s="6" t="e">
        <f t="shared" si="89"/>
        <v>#VALUE!</v>
      </c>
      <c r="CR42" s="7" t="e">
        <f t="shared" si="90"/>
        <v>#VALUE!</v>
      </c>
      <c r="CS42" s="7" t="e">
        <f t="shared" si="90"/>
        <v>#VALUE!</v>
      </c>
      <c r="CT42" s="7" t="e">
        <f t="shared" si="90"/>
        <v>#VALUE!</v>
      </c>
      <c r="CU42" s="7" t="e">
        <f t="shared" si="90"/>
        <v>#VALUE!</v>
      </c>
      <c r="CV42" s="5" t="e">
        <f t="shared" si="91"/>
        <v>#VALUE!</v>
      </c>
      <c r="CW42" s="6" t="e">
        <f t="shared" si="92"/>
        <v>#VALUE!</v>
      </c>
      <c r="CY42" s="7" t="e">
        <v>#VALUE!</v>
      </c>
      <c r="CZ42" s="5" t="e">
        <f t="array" ref="CZ42">Summary_UpperBound</f>
        <v>#VALUE!</v>
      </c>
      <c r="DA42" s="6" t="e">
        <f>IF(ROUND(CZ42-CY42,0)=0,1/IF(Summary!$B$7="minutes",1,60),CZ42-CY42)</f>
        <v>#VALUE!</v>
      </c>
    </row>
    <row r="43" spans="2:105" x14ac:dyDescent="0.35">
      <c r="B43" s="14"/>
      <c r="E43" s="12">
        <f t="shared" ca="1" si="93"/>
        <v>44470</v>
      </c>
      <c r="F43" s="7" t="e">
        <f t="shared" si="0"/>
        <v>#VALUE!</v>
      </c>
      <c r="G43" s="6" t="e">
        <f t="shared" si="1"/>
        <v>#VALUE!</v>
      </c>
      <c r="H43" s="7" t="e">
        <f t="shared" si="2"/>
        <v>#VALUE!</v>
      </c>
      <c r="I43" s="6" t="e">
        <f t="shared" si="3"/>
        <v>#VALUE!</v>
      </c>
      <c r="J43" s="5" t="e">
        <f t="shared" si="4"/>
        <v>#VALUE!</v>
      </c>
      <c r="K43" s="6" t="e">
        <f t="shared" si="5"/>
        <v>#VALUE!</v>
      </c>
      <c r="L43" s="7" t="e">
        <f t="shared" si="6"/>
        <v>#VALUE!</v>
      </c>
      <c r="M43" s="6" t="e">
        <f t="shared" si="7"/>
        <v>#VALUE!</v>
      </c>
      <c r="N43" s="7" t="e">
        <f t="shared" si="8"/>
        <v>#VALUE!</v>
      </c>
      <c r="O43" s="6" t="e">
        <f t="shared" si="9"/>
        <v>#VALUE!</v>
      </c>
      <c r="P43" s="5" t="e">
        <f t="shared" si="10"/>
        <v>#VALUE!</v>
      </c>
      <c r="Q43" s="6" t="e">
        <f t="shared" si="11"/>
        <v>#VALUE!</v>
      </c>
      <c r="R43" s="7" t="e">
        <f t="shared" si="12"/>
        <v>#VALUE!</v>
      </c>
      <c r="S43" s="6" t="e">
        <f t="shared" si="13"/>
        <v>#VALUE!</v>
      </c>
      <c r="T43" s="7" t="e">
        <f t="shared" si="14"/>
        <v>#VALUE!</v>
      </c>
      <c r="U43" s="6" t="e">
        <f t="shared" si="15"/>
        <v>#VALUE!</v>
      </c>
      <c r="V43" s="5" t="e">
        <f t="shared" si="16"/>
        <v>#VALUE!</v>
      </c>
      <c r="W43" s="6" t="e">
        <f t="shared" si="17"/>
        <v>#VALUE!</v>
      </c>
      <c r="X43" s="7" t="e">
        <f t="shared" si="18"/>
        <v>#VALUE!</v>
      </c>
      <c r="Y43" s="6" t="e">
        <f t="shared" si="19"/>
        <v>#VALUE!</v>
      </c>
      <c r="Z43" s="7" t="e">
        <f t="shared" si="20"/>
        <v>#VALUE!</v>
      </c>
      <c r="AA43" s="6" t="e">
        <f t="shared" si="21"/>
        <v>#VALUE!</v>
      </c>
      <c r="AB43" s="5" t="e">
        <f t="shared" si="22"/>
        <v>#VALUE!</v>
      </c>
      <c r="AC43" s="6" t="e">
        <f t="shared" si="23"/>
        <v>#VALUE!</v>
      </c>
      <c r="AD43" s="7" t="e">
        <f t="shared" si="24"/>
        <v>#VALUE!</v>
      </c>
      <c r="AE43" s="6" t="e">
        <f t="shared" si="25"/>
        <v>#VALUE!</v>
      </c>
      <c r="AF43" s="7" t="e">
        <f t="shared" si="26"/>
        <v>#VALUE!</v>
      </c>
      <c r="AG43" s="6" t="e">
        <f t="shared" si="27"/>
        <v>#VALUE!</v>
      </c>
      <c r="AH43" s="5" t="e">
        <f t="shared" si="28"/>
        <v>#VALUE!</v>
      </c>
      <c r="AI43" s="6" t="e">
        <f t="shared" si="29"/>
        <v>#VALUE!</v>
      </c>
      <c r="AJ43" s="7" t="e">
        <f t="shared" si="30"/>
        <v>#VALUE!</v>
      </c>
      <c r="AK43" s="6" t="e">
        <f t="shared" si="31"/>
        <v>#VALUE!</v>
      </c>
      <c r="AL43" s="7" t="e">
        <f t="shared" si="32"/>
        <v>#VALUE!</v>
      </c>
      <c r="AM43" s="6" t="e">
        <f t="shared" si="33"/>
        <v>#VALUE!</v>
      </c>
      <c r="AN43" s="5" t="e">
        <f t="shared" si="34"/>
        <v>#VALUE!</v>
      </c>
      <c r="AO43" s="6" t="e">
        <f t="shared" si="35"/>
        <v>#VALUE!</v>
      </c>
      <c r="AP43" s="7" t="e">
        <f t="shared" si="36"/>
        <v>#VALUE!</v>
      </c>
      <c r="AQ43" s="6" t="e">
        <f t="shared" si="37"/>
        <v>#VALUE!</v>
      </c>
      <c r="AR43" s="7" t="e">
        <f t="shared" si="38"/>
        <v>#VALUE!</v>
      </c>
      <c r="AS43" s="6" t="e">
        <f t="shared" si="39"/>
        <v>#VALUE!</v>
      </c>
      <c r="AT43" s="5" t="e">
        <f t="shared" si="40"/>
        <v>#VALUE!</v>
      </c>
      <c r="AU43" s="6" t="e">
        <f t="shared" si="41"/>
        <v>#VALUE!</v>
      </c>
      <c r="AV43" s="7" t="e">
        <f t="shared" si="42"/>
        <v>#VALUE!</v>
      </c>
      <c r="AW43" s="6" t="e">
        <f t="shared" si="43"/>
        <v>#VALUE!</v>
      </c>
      <c r="AX43" s="7" t="e">
        <f t="shared" si="44"/>
        <v>#VALUE!</v>
      </c>
      <c r="AY43" s="6" t="e">
        <f t="shared" si="45"/>
        <v>#VALUE!</v>
      </c>
      <c r="AZ43" s="5" t="e">
        <f t="shared" si="46"/>
        <v>#VALUE!</v>
      </c>
      <c r="BA43" s="6" t="e">
        <f t="shared" si="47"/>
        <v>#VALUE!</v>
      </c>
      <c r="BB43" s="7" t="e">
        <f t="shared" si="48"/>
        <v>#VALUE!</v>
      </c>
      <c r="BC43" s="6" t="e">
        <f t="shared" si="49"/>
        <v>#VALUE!</v>
      </c>
      <c r="BD43" s="7" t="e">
        <f t="shared" si="50"/>
        <v>#VALUE!</v>
      </c>
      <c r="BE43" s="6" t="e">
        <f t="shared" si="51"/>
        <v>#VALUE!</v>
      </c>
      <c r="BF43" s="5" t="e">
        <f t="shared" si="52"/>
        <v>#VALUE!</v>
      </c>
      <c r="BG43" s="6" t="e">
        <f t="shared" si="53"/>
        <v>#VALUE!</v>
      </c>
      <c r="BH43" s="7" t="e">
        <f t="shared" si="54"/>
        <v>#VALUE!</v>
      </c>
      <c r="BI43" s="6" t="e">
        <f t="shared" si="55"/>
        <v>#VALUE!</v>
      </c>
      <c r="BJ43" s="7" t="e">
        <f t="shared" si="56"/>
        <v>#VALUE!</v>
      </c>
      <c r="BK43" s="6" t="e">
        <f t="shared" si="57"/>
        <v>#VALUE!</v>
      </c>
      <c r="BL43" s="5" t="e">
        <f t="shared" si="58"/>
        <v>#VALUE!</v>
      </c>
      <c r="BM43" s="6" t="e">
        <f t="shared" si="59"/>
        <v>#VALUE!</v>
      </c>
      <c r="BN43" s="7" t="e">
        <f t="shared" si="60"/>
        <v>#VALUE!</v>
      </c>
      <c r="BO43" s="6" t="e">
        <f t="shared" si="61"/>
        <v>#VALUE!</v>
      </c>
      <c r="BP43" s="7" t="e">
        <f t="shared" si="62"/>
        <v>#VALUE!</v>
      </c>
      <c r="BQ43" s="6" t="e">
        <f t="shared" si="63"/>
        <v>#VALUE!</v>
      </c>
      <c r="BR43" s="5" t="e">
        <f t="shared" si="64"/>
        <v>#VALUE!</v>
      </c>
      <c r="BS43" s="6" t="e">
        <f t="shared" si="65"/>
        <v>#VALUE!</v>
      </c>
      <c r="BT43" s="7" t="e">
        <f t="shared" si="66"/>
        <v>#VALUE!</v>
      </c>
      <c r="BU43" s="6" t="e">
        <f t="shared" si="67"/>
        <v>#VALUE!</v>
      </c>
      <c r="BV43" s="7" t="e">
        <f t="shared" si="68"/>
        <v>#VALUE!</v>
      </c>
      <c r="BW43" s="6" t="e">
        <f t="shared" si="69"/>
        <v>#VALUE!</v>
      </c>
      <c r="BX43" s="5" t="e">
        <f t="shared" si="70"/>
        <v>#VALUE!</v>
      </c>
      <c r="BY43" s="6" t="e">
        <f t="shared" si="71"/>
        <v>#VALUE!</v>
      </c>
      <c r="BZ43" s="7" t="e">
        <f t="shared" si="72"/>
        <v>#VALUE!</v>
      </c>
      <c r="CA43" s="6" t="e">
        <f t="shared" si="73"/>
        <v>#VALUE!</v>
      </c>
      <c r="CB43" s="7" t="e">
        <f t="shared" si="74"/>
        <v>#VALUE!</v>
      </c>
      <c r="CC43" s="6" t="e">
        <f t="shared" si="75"/>
        <v>#VALUE!</v>
      </c>
      <c r="CD43" s="5" t="e">
        <f t="shared" si="76"/>
        <v>#VALUE!</v>
      </c>
      <c r="CE43" s="6" t="e">
        <f t="shared" si="77"/>
        <v>#VALUE!</v>
      </c>
      <c r="CF43" s="7" t="e">
        <f t="shared" si="78"/>
        <v>#VALUE!</v>
      </c>
      <c r="CG43" s="6" t="e">
        <f t="shared" si="79"/>
        <v>#VALUE!</v>
      </c>
      <c r="CH43" s="7" t="e">
        <f t="shared" si="80"/>
        <v>#VALUE!</v>
      </c>
      <c r="CI43" s="6" t="e">
        <f t="shared" si="81"/>
        <v>#VALUE!</v>
      </c>
      <c r="CJ43" s="5" t="e">
        <f t="shared" si="82"/>
        <v>#VALUE!</v>
      </c>
      <c r="CK43" s="6" t="e">
        <f t="shared" si="83"/>
        <v>#VALUE!</v>
      </c>
      <c r="CL43" s="7" t="e">
        <f t="shared" si="84"/>
        <v>#VALUE!</v>
      </c>
      <c r="CM43" s="6" t="e">
        <f t="shared" si="85"/>
        <v>#VALUE!</v>
      </c>
      <c r="CN43" s="7" t="e">
        <f t="shared" si="86"/>
        <v>#VALUE!</v>
      </c>
      <c r="CO43" s="6" t="e">
        <f t="shared" si="87"/>
        <v>#VALUE!</v>
      </c>
      <c r="CP43" s="5" t="e">
        <f t="shared" si="88"/>
        <v>#VALUE!</v>
      </c>
      <c r="CQ43" s="6" t="e">
        <f t="shared" si="89"/>
        <v>#VALUE!</v>
      </c>
      <c r="CR43" s="7" t="e">
        <f t="shared" si="90"/>
        <v>#VALUE!</v>
      </c>
      <c r="CS43" s="7" t="e">
        <f t="shared" si="90"/>
        <v>#VALUE!</v>
      </c>
      <c r="CT43" s="7" t="e">
        <f t="shared" si="90"/>
        <v>#VALUE!</v>
      </c>
      <c r="CU43" s="7" t="e">
        <f t="shared" si="90"/>
        <v>#VALUE!</v>
      </c>
      <c r="CV43" s="5" t="e">
        <f t="shared" si="91"/>
        <v>#VALUE!</v>
      </c>
      <c r="CW43" s="6" t="e">
        <f t="shared" si="92"/>
        <v>#VALUE!</v>
      </c>
      <c r="CY43" s="7" t="e">
        <v>#VALUE!</v>
      </c>
      <c r="CZ43" s="5" t="e">
        <f t="array" ref="CZ43">Summary_UpperBound</f>
        <v>#VALUE!</v>
      </c>
      <c r="DA43" s="6" t="e">
        <f>IF(ROUND(CZ43-CY43,0)=0,1/IF(Summary!$B$7="minutes",1,60),CZ43-CY43)</f>
        <v>#VALUE!</v>
      </c>
    </row>
    <row r="44" spans="2:105" x14ac:dyDescent="0.35">
      <c r="B44" s="14"/>
      <c r="E44" s="12">
        <f t="shared" ca="1" si="93"/>
        <v>44477</v>
      </c>
      <c r="F44" s="7" t="e">
        <f t="shared" si="0"/>
        <v>#VALUE!</v>
      </c>
      <c r="G44" s="6" t="e">
        <f t="shared" si="1"/>
        <v>#VALUE!</v>
      </c>
      <c r="H44" s="7" t="e">
        <f t="shared" si="2"/>
        <v>#VALUE!</v>
      </c>
      <c r="I44" s="6" t="e">
        <f t="shared" si="3"/>
        <v>#VALUE!</v>
      </c>
      <c r="J44" s="5" t="e">
        <f t="shared" si="4"/>
        <v>#VALUE!</v>
      </c>
      <c r="K44" s="6" t="e">
        <f t="shared" si="5"/>
        <v>#VALUE!</v>
      </c>
      <c r="L44" s="7" t="e">
        <f t="shared" si="6"/>
        <v>#VALUE!</v>
      </c>
      <c r="M44" s="6" t="e">
        <f t="shared" si="7"/>
        <v>#VALUE!</v>
      </c>
      <c r="N44" s="7" t="e">
        <f t="shared" si="8"/>
        <v>#VALUE!</v>
      </c>
      <c r="O44" s="6" t="e">
        <f t="shared" si="9"/>
        <v>#VALUE!</v>
      </c>
      <c r="P44" s="5" t="e">
        <f t="shared" si="10"/>
        <v>#VALUE!</v>
      </c>
      <c r="Q44" s="6" t="e">
        <f t="shared" si="11"/>
        <v>#VALUE!</v>
      </c>
      <c r="R44" s="7" t="e">
        <f t="shared" si="12"/>
        <v>#VALUE!</v>
      </c>
      <c r="S44" s="6" t="e">
        <f t="shared" si="13"/>
        <v>#VALUE!</v>
      </c>
      <c r="T44" s="7" t="e">
        <f t="shared" si="14"/>
        <v>#VALUE!</v>
      </c>
      <c r="U44" s="6" t="e">
        <f t="shared" si="15"/>
        <v>#VALUE!</v>
      </c>
      <c r="V44" s="5" t="e">
        <f t="shared" si="16"/>
        <v>#VALUE!</v>
      </c>
      <c r="W44" s="6" t="e">
        <f t="shared" si="17"/>
        <v>#VALUE!</v>
      </c>
      <c r="X44" s="7" t="e">
        <f t="shared" si="18"/>
        <v>#VALUE!</v>
      </c>
      <c r="Y44" s="6" t="e">
        <f t="shared" si="19"/>
        <v>#VALUE!</v>
      </c>
      <c r="Z44" s="7" t="e">
        <f t="shared" si="20"/>
        <v>#VALUE!</v>
      </c>
      <c r="AA44" s="6" t="e">
        <f t="shared" si="21"/>
        <v>#VALUE!</v>
      </c>
      <c r="AB44" s="5" t="e">
        <f t="shared" si="22"/>
        <v>#VALUE!</v>
      </c>
      <c r="AC44" s="6" t="e">
        <f t="shared" si="23"/>
        <v>#VALUE!</v>
      </c>
      <c r="AD44" s="7" t="e">
        <f t="shared" si="24"/>
        <v>#VALUE!</v>
      </c>
      <c r="AE44" s="6" t="e">
        <f t="shared" si="25"/>
        <v>#VALUE!</v>
      </c>
      <c r="AF44" s="7" t="e">
        <f t="shared" si="26"/>
        <v>#VALUE!</v>
      </c>
      <c r="AG44" s="6" t="e">
        <f t="shared" si="27"/>
        <v>#VALUE!</v>
      </c>
      <c r="AH44" s="5" t="e">
        <f t="shared" si="28"/>
        <v>#VALUE!</v>
      </c>
      <c r="AI44" s="6" t="e">
        <f t="shared" si="29"/>
        <v>#VALUE!</v>
      </c>
      <c r="AJ44" s="7" t="e">
        <f t="shared" si="30"/>
        <v>#VALUE!</v>
      </c>
      <c r="AK44" s="6" t="e">
        <f t="shared" si="31"/>
        <v>#VALUE!</v>
      </c>
      <c r="AL44" s="7" t="e">
        <f t="shared" si="32"/>
        <v>#VALUE!</v>
      </c>
      <c r="AM44" s="6" t="e">
        <f t="shared" si="33"/>
        <v>#VALUE!</v>
      </c>
      <c r="AN44" s="5" t="e">
        <f t="shared" si="34"/>
        <v>#VALUE!</v>
      </c>
      <c r="AO44" s="6" t="e">
        <f t="shared" si="35"/>
        <v>#VALUE!</v>
      </c>
      <c r="AP44" s="7" t="e">
        <f t="shared" si="36"/>
        <v>#VALUE!</v>
      </c>
      <c r="AQ44" s="6" t="e">
        <f t="shared" si="37"/>
        <v>#VALUE!</v>
      </c>
      <c r="AR44" s="7" t="e">
        <f t="shared" si="38"/>
        <v>#VALUE!</v>
      </c>
      <c r="AS44" s="6" t="e">
        <f t="shared" si="39"/>
        <v>#VALUE!</v>
      </c>
      <c r="AT44" s="5" t="e">
        <f t="shared" si="40"/>
        <v>#VALUE!</v>
      </c>
      <c r="AU44" s="6" t="e">
        <f t="shared" si="41"/>
        <v>#VALUE!</v>
      </c>
      <c r="AV44" s="7" t="e">
        <f t="shared" si="42"/>
        <v>#VALUE!</v>
      </c>
      <c r="AW44" s="6" t="e">
        <f t="shared" si="43"/>
        <v>#VALUE!</v>
      </c>
      <c r="AX44" s="7" t="e">
        <f t="shared" si="44"/>
        <v>#VALUE!</v>
      </c>
      <c r="AY44" s="6" t="e">
        <f t="shared" si="45"/>
        <v>#VALUE!</v>
      </c>
      <c r="AZ44" s="5" t="e">
        <f t="shared" si="46"/>
        <v>#VALUE!</v>
      </c>
      <c r="BA44" s="6" t="e">
        <f t="shared" si="47"/>
        <v>#VALUE!</v>
      </c>
      <c r="BB44" s="7" t="e">
        <f t="shared" si="48"/>
        <v>#VALUE!</v>
      </c>
      <c r="BC44" s="6" t="e">
        <f t="shared" si="49"/>
        <v>#VALUE!</v>
      </c>
      <c r="BD44" s="7" t="e">
        <f t="shared" si="50"/>
        <v>#VALUE!</v>
      </c>
      <c r="BE44" s="6" t="e">
        <f t="shared" si="51"/>
        <v>#VALUE!</v>
      </c>
      <c r="BF44" s="5" t="e">
        <f t="shared" si="52"/>
        <v>#VALUE!</v>
      </c>
      <c r="BG44" s="6" t="e">
        <f t="shared" si="53"/>
        <v>#VALUE!</v>
      </c>
      <c r="BH44" s="7" t="e">
        <f t="shared" si="54"/>
        <v>#VALUE!</v>
      </c>
      <c r="BI44" s="6" t="e">
        <f t="shared" si="55"/>
        <v>#VALUE!</v>
      </c>
      <c r="BJ44" s="7" t="e">
        <f t="shared" si="56"/>
        <v>#VALUE!</v>
      </c>
      <c r="BK44" s="6" t="e">
        <f t="shared" si="57"/>
        <v>#VALUE!</v>
      </c>
      <c r="BL44" s="5" t="e">
        <f t="shared" si="58"/>
        <v>#VALUE!</v>
      </c>
      <c r="BM44" s="6" t="e">
        <f t="shared" si="59"/>
        <v>#VALUE!</v>
      </c>
      <c r="BN44" s="7" t="e">
        <f t="shared" si="60"/>
        <v>#VALUE!</v>
      </c>
      <c r="BO44" s="6" t="e">
        <f t="shared" si="61"/>
        <v>#VALUE!</v>
      </c>
      <c r="BP44" s="7" t="e">
        <f t="shared" si="62"/>
        <v>#VALUE!</v>
      </c>
      <c r="BQ44" s="6" t="e">
        <f t="shared" si="63"/>
        <v>#VALUE!</v>
      </c>
      <c r="BR44" s="5" t="e">
        <f t="shared" si="64"/>
        <v>#VALUE!</v>
      </c>
      <c r="BS44" s="6" t="e">
        <f t="shared" si="65"/>
        <v>#VALUE!</v>
      </c>
      <c r="BT44" s="7" t="e">
        <f t="shared" si="66"/>
        <v>#VALUE!</v>
      </c>
      <c r="BU44" s="6" t="e">
        <f t="shared" si="67"/>
        <v>#VALUE!</v>
      </c>
      <c r="BV44" s="7" t="e">
        <f t="shared" si="68"/>
        <v>#VALUE!</v>
      </c>
      <c r="BW44" s="6" t="e">
        <f t="shared" si="69"/>
        <v>#VALUE!</v>
      </c>
      <c r="BX44" s="5" t="e">
        <f t="shared" si="70"/>
        <v>#VALUE!</v>
      </c>
      <c r="BY44" s="6" t="e">
        <f t="shared" si="71"/>
        <v>#VALUE!</v>
      </c>
      <c r="BZ44" s="7" t="e">
        <f t="shared" si="72"/>
        <v>#VALUE!</v>
      </c>
      <c r="CA44" s="6" t="e">
        <f t="shared" si="73"/>
        <v>#VALUE!</v>
      </c>
      <c r="CB44" s="7" t="e">
        <f t="shared" si="74"/>
        <v>#VALUE!</v>
      </c>
      <c r="CC44" s="6" t="e">
        <f t="shared" si="75"/>
        <v>#VALUE!</v>
      </c>
      <c r="CD44" s="5" t="e">
        <f t="shared" si="76"/>
        <v>#VALUE!</v>
      </c>
      <c r="CE44" s="6" t="e">
        <f t="shared" si="77"/>
        <v>#VALUE!</v>
      </c>
      <c r="CF44" s="7" t="e">
        <f t="shared" si="78"/>
        <v>#VALUE!</v>
      </c>
      <c r="CG44" s="6" t="e">
        <f t="shared" si="79"/>
        <v>#VALUE!</v>
      </c>
      <c r="CH44" s="7" t="e">
        <f t="shared" si="80"/>
        <v>#VALUE!</v>
      </c>
      <c r="CI44" s="6" t="e">
        <f t="shared" si="81"/>
        <v>#VALUE!</v>
      </c>
      <c r="CJ44" s="5" t="e">
        <f t="shared" si="82"/>
        <v>#VALUE!</v>
      </c>
      <c r="CK44" s="6" t="e">
        <f t="shared" si="83"/>
        <v>#VALUE!</v>
      </c>
      <c r="CL44" s="7" t="e">
        <f t="shared" si="84"/>
        <v>#VALUE!</v>
      </c>
      <c r="CM44" s="6" t="e">
        <f t="shared" si="85"/>
        <v>#VALUE!</v>
      </c>
      <c r="CN44" s="7" t="e">
        <f t="shared" si="86"/>
        <v>#VALUE!</v>
      </c>
      <c r="CO44" s="6" t="e">
        <f t="shared" si="87"/>
        <v>#VALUE!</v>
      </c>
      <c r="CP44" s="5" t="e">
        <f t="shared" si="88"/>
        <v>#VALUE!</v>
      </c>
      <c r="CQ44" s="6" t="e">
        <f t="shared" si="89"/>
        <v>#VALUE!</v>
      </c>
      <c r="CR44" s="7" t="e">
        <f t="shared" si="90"/>
        <v>#VALUE!</v>
      </c>
      <c r="CS44" s="7" t="e">
        <f t="shared" si="90"/>
        <v>#VALUE!</v>
      </c>
      <c r="CT44" s="7" t="e">
        <f t="shared" si="90"/>
        <v>#VALUE!</v>
      </c>
      <c r="CU44" s="7" t="e">
        <f t="shared" si="90"/>
        <v>#VALUE!</v>
      </c>
      <c r="CV44" s="5" t="e">
        <f t="shared" si="91"/>
        <v>#VALUE!</v>
      </c>
      <c r="CW44" s="6" t="e">
        <f t="shared" si="92"/>
        <v>#VALUE!</v>
      </c>
      <c r="CY44" s="7" t="e">
        <v>#VALUE!</v>
      </c>
      <c r="CZ44" s="5" t="e">
        <f t="array" ref="CZ44">Summary_UpperBound</f>
        <v>#VALUE!</v>
      </c>
      <c r="DA44" s="6" t="e">
        <f>IF(ROUND(CZ44-CY44,0)=0,1/IF(Summary!$B$7="minutes",1,60),CZ44-CY44)</f>
        <v>#VALUE!</v>
      </c>
    </row>
    <row r="45" spans="2:105" x14ac:dyDescent="0.35">
      <c r="B45" s="14"/>
      <c r="E45" s="12">
        <f t="shared" ca="1" si="93"/>
        <v>44484</v>
      </c>
      <c r="F45" s="7" t="e">
        <f t="shared" si="0"/>
        <v>#VALUE!</v>
      </c>
      <c r="G45" s="6" t="e">
        <f t="shared" si="1"/>
        <v>#VALUE!</v>
      </c>
      <c r="H45" s="7" t="e">
        <f t="shared" si="2"/>
        <v>#VALUE!</v>
      </c>
      <c r="I45" s="6" t="e">
        <f t="shared" si="3"/>
        <v>#VALUE!</v>
      </c>
      <c r="J45" s="5" t="e">
        <f t="shared" si="4"/>
        <v>#VALUE!</v>
      </c>
      <c r="K45" s="6" t="e">
        <f t="shared" si="5"/>
        <v>#VALUE!</v>
      </c>
      <c r="L45" s="7" t="e">
        <f t="shared" si="6"/>
        <v>#VALUE!</v>
      </c>
      <c r="M45" s="6" t="e">
        <f t="shared" si="7"/>
        <v>#VALUE!</v>
      </c>
      <c r="N45" s="7" t="e">
        <f t="shared" si="8"/>
        <v>#VALUE!</v>
      </c>
      <c r="O45" s="6" t="e">
        <f t="shared" si="9"/>
        <v>#VALUE!</v>
      </c>
      <c r="P45" s="5" t="e">
        <f t="shared" si="10"/>
        <v>#VALUE!</v>
      </c>
      <c r="Q45" s="6" t="e">
        <f t="shared" si="11"/>
        <v>#VALUE!</v>
      </c>
      <c r="R45" s="7" t="e">
        <f t="shared" si="12"/>
        <v>#VALUE!</v>
      </c>
      <c r="S45" s="6" t="e">
        <f t="shared" si="13"/>
        <v>#VALUE!</v>
      </c>
      <c r="T45" s="7" t="e">
        <f t="shared" si="14"/>
        <v>#VALUE!</v>
      </c>
      <c r="U45" s="6" t="e">
        <f t="shared" si="15"/>
        <v>#VALUE!</v>
      </c>
      <c r="V45" s="5" t="e">
        <f t="shared" si="16"/>
        <v>#VALUE!</v>
      </c>
      <c r="W45" s="6" t="e">
        <f t="shared" si="17"/>
        <v>#VALUE!</v>
      </c>
      <c r="X45" s="7" t="e">
        <f t="shared" si="18"/>
        <v>#VALUE!</v>
      </c>
      <c r="Y45" s="6" t="e">
        <f t="shared" si="19"/>
        <v>#VALUE!</v>
      </c>
      <c r="Z45" s="7" t="e">
        <f t="shared" si="20"/>
        <v>#VALUE!</v>
      </c>
      <c r="AA45" s="6" t="e">
        <f t="shared" si="21"/>
        <v>#VALUE!</v>
      </c>
      <c r="AB45" s="5" t="e">
        <f t="shared" si="22"/>
        <v>#VALUE!</v>
      </c>
      <c r="AC45" s="6" t="e">
        <f t="shared" si="23"/>
        <v>#VALUE!</v>
      </c>
      <c r="AD45" s="7" t="e">
        <f t="shared" si="24"/>
        <v>#VALUE!</v>
      </c>
      <c r="AE45" s="6" t="e">
        <f t="shared" si="25"/>
        <v>#VALUE!</v>
      </c>
      <c r="AF45" s="7" t="e">
        <f t="shared" si="26"/>
        <v>#VALUE!</v>
      </c>
      <c r="AG45" s="6" t="e">
        <f t="shared" si="27"/>
        <v>#VALUE!</v>
      </c>
      <c r="AH45" s="5" t="e">
        <f t="shared" si="28"/>
        <v>#VALUE!</v>
      </c>
      <c r="AI45" s="6" t="e">
        <f t="shared" si="29"/>
        <v>#VALUE!</v>
      </c>
      <c r="AJ45" s="7" t="e">
        <f t="shared" si="30"/>
        <v>#VALUE!</v>
      </c>
      <c r="AK45" s="6" t="e">
        <f t="shared" si="31"/>
        <v>#VALUE!</v>
      </c>
      <c r="AL45" s="7" t="e">
        <f t="shared" si="32"/>
        <v>#VALUE!</v>
      </c>
      <c r="AM45" s="6" t="e">
        <f t="shared" si="33"/>
        <v>#VALUE!</v>
      </c>
      <c r="AN45" s="5" t="e">
        <f t="shared" si="34"/>
        <v>#VALUE!</v>
      </c>
      <c r="AO45" s="6" t="e">
        <f t="shared" si="35"/>
        <v>#VALUE!</v>
      </c>
      <c r="AP45" s="7" t="e">
        <f t="shared" si="36"/>
        <v>#VALUE!</v>
      </c>
      <c r="AQ45" s="6" t="e">
        <f t="shared" si="37"/>
        <v>#VALUE!</v>
      </c>
      <c r="AR45" s="7" t="e">
        <f t="shared" si="38"/>
        <v>#VALUE!</v>
      </c>
      <c r="AS45" s="6" t="e">
        <f t="shared" si="39"/>
        <v>#VALUE!</v>
      </c>
      <c r="AT45" s="5" t="e">
        <f t="shared" si="40"/>
        <v>#VALUE!</v>
      </c>
      <c r="AU45" s="6" t="e">
        <f t="shared" si="41"/>
        <v>#VALUE!</v>
      </c>
      <c r="AV45" s="7" t="e">
        <f t="shared" si="42"/>
        <v>#VALUE!</v>
      </c>
      <c r="AW45" s="6" t="e">
        <f t="shared" si="43"/>
        <v>#VALUE!</v>
      </c>
      <c r="AX45" s="7" t="e">
        <f t="shared" si="44"/>
        <v>#VALUE!</v>
      </c>
      <c r="AY45" s="6" t="e">
        <f t="shared" si="45"/>
        <v>#VALUE!</v>
      </c>
      <c r="AZ45" s="5" t="e">
        <f t="shared" si="46"/>
        <v>#VALUE!</v>
      </c>
      <c r="BA45" s="6" t="e">
        <f t="shared" si="47"/>
        <v>#VALUE!</v>
      </c>
      <c r="BB45" s="7" t="e">
        <f t="shared" si="48"/>
        <v>#VALUE!</v>
      </c>
      <c r="BC45" s="6" t="e">
        <f t="shared" si="49"/>
        <v>#VALUE!</v>
      </c>
      <c r="BD45" s="7" t="e">
        <f t="shared" si="50"/>
        <v>#VALUE!</v>
      </c>
      <c r="BE45" s="6" t="e">
        <f t="shared" si="51"/>
        <v>#VALUE!</v>
      </c>
      <c r="BF45" s="5" t="e">
        <f t="shared" si="52"/>
        <v>#VALUE!</v>
      </c>
      <c r="BG45" s="6" t="e">
        <f t="shared" si="53"/>
        <v>#VALUE!</v>
      </c>
      <c r="BH45" s="7" t="e">
        <f t="shared" si="54"/>
        <v>#VALUE!</v>
      </c>
      <c r="BI45" s="6" t="e">
        <f t="shared" si="55"/>
        <v>#VALUE!</v>
      </c>
      <c r="BJ45" s="7" t="e">
        <f t="shared" si="56"/>
        <v>#VALUE!</v>
      </c>
      <c r="BK45" s="6" t="e">
        <f t="shared" si="57"/>
        <v>#VALUE!</v>
      </c>
      <c r="BL45" s="5" t="e">
        <f t="shared" si="58"/>
        <v>#VALUE!</v>
      </c>
      <c r="BM45" s="6" t="e">
        <f t="shared" si="59"/>
        <v>#VALUE!</v>
      </c>
      <c r="BN45" s="7" t="e">
        <f t="shared" si="60"/>
        <v>#VALUE!</v>
      </c>
      <c r="BO45" s="6" t="e">
        <f t="shared" si="61"/>
        <v>#VALUE!</v>
      </c>
      <c r="BP45" s="7" t="e">
        <f t="shared" si="62"/>
        <v>#VALUE!</v>
      </c>
      <c r="BQ45" s="6" t="e">
        <f t="shared" si="63"/>
        <v>#VALUE!</v>
      </c>
      <c r="BR45" s="5" t="e">
        <f t="shared" si="64"/>
        <v>#VALUE!</v>
      </c>
      <c r="BS45" s="6" t="e">
        <f t="shared" si="65"/>
        <v>#VALUE!</v>
      </c>
      <c r="BT45" s="7" t="e">
        <f t="shared" si="66"/>
        <v>#VALUE!</v>
      </c>
      <c r="BU45" s="6" t="e">
        <f t="shared" si="67"/>
        <v>#VALUE!</v>
      </c>
      <c r="BV45" s="7" t="e">
        <f t="shared" si="68"/>
        <v>#VALUE!</v>
      </c>
      <c r="BW45" s="6" t="e">
        <f t="shared" si="69"/>
        <v>#VALUE!</v>
      </c>
      <c r="BX45" s="5" t="e">
        <f t="shared" si="70"/>
        <v>#VALUE!</v>
      </c>
      <c r="BY45" s="6" t="e">
        <f t="shared" si="71"/>
        <v>#VALUE!</v>
      </c>
      <c r="BZ45" s="7" t="e">
        <f t="shared" si="72"/>
        <v>#VALUE!</v>
      </c>
      <c r="CA45" s="6" t="e">
        <f t="shared" si="73"/>
        <v>#VALUE!</v>
      </c>
      <c r="CB45" s="7" t="e">
        <f t="shared" si="74"/>
        <v>#VALUE!</v>
      </c>
      <c r="CC45" s="6" t="e">
        <f t="shared" si="75"/>
        <v>#VALUE!</v>
      </c>
      <c r="CD45" s="5" t="e">
        <f t="shared" si="76"/>
        <v>#VALUE!</v>
      </c>
      <c r="CE45" s="6" t="e">
        <f t="shared" si="77"/>
        <v>#VALUE!</v>
      </c>
      <c r="CF45" s="7" t="e">
        <f t="shared" si="78"/>
        <v>#VALUE!</v>
      </c>
      <c r="CG45" s="6" t="e">
        <f t="shared" si="79"/>
        <v>#VALUE!</v>
      </c>
      <c r="CH45" s="7" t="e">
        <f t="shared" si="80"/>
        <v>#VALUE!</v>
      </c>
      <c r="CI45" s="6" t="e">
        <f t="shared" si="81"/>
        <v>#VALUE!</v>
      </c>
      <c r="CJ45" s="5" t="e">
        <f t="shared" si="82"/>
        <v>#VALUE!</v>
      </c>
      <c r="CK45" s="6" t="e">
        <f t="shared" si="83"/>
        <v>#VALUE!</v>
      </c>
      <c r="CL45" s="7" t="e">
        <f t="shared" si="84"/>
        <v>#VALUE!</v>
      </c>
      <c r="CM45" s="6" t="e">
        <f t="shared" si="85"/>
        <v>#VALUE!</v>
      </c>
      <c r="CN45" s="7" t="e">
        <f t="shared" si="86"/>
        <v>#VALUE!</v>
      </c>
      <c r="CO45" s="6" t="e">
        <f t="shared" si="87"/>
        <v>#VALUE!</v>
      </c>
      <c r="CP45" s="5" t="e">
        <f t="shared" si="88"/>
        <v>#VALUE!</v>
      </c>
      <c r="CQ45" s="6" t="e">
        <f t="shared" si="89"/>
        <v>#VALUE!</v>
      </c>
      <c r="CR45" s="7" t="e">
        <f t="shared" si="90"/>
        <v>#VALUE!</v>
      </c>
      <c r="CS45" s="7" t="e">
        <f t="shared" si="90"/>
        <v>#VALUE!</v>
      </c>
      <c r="CT45" s="7" t="e">
        <f t="shared" si="90"/>
        <v>#VALUE!</v>
      </c>
      <c r="CU45" s="7" t="e">
        <f t="shared" si="90"/>
        <v>#VALUE!</v>
      </c>
      <c r="CV45" s="5" t="e">
        <f t="shared" si="91"/>
        <v>#VALUE!</v>
      </c>
      <c r="CW45" s="6" t="e">
        <f t="shared" si="92"/>
        <v>#VALUE!</v>
      </c>
      <c r="CY45" s="7" t="e">
        <v>#VALUE!</v>
      </c>
      <c r="CZ45" s="5" t="e">
        <f t="array" ref="CZ45">Summary_UpperBound</f>
        <v>#VALUE!</v>
      </c>
      <c r="DA45" s="6" t="e">
        <f>IF(ROUND(CZ45-CY45,0)=0,1/IF(Summary!$B$7="minutes",1,60),CZ45-CY45)</f>
        <v>#VALUE!</v>
      </c>
    </row>
    <row r="46" spans="2:105" x14ac:dyDescent="0.35">
      <c r="B46" s="14"/>
      <c r="E46" s="12">
        <f t="shared" ca="1" si="93"/>
        <v>44491</v>
      </c>
      <c r="F46" s="7" t="e">
        <f t="shared" si="0"/>
        <v>#VALUE!</v>
      </c>
      <c r="G46" s="6" t="e">
        <f t="shared" si="1"/>
        <v>#VALUE!</v>
      </c>
      <c r="H46" s="7" t="e">
        <f t="shared" si="2"/>
        <v>#VALUE!</v>
      </c>
      <c r="I46" s="6" t="e">
        <f t="shared" si="3"/>
        <v>#VALUE!</v>
      </c>
      <c r="J46" s="5" t="e">
        <f t="shared" si="4"/>
        <v>#VALUE!</v>
      </c>
      <c r="K46" s="6" t="e">
        <f t="shared" si="5"/>
        <v>#VALUE!</v>
      </c>
      <c r="L46" s="7" t="e">
        <f t="shared" si="6"/>
        <v>#VALUE!</v>
      </c>
      <c r="M46" s="6" t="e">
        <f t="shared" si="7"/>
        <v>#VALUE!</v>
      </c>
      <c r="N46" s="7" t="e">
        <f t="shared" si="8"/>
        <v>#VALUE!</v>
      </c>
      <c r="O46" s="6" t="e">
        <f t="shared" si="9"/>
        <v>#VALUE!</v>
      </c>
      <c r="P46" s="5" t="e">
        <f t="shared" si="10"/>
        <v>#VALUE!</v>
      </c>
      <c r="Q46" s="6" t="e">
        <f t="shared" si="11"/>
        <v>#VALUE!</v>
      </c>
      <c r="R46" s="7" t="e">
        <f t="shared" si="12"/>
        <v>#VALUE!</v>
      </c>
      <c r="S46" s="6" t="e">
        <f t="shared" si="13"/>
        <v>#VALUE!</v>
      </c>
      <c r="T46" s="7" t="e">
        <f t="shared" si="14"/>
        <v>#VALUE!</v>
      </c>
      <c r="U46" s="6" t="e">
        <f t="shared" si="15"/>
        <v>#VALUE!</v>
      </c>
      <c r="V46" s="5" t="e">
        <f t="shared" si="16"/>
        <v>#VALUE!</v>
      </c>
      <c r="W46" s="6" t="e">
        <f t="shared" si="17"/>
        <v>#VALUE!</v>
      </c>
      <c r="X46" s="7" t="e">
        <f t="shared" si="18"/>
        <v>#VALUE!</v>
      </c>
      <c r="Y46" s="6" t="e">
        <f t="shared" si="19"/>
        <v>#VALUE!</v>
      </c>
      <c r="Z46" s="7" t="e">
        <f t="shared" si="20"/>
        <v>#VALUE!</v>
      </c>
      <c r="AA46" s="6" t="e">
        <f t="shared" si="21"/>
        <v>#VALUE!</v>
      </c>
      <c r="AB46" s="5" t="e">
        <f t="shared" si="22"/>
        <v>#VALUE!</v>
      </c>
      <c r="AC46" s="6" t="e">
        <f t="shared" si="23"/>
        <v>#VALUE!</v>
      </c>
      <c r="AD46" s="7" t="e">
        <f t="shared" si="24"/>
        <v>#VALUE!</v>
      </c>
      <c r="AE46" s="6" t="e">
        <f t="shared" si="25"/>
        <v>#VALUE!</v>
      </c>
      <c r="AF46" s="7" t="e">
        <f t="shared" si="26"/>
        <v>#VALUE!</v>
      </c>
      <c r="AG46" s="6" t="e">
        <f t="shared" si="27"/>
        <v>#VALUE!</v>
      </c>
      <c r="AH46" s="5" t="e">
        <f t="shared" si="28"/>
        <v>#VALUE!</v>
      </c>
      <c r="AI46" s="6" t="e">
        <f t="shared" si="29"/>
        <v>#VALUE!</v>
      </c>
      <c r="AJ46" s="7" t="e">
        <f t="shared" si="30"/>
        <v>#VALUE!</v>
      </c>
      <c r="AK46" s="6" t="e">
        <f t="shared" si="31"/>
        <v>#VALUE!</v>
      </c>
      <c r="AL46" s="7" t="e">
        <f t="shared" si="32"/>
        <v>#VALUE!</v>
      </c>
      <c r="AM46" s="6" t="e">
        <f t="shared" si="33"/>
        <v>#VALUE!</v>
      </c>
      <c r="AN46" s="5" t="e">
        <f t="shared" si="34"/>
        <v>#VALUE!</v>
      </c>
      <c r="AO46" s="6" t="e">
        <f t="shared" si="35"/>
        <v>#VALUE!</v>
      </c>
      <c r="AP46" s="7" t="e">
        <f t="shared" si="36"/>
        <v>#VALUE!</v>
      </c>
      <c r="AQ46" s="6" t="e">
        <f t="shared" si="37"/>
        <v>#VALUE!</v>
      </c>
      <c r="AR46" s="7" t="e">
        <f t="shared" si="38"/>
        <v>#VALUE!</v>
      </c>
      <c r="AS46" s="6" t="e">
        <f t="shared" si="39"/>
        <v>#VALUE!</v>
      </c>
      <c r="AT46" s="5" t="e">
        <f t="shared" si="40"/>
        <v>#VALUE!</v>
      </c>
      <c r="AU46" s="6" t="e">
        <f t="shared" si="41"/>
        <v>#VALUE!</v>
      </c>
      <c r="AV46" s="7" t="e">
        <f t="shared" si="42"/>
        <v>#VALUE!</v>
      </c>
      <c r="AW46" s="6" t="e">
        <f t="shared" si="43"/>
        <v>#VALUE!</v>
      </c>
      <c r="AX46" s="7" t="e">
        <f t="shared" si="44"/>
        <v>#VALUE!</v>
      </c>
      <c r="AY46" s="6" t="e">
        <f t="shared" si="45"/>
        <v>#VALUE!</v>
      </c>
      <c r="AZ46" s="5" t="e">
        <f t="shared" si="46"/>
        <v>#VALUE!</v>
      </c>
      <c r="BA46" s="6" t="e">
        <f t="shared" si="47"/>
        <v>#VALUE!</v>
      </c>
      <c r="BB46" s="7" t="e">
        <f t="shared" si="48"/>
        <v>#VALUE!</v>
      </c>
      <c r="BC46" s="6" t="e">
        <f t="shared" si="49"/>
        <v>#VALUE!</v>
      </c>
      <c r="BD46" s="7" t="e">
        <f t="shared" si="50"/>
        <v>#VALUE!</v>
      </c>
      <c r="BE46" s="6" t="e">
        <f t="shared" si="51"/>
        <v>#VALUE!</v>
      </c>
      <c r="BF46" s="5" t="e">
        <f t="shared" si="52"/>
        <v>#VALUE!</v>
      </c>
      <c r="BG46" s="6" t="e">
        <f t="shared" si="53"/>
        <v>#VALUE!</v>
      </c>
      <c r="BH46" s="7" t="e">
        <f t="shared" si="54"/>
        <v>#VALUE!</v>
      </c>
      <c r="BI46" s="6" t="e">
        <f t="shared" si="55"/>
        <v>#VALUE!</v>
      </c>
      <c r="BJ46" s="7" t="e">
        <f t="shared" si="56"/>
        <v>#VALUE!</v>
      </c>
      <c r="BK46" s="6" t="e">
        <f t="shared" si="57"/>
        <v>#VALUE!</v>
      </c>
      <c r="BL46" s="5" t="e">
        <f t="shared" si="58"/>
        <v>#VALUE!</v>
      </c>
      <c r="BM46" s="6" t="e">
        <f t="shared" si="59"/>
        <v>#VALUE!</v>
      </c>
      <c r="BN46" s="7" t="e">
        <f t="shared" si="60"/>
        <v>#VALUE!</v>
      </c>
      <c r="BO46" s="6" t="e">
        <f t="shared" si="61"/>
        <v>#VALUE!</v>
      </c>
      <c r="BP46" s="7" t="e">
        <f t="shared" si="62"/>
        <v>#VALUE!</v>
      </c>
      <c r="BQ46" s="6" t="e">
        <f t="shared" si="63"/>
        <v>#VALUE!</v>
      </c>
      <c r="BR46" s="5" t="e">
        <f t="shared" si="64"/>
        <v>#VALUE!</v>
      </c>
      <c r="BS46" s="6" t="e">
        <f t="shared" si="65"/>
        <v>#VALUE!</v>
      </c>
      <c r="BT46" s="7" t="e">
        <f t="shared" si="66"/>
        <v>#VALUE!</v>
      </c>
      <c r="BU46" s="6" t="e">
        <f t="shared" si="67"/>
        <v>#VALUE!</v>
      </c>
      <c r="BV46" s="7" t="e">
        <f t="shared" si="68"/>
        <v>#VALUE!</v>
      </c>
      <c r="BW46" s="6" t="e">
        <f t="shared" si="69"/>
        <v>#VALUE!</v>
      </c>
      <c r="BX46" s="5" t="e">
        <f t="shared" si="70"/>
        <v>#VALUE!</v>
      </c>
      <c r="BY46" s="6" t="e">
        <f t="shared" si="71"/>
        <v>#VALUE!</v>
      </c>
      <c r="BZ46" s="7" t="e">
        <f t="shared" si="72"/>
        <v>#VALUE!</v>
      </c>
      <c r="CA46" s="6" t="e">
        <f t="shared" si="73"/>
        <v>#VALUE!</v>
      </c>
      <c r="CB46" s="7" t="e">
        <f t="shared" si="74"/>
        <v>#VALUE!</v>
      </c>
      <c r="CC46" s="6" t="e">
        <f t="shared" si="75"/>
        <v>#VALUE!</v>
      </c>
      <c r="CD46" s="5" t="e">
        <f t="shared" si="76"/>
        <v>#VALUE!</v>
      </c>
      <c r="CE46" s="6" t="e">
        <f t="shared" si="77"/>
        <v>#VALUE!</v>
      </c>
      <c r="CF46" s="7" t="e">
        <f t="shared" si="78"/>
        <v>#VALUE!</v>
      </c>
      <c r="CG46" s="6" t="e">
        <f t="shared" si="79"/>
        <v>#VALUE!</v>
      </c>
      <c r="CH46" s="7" t="e">
        <f t="shared" si="80"/>
        <v>#VALUE!</v>
      </c>
      <c r="CI46" s="6" t="e">
        <f t="shared" si="81"/>
        <v>#VALUE!</v>
      </c>
      <c r="CJ46" s="5" t="e">
        <f t="shared" si="82"/>
        <v>#VALUE!</v>
      </c>
      <c r="CK46" s="6" t="e">
        <f t="shared" si="83"/>
        <v>#VALUE!</v>
      </c>
      <c r="CL46" s="7" t="e">
        <f t="shared" si="84"/>
        <v>#VALUE!</v>
      </c>
      <c r="CM46" s="6" t="e">
        <f t="shared" si="85"/>
        <v>#VALUE!</v>
      </c>
      <c r="CN46" s="7" t="e">
        <f t="shared" si="86"/>
        <v>#VALUE!</v>
      </c>
      <c r="CO46" s="6" t="e">
        <f t="shared" si="87"/>
        <v>#VALUE!</v>
      </c>
      <c r="CP46" s="5" t="e">
        <f t="shared" si="88"/>
        <v>#VALUE!</v>
      </c>
      <c r="CQ46" s="6" t="e">
        <f t="shared" si="89"/>
        <v>#VALUE!</v>
      </c>
      <c r="CR46" s="7" t="e">
        <f t="shared" si="90"/>
        <v>#VALUE!</v>
      </c>
      <c r="CS46" s="7" t="e">
        <f t="shared" si="90"/>
        <v>#VALUE!</v>
      </c>
      <c r="CT46" s="7" t="e">
        <f t="shared" si="90"/>
        <v>#VALUE!</v>
      </c>
      <c r="CU46" s="7" t="e">
        <f t="shared" si="90"/>
        <v>#VALUE!</v>
      </c>
      <c r="CV46" s="5" t="e">
        <f t="shared" si="91"/>
        <v>#VALUE!</v>
      </c>
      <c r="CW46" s="6" t="e">
        <f t="shared" si="92"/>
        <v>#VALUE!</v>
      </c>
      <c r="CY46" s="7" t="e">
        <v>#VALUE!</v>
      </c>
      <c r="CZ46" s="5" t="e">
        <f t="array" ref="CZ46">Summary_UpperBound</f>
        <v>#VALUE!</v>
      </c>
      <c r="DA46" s="6" t="e">
        <f>IF(ROUND(CZ46-CY46,0)=0,1/IF(Summary!$B$7="minutes",1,60),CZ46-CY46)</f>
        <v>#VALUE!</v>
      </c>
    </row>
    <row r="47" spans="2:105" x14ac:dyDescent="0.35">
      <c r="B47" s="14"/>
      <c r="E47" s="12">
        <f t="shared" ca="1" si="93"/>
        <v>44498</v>
      </c>
      <c r="F47" s="7" t="e">
        <f t="shared" si="0"/>
        <v>#VALUE!</v>
      </c>
      <c r="G47" s="6" t="e">
        <f t="shared" si="1"/>
        <v>#VALUE!</v>
      </c>
      <c r="H47" s="7" t="e">
        <f t="shared" si="2"/>
        <v>#VALUE!</v>
      </c>
      <c r="I47" s="6" t="e">
        <f t="shared" si="3"/>
        <v>#VALUE!</v>
      </c>
      <c r="J47" s="5" t="e">
        <f t="shared" si="4"/>
        <v>#VALUE!</v>
      </c>
      <c r="K47" s="6" t="e">
        <f t="shared" si="5"/>
        <v>#VALUE!</v>
      </c>
      <c r="L47" s="7" t="e">
        <f t="shared" si="6"/>
        <v>#VALUE!</v>
      </c>
      <c r="M47" s="6" t="e">
        <f t="shared" si="7"/>
        <v>#VALUE!</v>
      </c>
      <c r="N47" s="7" t="e">
        <f t="shared" si="8"/>
        <v>#VALUE!</v>
      </c>
      <c r="O47" s="6" t="e">
        <f t="shared" si="9"/>
        <v>#VALUE!</v>
      </c>
      <c r="P47" s="5" t="e">
        <f t="shared" si="10"/>
        <v>#VALUE!</v>
      </c>
      <c r="Q47" s="6" t="e">
        <f t="shared" si="11"/>
        <v>#VALUE!</v>
      </c>
      <c r="R47" s="7" t="e">
        <f t="shared" si="12"/>
        <v>#VALUE!</v>
      </c>
      <c r="S47" s="6" t="e">
        <f t="shared" si="13"/>
        <v>#VALUE!</v>
      </c>
      <c r="T47" s="7" t="e">
        <f t="shared" si="14"/>
        <v>#VALUE!</v>
      </c>
      <c r="U47" s="6" t="e">
        <f t="shared" si="15"/>
        <v>#VALUE!</v>
      </c>
      <c r="V47" s="5" t="e">
        <f t="shared" si="16"/>
        <v>#VALUE!</v>
      </c>
      <c r="W47" s="6" t="e">
        <f t="shared" si="17"/>
        <v>#VALUE!</v>
      </c>
      <c r="X47" s="7" t="e">
        <f t="shared" si="18"/>
        <v>#VALUE!</v>
      </c>
      <c r="Y47" s="6" t="e">
        <f t="shared" si="19"/>
        <v>#VALUE!</v>
      </c>
      <c r="Z47" s="7" t="e">
        <f t="shared" si="20"/>
        <v>#VALUE!</v>
      </c>
      <c r="AA47" s="6" t="e">
        <f t="shared" si="21"/>
        <v>#VALUE!</v>
      </c>
      <c r="AB47" s="5" t="e">
        <f t="shared" si="22"/>
        <v>#VALUE!</v>
      </c>
      <c r="AC47" s="6" t="e">
        <f t="shared" si="23"/>
        <v>#VALUE!</v>
      </c>
      <c r="AD47" s="7" t="e">
        <f t="shared" si="24"/>
        <v>#VALUE!</v>
      </c>
      <c r="AE47" s="6" t="e">
        <f t="shared" si="25"/>
        <v>#VALUE!</v>
      </c>
      <c r="AF47" s="7" t="e">
        <f t="shared" si="26"/>
        <v>#VALUE!</v>
      </c>
      <c r="AG47" s="6" t="e">
        <f t="shared" si="27"/>
        <v>#VALUE!</v>
      </c>
      <c r="AH47" s="5" t="e">
        <f t="shared" si="28"/>
        <v>#VALUE!</v>
      </c>
      <c r="AI47" s="6" t="e">
        <f t="shared" si="29"/>
        <v>#VALUE!</v>
      </c>
      <c r="AJ47" s="7" t="e">
        <f t="shared" si="30"/>
        <v>#VALUE!</v>
      </c>
      <c r="AK47" s="6" t="e">
        <f t="shared" si="31"/>
        <v>#VALUE!</v>
      </c>
      <c r="AL47" s="7" t="e">
        <f t="shared" si="32"/>
        <v>#VALUE!</v>
      </c>
      <c r="AM47" s="6" t="e">
        <f t="shared" si="33"/>
        <v>#VALUE!</v>
      </c>
      <c r="AN47" s="5" t="e">
        <f t="shared" si="34"/>
        <v>#VALUE!</v>
      </c>
      <c r="AO47" s="6" t="e">
        <f t="shared" si="35"/>
        <v>#VALUE!</v>
      </c>
      <c r="AP47" s="7" t="e">
        <f t="shared" si="36"/>
        <v>#VALUE!</v>
      </c>
      <c r="AQ47" s="6" t="e">
        <f t="shared" si="37"/>
        <v>#VALUE!</v>
      </c>
      <c r="AR47" s="7" t="e">
        <f t="shared" si="38"/>
        <v>#VALUE!</v>
      </c>
      <c r="AS47" s="6" t="e">
        <f t="shared" si="39"/>
        <v>#VALUE!</v>
      </c>
      <c r="AT47" s="5" t="e">
        <f t="shared" si="40"/>
        <v>#VALUE!</v>
      </c>
      <c r="AU47" s="6" t="e">
        <f t="shared" si="41"/>
        <v>#VALUE!</v>
      </c>
      <c r="AV47" s="7" t="e">
        <f t="shared" si="42"/>
        <v>#VALUE!</v>
      </c>
      <c r="AW47" s="6" t="e">
        <f t="shared" si="43"/>
        <v>#VALUE!</v>
      </c>
      <c r="AX47" s="7" t="e">
        <f t="shared" si="44"/>
        <v>#VALUE!</v>
      </c>
      <c r="AY47" s="6" t="e">
        <f t="shared" si="45"/>
        <v>#VALUE!</v>
      </c>
      <c r="AZ47" s="5" t="e">
        <f t="shared" si="46"/>
        <v>#VALUE!</v>
      </c>
      <c r="BA47" s="6" t="e">
        <f t="shared" si="47"/>
        <v>#VALUE!</v>
      </c>
      <c r="BB47" s="7" t="e">
        <f t="shared" si="48"/>
        <v>#VALUE!</v>
      </c>
      <c r="BC47" s="6" t="e">
        <f t="shared" si="49"/>
        <v>#VALUE!</v>
      </c>
      <c r="BD47" s="7" t="e">
        <f t="shared" si="50"/>
        <v>#VALUE!</v>
      </c>
      <c r="BE47" s="6" t="e">
        <f t="shared" si="51"/>
        <v>#VALUE!</v>
      </c>
      <c r="BF47" s="5" t="e">
        <f t="shared" si="52"/>
        <v>#VALUE!</v>
      </c>
      <c r="BG47" s="6" t="e">
        <f t="shared" si="53"/>
        <v>#VALUE!</v>
      </c>
      <c r="BH47" s="7" t="e">
        <f t="shared" si="54"/>
        <v>#VALUE!</v>
      </c>
      <c r="BI47" s="6" t="e">
        <f t="shared" si="55"/>
        <v>#VALUE!</v>
      </c>
      <c r="BJ47" s="7" t="e">
        <f t="shared" si="56"/>
        <v>#VALUE!</v>
      </c>
      <c r="BK47" s="6" t="e">
        <f t="shared" si="57"/>
        <v>#VALUE!</v>
      </c>
      <c r="BL47" s="5" t="e">
        <f t="shared" si="58"/>
        <v>#VALUE!</v>
      </c>
      <c r="BM47" s="6" t="e">
        <f t="shared" si="59"/>
        <v>#VALUE!</v>
      </c>
      <c r="BN47" s="7" t="e">
        <f t="shared" si="60"/>
        <v>#VALUE!</v>
      </c>
      <c r="BO47" s="6" t="e">
        <f t="shared" si="61"/>
        <v>#VALUE!</v>
      </c>
      <c r="BP47" s="7" t="e">
        <f t="shared" si="62"/>
        <v>#VALUE!</v>
      </c>
      <c r="BQ47" s="6" t="e">
        <f t="shared" si="63"/>
        <v>#VALUE!</v>
      </c>
      <c r="BR47" s="5" t="e">
        <f t="shared" si="64"/>
        <v>#VALUE!</v>
      </c>
      <c r="BS47" s="6" t="e">
        <f t="shared" si="65"/>
        <v>#VALUE!</v>
      </c>
      <c r="BT47" s="7" t="e">
        <f t="shared" si="66"/>
        <v>#VALUE!</v>
      </c>
      <c r="BU47" s="6" t="e">
        <f t="shared" si="67"/>
        <v>#VALUE!</v>
      </c>
      <c r="BV47" s="7" t="e">
        <f t="shared" si="68"/>
        <v>#VALUE!</v>
      </c>
      <c r="BW47" s="6" t="e">
        <f t="shared" si="69"/>
        <v>#VALUE!</v>
      </c>
      <c r="BX47" s="5" t="e">
        <f t="shared" si="70"/>
        <v>#VALUE!</v>
      </c>
      <c r="BY47" s="6" t="e">
        <f t="shared" si="71"/>
        <v>#VALUE!</v>
      </c>
      <c r="BZ47" s="7" t="e">
        <f t="shared" si="72"/>
        <v>#VALUE!</v>
      </c>
      <c r="CA47" s="6" t="e">
        <f t="shared" si="73"/>
        <v>#VALUE!</v>
      </c>
      <c r="CB47" s="7" t="e">
        <f t="shared" si="74"/>
        <v>#VALUE!</v>
      </c>
      <c r="CC47" s="6" t="e">
        <f t="shared" si="75"/>
        <v>#VALUE!</v>
      </c>
      <c r="CD47" s="5" t="e">
        <f t="shared" si="76"/>
        <v>#VALUE!</v>
      </c>
      <c r="CE47" s="6" t="e">
        <f t="shared" si="77"/>
        <v>#VALUE!</v>
      </c>
      <c r="CF47" s="7" t="e">
        <f t="shared" si="78"/>
        <v>#VALUE!</v>
      </c>
      <c r="CG47" s="6" t="e">
        <f t="shared" si="79"/>
        <v>#VALUE!</v>
      </c>
      <c r="CH47" s="7" t="e">
        <f t="shared" si="80"/>
        <v>#VALUE!</v>
      </c>
      <c r="CI47" s="6" t="e">
        <f t="shared" si="81"/>
        <v>#VALUE!</v>
      </c>
      <c r="CJ47" s="5" t="e">
        <f t="shared" si="82"/>
        <v>#VALUE!</v>
      </c>
      <c r="CK47" s="6" t="e">
        <f t="shared" si="83"/>
        <v>#VALUE!</v>
      </c>
      <c r="CL47" s="7" t="e">
        <f t="shared" si="84"/>
        <v>#VALUE!</v>
      </c>
      <c r="CM47" s="6" t="e">
        <f t="shared" si="85"/>
        <v>#VALUE!</v>
      </c>
      <c r="CN47" s="7" t="e">
        <f t="shared" si="86"/>
        <v>#VALUE!</v>
      </c>
      <c r="CO47" s="6" t="e">
        <f t="shared" si="87"/>
        <v>#VALUE!</v>
      </c>
      <c r="CP47" s="5" t="e">
        <f t="shared" si="88"/>
        <v>#VALUE!</v>
      </c>
      <c r="CQ47" s="6" t="e">
        <f t="shared" si="89"/>
        <v>#VALUE!</v>
      </c>
      <c r="CR47" s="7" t="e">
        <f t="shared" si="90"/>
        <v>#VALUE!</v>
      </c>
      <c r="CS47" s="7" t="e">
        <f t="shared" si="90"/>
        <v>#VALUE!</v>
      </c>
      <c r="CT47" s="7" t="e">
        <f t="shared" si="90"/>
        <v>#VALUE!</v>
      </c>
      <c r="CU47" s="7" t="e">
        <f t="shared" si="90"/>
        <v>#VALUE!</v>
      </c>
      <c r="CV47" s="5" t="e">
        <f t="shared" si="91"/>
        <v>#VALUE!</v>
      </c>
      <c r="CW47" s="6" t="e">
        <f t="shared" si="92"/>
        <v>#VALUE!</v>
      </c>
      <c r="CY47" s="7" t="e">
        <v>#VALUE!</v>
      </c>
      <c r="CZ47" s="5" t="e">
        <f t="array" ref="CZ47">Summary_UpperBound</f>
        <v>#VALUE!</v>
      </c>
      <c r="DA47" s="6" t="e">
        <f>IF(ROUND(CZ47-CY47,0)=0,1/IF(Summary!$B$7="minutes",1,60),CZ47-CY47)</f>
        <v>#VALUE!</v>
      </c>
    </row>
    <row r="48" spans="2:105" x14ac:dyDescent="0.35">
      <c r="B48" s="14"/>
      <c r="E48" s="12">
        <f t="shared" ca="1" si="93"/>
        <v>44505</v>
      </c>
      <c r="F48" s="7" t="e">
        <f t="shared" si="0"/>
        <v>#VALUE!</v>
      </c>
      <c r="G48" s="6" t="e">
        <f t="shared" si="1"/>
        <v>#VALUE!</v>
      </c>
      <c r="H48" s="7" t="e">
        <f t="shared" si="2"/>
        <v>#VALUE!</v>
      </c>
      <c r="I48" s="6" t="e">
        <f t="shared" si="3"/>
        <v>#VALUE!</v>
      </c>
      <c r="J48" s="5" t="e">
        <f t="shared" si="4"/>
        <v>#VALUE!</v>
      </c>
      <c r="K48" s="6" t="e">
        <f t="shared" si="5"/>
        <v>#VALUE!</v>
      </c>
      <c r="L48" s="7" t="e">
        <f t="shared" si="6"/>
        <v>#VALUE!</v>
      </c>
      <c r="M48" s="6" t="e">
        <f t="shared" si="7"/>
        <v>#VALUE!</v>
      </c>
      <c r="N48" s="7" t="e">
        <f t="shared" si="8"/>
        <v>#VALUE!</v>
      </c>
      <c r="O48" s="6" t="e">
        <f t="shared" si="9"/>
        <v>#VALUE!</v>
      </c>
      <c r="P48" s="5" t="e">
        <f t="shared" si="10"/>
        <v>#VALUE!</v>
      </c>
      <c r="Q48" s="6" t="e">
        <f t="shared" si="11"/>
        <v>#VALUE!</v>
      </c>
      <c r="R48" s="7" t="e">
        <f t="shared" si="12"/>
        <v>#VALUE!</v>
      </c>
      <c r="S48" s="6" t="e">
        <f t="shared" si="13"/>
        <v>#VALUE!</v>
      </c>
      <c r="T48" s="7" t="e">
        <f t="shared" si="14"/>
        <v>#VALUE!</v>
      </c>
      <c r="U48" s="6" t="e">
        <f t="shared" si="15"/>
        <v>#VALUE!</v>
      </c>
      <c r="V48" s="5" t="e">
        <f t="shared" si="16"/>
        <v>#VALUE!</v>
      </c>
      <c r="W48" s="6" t="e">
        <f t="shared" si="17"/>
        <v>#VALUE!</v>
      </c>
      <c r="X48" s="7" t="e">
        <f t="shared" si="18"/>
        <v>#VALUE!</v>
      </c>
      <c r="Y48" s="6" t="e">
        <f t="shared" si="19"/>
        <v>#VALUE!</v>
      </c>
      <c r="Z48" s="7" t="e">
        <f t="shared" si="20"/>
        <v>#VALUE!</v>
      </c>
      <c r="AA48" s="6" t="e">
        <f t="shared" si="21"/>
        <v>#VALUE!</v>
      </c>
      <c r="AB48" s="5" t="e">
        <f t="shared" si="22"/>
        <v>#VALUE!</v>
      </c>
      <c r="AC48" s="6" t="e">
        <f t="shared" si="23"/>
        <v>#VALUE!</v>
      </c>
      <c r="AD48" s="7" t="e">
        <f t="shared" si="24"/>
        <v>#VALUE!</v>
      </c>
      <c r="AE48" s="6" t="e">
        <f t="shared" si="25"/>
        <v>#VALUE!</v>
      </c>
      <c r="AF48" s="7" t="e">
        <f t="shared" si="26"/>
        <v>#VALUE!</v>
      </c>
      <c r="AG48" s="6" t="e">
        <f t="shared" si="27"/>
        <v>#VALUE!</v>
      </c>
      <c r="AH48" s="5" t="e">
        <f t="shared" si="28"/>
        <v>#VALUE!</v>
      </c>
      <c r="AI48" s="6" t="e">
        <f t="shared" si="29"/>
        <v>#VALUE!</v>
      </c>
      <c r="AJ48" s="7" t="e">
        <f t="shared" si="30"/>
        <v>#VALUE!</v>
      </c>
      <c r="AK48" s="6" t="e">
        <f t="shared" si="31"/>
        <v>#VALUE!</v>
      </c>
      <c r="AL48" s="7" t="e">
        <f t="shared" si="32"/>
        <v>#VALUE!</v>
      </c>
      <c r="AM48" s="6" t="e">
        <f t="shared" si="33"/>
        <v>#VALUE!</v>
      </c>
      <c r="AN48" s="5" t="e">
        <f t="shared" si="34"/>
        <v>#VALUE!</v>
      </c>
      <c r="AO48" s="6" t="e">
        <f t="shared" si="35"/>
        <v>#VALUE!</v>
      </c>
      <c r="AP48" s="7" t="e">
        <f t="shared" si="36"/>
        <v>#VALUE!</v>
      </c>
      <c r="AQ48" s="6" t="e">
        <f t="shared" si="37"/>
        <v>#VALUE!</v>
      </c>
      <c r="AR48" s="7" t="e">
        <f t="shared" si="38"/>
        <v>#VALUE!</v>
      </c>
      <c r="AS48" s="6" t="e">
        <f t="shared" si="39"/>
        <v>#VALUE!</v>
      </c>
      <c r="AT48" s="5" t="e">
        <f t="shared" si="40"/>
        <v>#VALUE!</v>
      </c>
      <c r="AU48" s="6" t="e">
        <f t="shared" si="41"/>
        <v>#VALUE!</v>
      </c>
      <c r="AV48" s="7" t="e">
        <f t="shared" si="42"/>
        <v>#VALUE!</v>
      </c>
      <c r="AW48" s="6" t="e">
        <f t="shared" si="43"/>
        <v>#VALUE!</v>
      </c>
      <c r="AX48" s="7" t="e">
        <f t="shared" si="44"/>
        <v>#VALUE!</v>
      </c>
      <c r="AY48" s="6" t="e">
        <f t="shared" si="45"/>
        <v>#VALUE!</v>
      </c>
      <c r="AZ48" s="5" t="e">
        <f t="shared" si="46"/>
        <v>#VALUE!</v>
      </c>
      <c r="BA48" s="6" t="e">
        <f t="shared" si="47"/>
        <v>#VALUE!</v>
      </c>
      <c r="BB48" s="7" t="e">
        <f t="shared" si="48"/>
        <v>#VALUE!</v>
      </c>
      <c r="BC48" s="6" t="e">
        <f t="shared" si="49"/>
        <v>#VALUE!</v>
      </c>
      <c r="BD48" s="7" t="e">
        <f t="shared" si="50"/>
        <v>#VALUE!</v>
      </c>
      <c r="BE48" s="6" t="e">
        <f t="shared" si="51"/>
        <v>#VALUE!</v>
      </c>
      <c r="BF48" s="5" t="e">
        <f t="shared" si="52"/>
        <v>#VALUE!</v>
      </c>
      <c r="BG48" s="6" t="e">
        <f t="shared" si="53"/>
        <v>#VALUE!</v>
      </c>
      <c r="BH48" s="7" t="e">
        <f t="shared" si="54"/>
        <v>#VALUE!</v>
      </c>
      <c r="BI48" s="6" t="e">
        <f t="shared" si="55"/>
        <v>#VALUE!</v>
      </c>
      <c r="BJ48" s="7" t="e">
        <f t="shared" si="56"/>
        <v>#VALUE!</v>
      </c>
      <c r="BK48" s="6" t="e">
        <f t="shared" si="57"/>
        <v>#VALUE!</v>
      </c>
      <c r="BL48" s="5" t="e">
        <f t="shared" si="58"/>
        <v>#VALUE!</v>
      </c>
      <c r="BM48" s="6" t="e">
        <f t="shared" si="59"/>
        <v>#VALUE!</v>
      </c>
      <c r="BN48" s="7" t="e">
        <f t="shared" si="60"/>
        <v>#VALUE!</v>
      </c>
      <c r="BO48" s="6" t="e">
        <f t="shared" si="61"/>
        <v>#VALUE!</v>
      </c>
      <c r="BP48" s="7" t="e">
        <f t="shared" si="62"/>
        <v>#VALUE!</v>
      </c>
      <c r="BQ48" s="6" t="e">
        <f t="shared" si="63"/>
        <v>#VALUE!</v>
      </c>
      <c r="BR48" s="5" t="e">
        <f t="shared" si="64"/>
        <v>#VALUE!</v>
      </c>
      <c r="BS48" s="6" t="e">
        <f t="shared" si="65"/>
        <v>#VALUE!</v>
      </c>
      <c r="BT48" s="7" t="e">
        <f t="shared" si="66"/>
        <v>#VALUE!</v>
      </c>
      <c r="BU48" s="6" t="e">
        <f t="shared" si="67"/>
        <v>#VALUE!</v>
      </c>
      <c r="BV48" s="7" t="e">
        <f t="shared" si="68"/>
        <v>#VALUE!</v>
      </c>
      <c r="BW48" s="6" t="e">
        <f t="shared" si="69"/>
        <v>#VALUE!</v>
      </c>
      <c r="BX48" s="5" t="e">
        <f t="shared" si="70"/>
        <v>#VALUE!</v>
      </c>
      <c r="BY48" s="6" t="e">
        <f t="shared" si="71"/>
        <v>#VALUE!</v>
      </c>
      <c r="BZ48" s="7" t="e">
        <f t="shared" si="72"/>
        <v>#VALUE!</v>
      </c>
      <c r="CA48" s="6" t="e">
        <f t="shared" si="73"/>
        <v>#VALUE!</v>
      </c>
      <c r="CB48" s="7" t="e">
        <f t="shared" si="74"/>
        <v>#VALUE!</v>
      </c>
      <c r="CC48" s="6" t="e">
        <f t="shared" si="75"/>
        <v>#VALUE!</v>
      </c>
      <c r="CD48" s="5" t="e">
        <f t="shared" si="76"/>
        <v>#VALUE!</v>
      </c>
      <c r="CE48" s="6" t="e">
        <f t="shared" si="77"/>
        <v>#VALUE!</v>
      </c>
      <c r="CF48" s="7" t="e">
        <f t="shared" si="78"/>
        <v>#VALUE!</v>
      </c>
      <c r="CG48" s="6" t="e">
        <f t="shared" si="79"/>
        <v>#VALUE!</v>
      </c>
      <c r="CH48" s="7" t="e">
        <f t="shared" si="80"/>
        <v>#VALUE!</v>
      </c>
      <c r="CI48" s="6" t="e">
        <f t="shared" si="81"/>
        <v>#VALUE!</v>
      </c>
      <c r="CJ48" s="5" t="e">
        <f t="shared" si="82"/>
        <v>#VALUE!</v>
      </c>
      <c r="CK48" s="6" t="e">
        <f t="shared" si="83"/>
        <v>#VALUE!</v>
      </c>
      <c r="CL48" s="7" t="e">
        <f t="shared" si="84"/>
        <v>#VALUE!</v>
      </c>
      <c r="CM48" s="6" t="e">
        <f t="shared" si="85"/>
        <v>#VALUE!</v>
      </c>
      <c r="CN48" s="7" t="e">
        <f t="shared" si="86"/>
        <v>#VALUE!</v>
      </c>
      <c r="CO48" s="6" t="e">
        <f t="shared" si="87"/>
        <v>#VALUE!</v>
      </c>
      <c r="CP48" s="5" t="e">
        <f t="shared" si="88"/>
        <v>#VALUE!</v>
      </c>
      <c r="CQ48" s="6" t="e">
        <f t="shared" si="89"/>
        <v>#VALUE!</v>
      </c>
      <c r="CR48" s="7" t="e">
        <f t="shared" si="90"/>
        <v>#VALUE!</v>
      </c>
      <c r="CS48" s="7" t="e">
        <f t="shared" si="90"/>
        <v>#VALUE!</v>
      </c>
      <c r="CT48" s="7" t="e">
        <f t="shared" si="90"/>
        <v>#VALUE!</v>
      </c>
      <c r="CU48" s="7" t="e">
        <f t="shared" si="90"/>
        <v>#VALUE!</v>
      </c>
      <c r="CV48" s="5" t="e">
        <f t="shared" si="91"/>
        <v>#VALUE!</v>
      </c>
      <c r="CW48" s="6" t="e">
        <f t="shared" si="92"/>
        <v>#VALUE!</v>
      </c>
      <c r="CY48" s="7" t="e">
        <v>#VALUE!</v>
      </c>
      <c r="CZ48" s="5" t="e">
        <f t="array" ref="CZ48">Summary_UpperBound</f>
        <v>#VALUE!</v>
      </c>
      <c r="DA48" s="6" t="e">
        <f>IF(ROUND(CZ48-CY48,0)=0,1/IF(Summary!$B$7="minutes",1,60),CZ48-CY48)</f>
        <v>#VALUE!</v>
      </c>
    </row>
    <row r="49" spans="2:105" x14ac:dyDescent="0.35">
      <c r="B49" s="14"/>
      <c r="E49" s="12">
        <f t="shared" ca="1" si="93"/>
        <v>44512</v>
      </c>
      <c r="F49" s="7" t="e">
        <f t="shared" si="0"/>
        <v>#VALUE!</v>
      </c>
      <c r="G49" s="6" t="e">
        <f t="shared" si="1"/>
        <v>#VALUE!</v>
      </c>
      <c r="H49" s="7" t="e">
        <f t="shared" si="2"/>
        <v>#VALUE!</v>
      </c>
      <c r="I49" s="6" t="e">
        <f t="shared" si="3"/>
        <v>#VALUE!</v>
      </c>
      <c r="J49" s="5" t="e">
        <f t="shared" si="4"/>
        <v>#VALUE!</v>
      </c>
      <c r="K49" s="6" t="e">
        <f t="shared" si="5"/>
        <v>#VALUE!</v>
      </c>
      <c r="L49" s="7" t="e">
        <f t="shared" si="6"/>
        <v>#VALUE!</v>
      </c>
      <c r="M49" s="6" t="e">
        <f t="shared" si="7"/>
        <v>#VALUE!</v>
      </c>
      <c r="N49" s="7" t="e">
        <f t="shared" si="8"/>
        <v>#VALUE!</v>
      </c>
      <c r="O49" s="6" t="e">
        <f t="shared" si="9"/>
        <v>#VALUE!</v>
      </c>
      <c r="P49" s="5" t="e">
        <f t="shared" si="10"/>
        <v>#VALUE!</v>
      </c>
      <c r="Q49" s="6" t="e">
        <f t="shared" si="11"/>
        <v>#VALUE!</v>
      </c>
      <c r="R49" s="7" t="e">
        <f t="shared" si="12"/>
        <v>#VALUE!</v>
      </c>
      <c r="S49" s="6" t="e">
        <f t="shared" si="13"/>
        <v>#VALUE!</v>
      </c>
      <c r="T49" s="7" t="e">
        <f t="shared" si="14"/>
        <v>#VALUE!</v>
      </c>
      <c r="U49" s="6" t="e">
        <f t="shared" si="15"/>
        <v>#VALUE!</v>
      </c>
      <c r="V49" s="5" t="e">
        <f t="shared" si="16"/>
        <v>#VALUE!</v>
      </c>
      <c r="W49" s="6" t="e">
        <f t="shared" si="17"/>
        <v>#VALUE!</v>
      </c>
      <c r="X49" s="7" t="e">
        <f t="shared" si="18"/>
        <v>#VALUE!</v>
      </c>
      <c r="Y49" s="6" t="e">
        <f t="shared" si="19"/>
        <v>#VALUE!</v>
      </c>
      <c r="Z49" s="7" t="e">
        <f t="shared" si="20"/>
        <v>#VALUE!</v>
      </c>
      <c r="AA49" s="6" t="e">
        <f t="shared" si="21"/>
        <v>#VALUE!</v>
      </c>
      <c r="AB49" s="5" t="e">
        <f t="shared" si="22"/>
        <v>#VALUE!</v>
      </c>
      <c r="AC49" s="6" t="e">
        <f t="shared" si="23"/>
        <v>#VALUE!</v>
      </c>
      <c r="AD49" s="7" t="e">
        <f t="shared" si="24"/>
        <v>#VALUE!</v>
      </c>
      <c r="AE49" s="6" t="e">
        <f t="shared" si="25"/>
        <v>#VALUE!</v>
      </c>
      <c r="AF49" s="7" t="e">
        <f t="shared" si="26"/>
        <v>#VALUE!</v>
      </c>
      <c r="AG49" s="6" t="e">
        <f t="shared" si="27"/>
        <v>#VALUE!</v>
      </c>
      <c r="AH49" s="5" t="e">
        <f t="shared" si="28"/>
        <v>#VALUE!</v>
      </c>
      <c r="AI49" s="6" t="e">
        <f t="shared" si="29"/>
        <v>#VALUE!</v>
      </c>
      <c r="AJ49" s="7" t="e">
        <f t="shared" si="30"/>
        <v>#VALUE!</v>
      </c>
      <c r="AK49" s="6" t="e">
        <f t="shared" si="31"/>
        <v>#VALUE!</v>
      </c>
      <c r="AL49" s="7" t="e">
        <f t="shared" si="32"/>
        <v>#VALUE!</v>
      </c>
      <c r="AM49" s="6" t="e">
        <f t="shared" si="33"/>
        <v>#VALUE!</v>
      </c>
      <c r="AN49" s="5" t="e">
        <f t="shared" si="34"/>
        <v>#VALUE!</v>
      </c>
      <c r="AO49" s="6" t="e">
        <f t="shared" si="35"/>
        <v>#VALUE!</v>
      </c>
      <c r="AP49" s="7" t="e">
        <f t="shared" si="36"/>
        <v>#VALUE!</v>
      </c>
      <c r="AQ49" s="6" t="e">
        <f t="shared" si="37"/>
        <v>#VALUE!</v>
      </c>
      <c r="AR49" s="7" t="e">
        <f t="shared" si="38"/>
        <v>#VALUE!</v>
      </c>
      <c r="AS49" s="6" t="e">
        <f t="shared" si="39"/>
        <v>#VALUE!</v>
      </c>
      <c r="AT49" s="5" t="e">
        <f t="shared" si="40"/>
        <v>#VALUE!</v>
      </c>
      <c r="AU49" s="6" t="e">
        <f t="shared" si="41"/>
        <v>#VALUE!</v>
      </c>
      <c r="AV49" s="7" t="e">
        <f t="shared" si="42"/>
        <v>#VALUE!</v>
      </c>
      <c r="AW49" s="6" t="e">
        <f t="shared" si="43"/>
        <v>#VALUE!</v>
      </c>
      <c r="AX49" s="7" t="e">
        <f t="shared" si="44"/>
        <v>#VALUE!</v>
      </c>
      <c r="AY49" s="6" t="e">
        <f t="shared" si="45"/>
        <v>#VALUE!</v>
      </c>
      <c r="AZ49" s="5" t="e">
        <f t="shared" si="46"/>
        <v>#VALUE!</v>
      </c>
      <c r="BA49" s="6" t="e">
        <f t="shared" si="47"/>
        <v>#VALUE!</v>
      </c>
      <c r="BB49" s="7" t="e">
        <f t="shared" si="48"/>
        <v>#VALUE!</v>
      </c>
      <c r="BC49" s="6" t="e">
        <f t="shared" si="49"/>
        <v>#VALUE!</v>
      </c>
      <c r="BD49" s="7" t="e">
        <f t="shared" si="50"/>
        <v>#VALUE!</v>
      </c>
      <c r="BE49" s="6" t="e">
        <f t="shared" si="51"/>
        <v>#VALUE!</v>
      </c>
      <c r="BF49" s="5" t="e">
        <f t="shared" si="52"/>
        <v>#VALUE!</v>
      </c>
      <c r="BG49" s="6" t="e">
        <f t="shared" si="53"/>
        <v>#VALUE!</v>
      </c>
      <c r="BH49" s="7" t="e">
        <f t="shared" si="54"/>
        <v>#VALUE!</v>
      </c>
      <c r="BI49" s="6" t="e">
        <f t="shared" si="55"/>
        <v>#VALUE!</v>
      </c>
      <c r="BJ49" s="7" t="e">
        <f t="shared" si="56"/>
        <v>#VALUE!</v>
      </c>
      <c r="BK49" s="6" t="e">
        <f t="shared" si="57"/>
        <v>#VALUE!</v>
      </c>
      <c r="BL49" s="5" t="e">
        <f t="shared" si="58"/>
        <v>#VALUE!</v>
      </c>
      <c r="BM49" s="6" t="e">
        <f t="shared" si="59"/>
        <v>#VALUE!</v>
      </c>
      <c r="BN49" s="7" t="e">
        <f t="shared" si="60"/>
        <v>#VALUE!</v>
      </c>
      <c r="BO49" s="6" t="e">
        <f t="shared" si="61"/>
        <v>#VALUE!</v>
      </c>
      <c r="BP49" s="7" t="e">
        <f t="shared" si="62"/>
        <v>#VALUE!</v>
      </c>
      <c r="BQ49" s="6" t="e">
        <f t="shared" si="63"/>
        <v>#VALUE!</v>
      </c>
      <c r="BR49" s="5" t="e">
        <f t="shared" si="64"/>
        <v>#VALUE!</v>
      </c>
      <c r="BS49" s="6" t="e">
        <f t="shared" si="65"/>
        <v>#VALUE!</v>
      </c>
      <c r="BT49" s="7" t="e">
        <f t="shared" si="66"/>
        <v>#VALUE!</v>
      </c>
      <c r="BU49" s="6" t="e">
        <f t="shared" si="67"/>
        <v>#VALUE!</v>
      </c>
      <c r="BV49" s="7" t="e">
        <f t="shared" si="68"/>
        <v>#VALUE!</v>
      </c>
      <c r="BW49" s="6" t="e">
        <f t="shared" si="69"/>
        <v>#VALUE!</v>
      </c>
      <c r="BX49" s="5" t="e">
        <f t="shared" si="70"/>
        <v>#VALUE!</v>
      </c>
      <c r="BY49" s="6" t="e">
        <f t="shared" si="71"/>
        <v>#VALUE!</v>
      </c>
      <c r="BZ49" s="7" t="e">
        <f t="shared" si="72"/>
        <v>#VALUE!</v>
      </c>
      <c r="CA49" s="6" t="e">
        <f t="shared" si="73"/>
        <v>#VALUE!</v>
      </c>
      <c r="CB49" s="7" t="e">
        <f t="shared" si="74"/>
        <v>#VALUE!</v>
      </c>
      <c r="CC49" s="6" t="e">
        <f t="shared" si="75"/>
        <v>#VALUE!</v>
      </c>
      <c r="CD49" s="5" t="e">
        <f t="shared" si="76"/>
        <v>#VALUE!</v>
      </c>
      <c r="CE49" s="6" t="e">
        <f t="shared" si="77"/>
        <v>#VALUE!</v>
      </c>
      <c r="CF49" s="7" t="e">
        <f t="shared" si="78"/>
        <v>#VALUE!</v>
      </c>
      <c r="CG49" s="6" t="e">
        <f t="shared" si="79"/>
        <v>#VALUE!</v>
      </c>
      <c r="CH49" s="7" t="e">
        <f t="shared" si="80"/>
        <v>#VALUE!</v>
      </c>
      <c r="CI49" s="6" t="e">
        <f t="shared" si="81"/>
        <v>#VALUE!</v>
      </c>
      <c r="CJ49" s="5" t="e">
        <f t="shared" si="82"/>
        <v>#VALUE!</v>
      </c>
      <c r="CK49" s="6" t="e">
        <f t="shared" si="83"/>
        <v>#VALUE!</v>
      </c>
      <c r="CL49" s="7" t="e">
        <f t="shared" si="84"/>
        <v>#VALUE!</v>
      </c>
      <c r="CM49" s="6" t="e">
        <f t="shared" si="85"/>
        <v>#VALUE!</v>
      </c>
      <c r="CN49" s="7" t="e">
        <f t="shared" si="86"/>
        <v>#VALUE!</v>
      </c>
      <c r="CO49" s="6" t="e">
        <f t="shared" si="87"/>
        <v>#VALUE!</v>
      </c>
      <c r="CP49" s="5" t="e">
        <f t="shared" si="88"/>
        <v>#VALUE!</v>
      </c>
      <c r="CQ49" s="6" t="e">
        <f t="shared" si="89"/>
        <v>#VALUE!</v>
      </c>
      <c r="CR49" s="7" t="e">
        <f t="shared" si="90"/>
        <v>#VALUE!</v>
      </c>
      <c r="CS49" s="7" t="e">
        <f t="shared" si="90"/>
        <v>#VALUE!</v>
      </c>
      <c r="CT49" s="7" t="e">
        <f t="shared" si="90"/>
        <v>#VALUE!</v>
      </c>
      <c r="CU49" s="7" t="e">
        <f t="shared" si="90"/>
        <v>#VALUE!</v>
      </c>
      <c r="CV49" s="5" t="e">
        <f t="shared" si="91"/>
        <v>#VALUE!</v>
      </c>
      <c r="CW49" s="6" t="e">
        <f t="shared" si="92"/>
        <v>#VALUE!</v>
      </c>
      <c r="CY49" s="7" t="e">
        <v>#VALUE!</v>
      </c>
      <c r="CZ49" s="5" t="e">
        <f t="array" ref="CZ49">Summary_UpperBound</f>
        <v>#VALUE!</v>
      </c>
      <c r="DA49" s="6" t="e">
        <f>IF(ROUND(CZ49-CY49,0)=0,1/IF(Summary!$B$7="minutes",1,60),CZ49-CY49)</f>
        <v>#VALUE!</v>
      </c>
    </row>
    <row r="50" spans="2:105" x14ac:dyDescent="0.35">
      <c r="B50" s="14"/>
      <c r="E50" s="12">
        <f t="shared" ca="1" si="93"/>
        <v>44519</v>
      </c>
      <c r="F50" s="7" t="e">
        <f t="shared" si="0"/>
        <v>#VALUE!</v>
      </c>
      <c r="G50" s="6" t="e">
        <f t="shared" si="1"/>
        <v>#VALUE!</v>
      </c>
      <c r="H50" s="7" t="e">
        <f t="shared" si="2"/>
        <v>#VALUE!</v>
      </c>
      <c r="I50" s="6" t="e">
        <f t="shared" si="3"/>
        <v>#VALUE!</v>
      </c>
      <c r="J50" s="5" t="e">
        <f t="shared" si="4"/>
        <v>#VALUE!</v>
      </c>
      <c r="K50" s="6" t="e">
        <f t="shared" si="5"/>
        <v>#VALUE!</v>
      </c>
      <c r="L50" s="7" t="e">
        <f t="shared" si="6"/>
        <v>#VALUE!</v>
      </c>
      <c r="M50" s="6" t="e">
        <f t="shared" si="7"/>
        <v>#VALUE!</v>
      </c>
      <c r="N50" s="7" t="e">
        <f t="shared" si="8"/>
        <v>#VALUE!</v>
      </c>
      <c r="O50" s="6" t="e">
        <f t="shared" si="9"/>
        <v>#VALUE!</v>
      </c>
      <c r="P50" s="5" t="e">
        <f t="shared" si="10"/>
        <v>#VALUE!</v>
      </c>
      <c r="Q50" s="6" t="e">
        <f t="shared" si="11"/>
        <v>#VALUE!</v>
      </c>
      <c r="R50" s="7" t="e">
        <f t="shared" si="12"/>
        <v>#VALUE!</v>
      </c>
      <c r="S50" s="6" t="e">
        <f t="shared" si="13"/>
        <v>#VALUE!</v>
      </c>
      <c r="T50" s="7" t="e">
        <f t="shared" si="14"/>
        <v>#VALUE!</v>
      </c>
      <c r="U50" s="6" t="e">
        <f t="shared" si="15"/>
        <v>#VALUE!</v>
      </c>
      <c r="V50" s="5" t="e">
        <f t="shared" si="16"/>
        <v>#VALUE!</v>
      </c>
      <c r="W50" s="6" t="e">
        <f t="shared" si="17"/>
        <v>#VALUE!</v>
      </c>
      <c r="X50" s="7" t="e">
        <f t="shared" si="18"/>
        <v>#VALUE!</v>
      </c>
      <c r="Y50" s="6" t="e">
        <f t="shared" si="19"/>
        <v>#VALUE!</v>
      </c>
      <c r="Z50" s="7" t="e">
        <f t="shared" si="20"/>
        <v>#VALUE!</v>
      </c>
      <c r="AA50" s="6" t="e">
        <f t="shared" si="21"/>
        <v>#VALUE!</v>
      </c>
      <c r="AB50" s="5" t="e">
        <f t="shared" si="22"/>
        <v>#VALUE!</v>
      </c>
      <c r="AC50" s="6" t="e">
        <f t="shared" si="23"/>
        <v>#VALUE!</v>
      </c>
      <c r="AD50" s="7" t="e">
        <f t="shared" si="24"/>
        <v>#VALUE!</v>
      </c>
      <c r="AE50" s="6" t="e">
        <f t="shared" si="25"/>
        <v>#VALUE!</v>
      </c>
      <c r="AF50" s="7" t="e">
        <f t="shared" si="26"/>
        <v>#VALUE!</v>
      </c>
      <c r="AG50" s="6" t="e">
        <f t="shared" si="27"/>
        <v>#VALUE!</v>
      </c>
      <c r="AH50" s="5" t="e">
        <f t="shared" si="28"/>
        <v>#VALUE!</v>
      </c>
      <c r="AI50" s="6" t="e">
        <f t="shared" si="29"/>
        <v>#VALUE!</v>
      </c>
      <c r="AJ50" s="7" t="e">
        <f t="shared" si="30"/>
        <v>#VALUE!</v>
      </c>
      <c r="AK50" s="6" t="e">
        <f t="shared" si="31"/>
        <v>#VALUE!</v>
      </c>
      <c r="AL50" s="7" t="e">
        <f t="shared" si="32"/>
        <v>#VALUE!</v>
      </c>
      <c r="AM50" s="6" t="e">
        <f t="shared" si="33"/>
        <v>#VALUE!</v>
      </c>
      <c r="AN50" s="5" t="e">
        <f t="shared" si="34"/>
        <v>#VALUE!</v>
      </c>
      <c r="AO50" s="6" t="e">
        <f t="shared" si="35"/>
        <v>#VALUE!</v>
      </c>
      <c r="AP50" s="7" t="e">
        <f t="shared" si="36"/>
        <v>#VALUE!</v>
      </c>
      <c r="AQ50" s="6" t="e">
        <f t="shared" si="37"/>
        <v>#VALUE!</v>
      </c>
      <c r="AR50" s="7" t="e">
        <f t="shared" si="38"/>
        <v>#VALUE!</v>
      </c>
      <c r="AS50" s="6" t="e">
        <f t="shared" si="39"/>
        <v>#VALUE!</v>
      </c>
      <c r="AT50" s="5" t="e">
        <f t="shared" si="40"/>
        <v>#VALUE!</v>
      </c>
      <c r="AU50" s="6" t="e">
        <f t="shared" si="41"/>
        <v>#VALUE!</v>
      </c>
      <c r="AV50" s="7" t="e">
        <f t="shared" si="42"/>
        <v>#VALUE!</v>
      </c>
      <c r="AW50" s="6" t="e">
        <f t="shared" si="43"/>
        <v>#VALUE!</v>
      </c>
      <c r="AX50" s="7" t="e">
        <f t="shared" si="44"/>
        <v>#VALUE!</v>
      </c>
      <c r="AY50" s="6" t="e">
        <f t="shared" si="45"/>
        <v>#VALUE!</v>
      </c>
      <c r="AZ50" s="5" t="e">
        <f t="shared" si="46"/>
        <v>#VALUE!</v>
      </c>
      <c r="BA50" s="6" t="e">
        <f t="shared" si="47"/>
        <v>#VALUE!</v>
      </c>
      <c r="BB50" s="7" t="e">
        <f t="shared" si="48"/>
        <v>#VALUE!</v>
      </c>
      <c r="BC50" s="6" t="e">
        <f t="shared" si="49"/>
        <v>#VALUE!</v>
      </c>
      <c r="BD50" s="7" t="e">
        <f t="shared" si="50"/>
        <v>#VALUE!</v>
      </c>
      <c r="BE50" s="6" t="e">
        <f t="shared" si="51"/>
        <v>#VALUE!</v>
      </c>
      <c r="BF50" s="5" t="e">
        <f t="shared" si="52"/>
        <v>#VALUE!</v>
      </c>
      <c r="BG50" s="6" t="e">
        <f t="shared" si="53"/>
        <v>#VALUE!</v>
      </c>
      <c r="BH50" s="7" t="e">
        <f t="shared" si="54"/>
        <v>#VALUE!</v>
      </c>
      <c r="BI50" s="6" t="e">
        <f t="shared" si="55"/>
        <v>#VALUE!</v>
      </c>
      <c r="BJ50" s="7" t="e">
        <f t="shared" si="56"/>
        <v>#VALUE!</v>
      </c>
      <c r="BK50" s="6" t="e">
        <f t="shared" si="57"/>
        <v>#VALUE!</v>
      </c>
      <c r="BL50" s="5" t="e">
        <f t="shared" si="58"/>
        <v>#VALUE!</v>
      </c>
      <c r="BM50" s="6" t="e">
        <f t="shared" si="59"/>
        <v>#VALUE!</v>
      </c>
      <c r="BN50" s="7" t="e">
        <f t="shared" si="60"/>
        <v>#VALUE!</v>
      </c>
      <c r="BO50" s="6" t="e">
        <f t="shared" si="61"/>
        <v>#VALUE!</v>
      </c>
      <c r="BP50" s="7" t="e">
        <f t="shared" si="62"/>
        <v>#VALUE!</v>
      </c>
      <c r="BQ50" s="6" t="e">
        <f t="shared" si="63"/>
        <v>#VALUE!</v>
      </c>
      <c r="BR50" s="5" t="e">
        <f t="shared" si="64"/>
        <v>#VALUE!</v>
      </c>
      <c r="BS50" s="6" t="e">
        <f t="shared" si="65"/>
        <v>#VALUE!</v>
      </c>
      <c r="BT50" s="7" t="e">
        <f t="shared" si="66"/>
        <v>#VALUE!</v>
      </c>
      <c r="BU50" s="6" t="e">
        <f t="shared" si="67"/>
        <v>#VALUE!</v>
      </c>
      <c r="BV50" s="7" t="e">
        <f t="shared" si="68"/>
        <v>#VALUE!</v>
      </c>
      <c r="BW50" s="6" t="e">
        <f t="shared" si="69"/>
        <v>#VALUE!</v>
      </c>
      <c r="BX50" s="5" t="e">
        <f t="shared" si="70"/>
        <v>#VALUE!</v>
      </c>
      <c r="BY50" s="6" t="e">
        <f t="shared" si="71"/>
        <v>#VALUE!</v>
      </c>
      <c r="BZ50" s="7" t="e">
        <f t="shared" si="72"/>
        <v>#VALUE!</v>
      </c>
      <c r="CA50" s="6" t="e">
        <f t="shared" si="73"/>
        <v>#VALUE!</v>
      </c>
      <c r="CB50" s="7" t="e">
        <f t="shared" si="74"/>
        <v>#VALUE!</v>
      </c>
      <c r="CC50" s="6" t="e">
        <f t="shared" si="75"/>
        <v>#VALUE!</v>
      </c>
      <c r="CD50" s="5" t="e">
        <f t="shared" si="76"/>
        <v>#VALUE!</v>
      </c>
      <c r="CE50" s="6" t="e">
        <f t="shared" si="77"/>
        <v>#VALUE!</v>
      </c>
      <c r="CF50" s="7" t="e">
        <f t="shared" si="78"/>
        <v>#VALUE!</v>
      </c>
      <c r="CG50" s="6" t="e">
        <f t="shared" si="79"/>
        <v>#VALUE!</v>
      </c>
      <c r="CH50" s="7" t="e">
        <f t="shared" si="80"/>
        <v>#VALUE!</v>
      </c>
      <c r="CI50" s="6" t="e">
        <f t="shared" si="81"/>
        <v>#VALUE!</v>
      </c>
      <c r="CJ50" s="5" t="e">
        <f t="shared" si="82"/>
        <v>#VALUE!</v>
      </c>
      <c r="CK50" s="6" t="e">
        <f t="shared" si="83"/>
        <v>#VALUE!</v>
      </c>
      <c r="CL50" s="7" t="e">
        <f t="shared" si="84"/>
        <v>#VALUE!</v>
      </c>
      <c r="CM50" s="6" t="e">
        <f t="shared" si="85"/>
        <v>#VALUE!</v>
      </c>
      <c r="CN50" s="7" t="e">
        <f t="shared" si="86"/>
        <v>#VALUE!</v>
      </c>
      <c r="CO50" s="6" t="e">
        <f t="shared" si="87"/>
        <v>#VALUE!</v>
      </c>
      <c r="CP50" s="5" t="e">
        <f t="shared" si="88"/>
        <v>#VALUE!</v>
      </c>
      <c r="CQ50" s="6" t="e">
        <f t="shared" si="89"/>
        <v>#VALUE!</v>
      </c>
      <c r="CR50" s="7" t="e">
        <f t="shared" si="90"/>
        <v>#VALUE!</v>
      </c>
      <c r="CS50" s="7" t="e">
        <f t="shared" si="90"/>
        <v>#VALUE!</v>
      </c>
      <c r="CT50" s="7" t="e">
        <f t="shared" si="90"/>
        <v>#VALUE!</v>
      </c>
      <c r="CU50" s="7" t="e">
        <f t="shared" si="90"/>
        <v>#VALUE!</v>
      </c>
      <c r="CV50" s="5" t="e">
        <f t="shared" si="91"/>
        <v>#VALUE!</v>
      </c>
      <c r="CW50" s="6" t="e">
        <f t="shared" si="92"/>
        <v>#VALUE!</v>
      </c>
      <c r="CY50" s="7" t="e">
        <v>#VALUE!</v>
      </c>
      <c r="CZ50" s="5" t="e">
        <f t="array" ref="CZ50">Summary_UpperBound</f>
        <v>#VALUE!</v>
      </c>
      <c r="DA50" s="6" t="e">
        <f>IF(ROUND(CZ50-CY50,0)=0,1/IF(Summary!$B$7="minutes",1,60),CZ50-CY50)</f>
        <v>#VALUE!</v>
      </c>
    </row>
    <row r="51" spans="2:105" x14ac:dyDescent="0.35">
      <c r="B51" s="14"/>
      <c r="E51" s="12">
        <f t="shared" ca="1" si="93"/>
        <v>44526</v>
      </c>
      <c r="F51" s="7" t="e">
        <f t="shared" si="0"/>
        <v>#VALUE!</v>
      </c>
      <c r="G51" s="6" t="e">
        <f t="shared" si="1"/>
        <v>#VALUE!</v>
      </c>
      <c r="H51" s="7" t="e">
        <f t="shared" si="2"/>
        <v>#VALUE!</v>
      </c>
      <c r="I51" s="6" t="e">
        <f t="shared" si="3"/>
        <v>#VALUE!</v>
      </c>
      <c r="J51" s="5" t="e">
        <f t="shared" si="4"/>
        <v>#VALUE!</v>
      </c>
      <c r="K51" s="6" t="e">
        <f t="shared" si="5"/>
        <v>#VALUE!</v>
      </c>
      <c r="L51" s="7" t="e">
        <f t="shared" si="6"/>
        <v>#VALUE!</v>
      </c>
      <c r="M51" s="6" t="e">
        <f t="shared" si="7"/>
        <v>#VALUE!</v>
      </c>
      <c r="N51" s="7" t="e">
        <f t="shared" si="8"/>
        <v>#VALUE!</v>
      </c>
      <c r="O51" s="6" t="e">
        <f t="shared" si="9"/>
        <v>#VALUE!</v>
      </c>
      <c r="P51" s="5" t="e">
        <f t="shared" si="10"/>
        <v>#VALUE!</v>
      </c>
      <c r="Q51" s="6" t="e">
        <f t="shared" si="11"/>
        <v>#VALUE!</v>
      </c>
      <c r="R51" s="7" t="e">
        <f t="shared" si="12"/>
        <v>#VALUE!</v>
      </c>
      <c r="S51" s="6" t="e">
        <f t="shared" si="13"/>
        <v>#VALUE!</v>
      </c>
      <c r="T51" s="7" t="e">
        <f t="shared" si="14"/>
        <v>#VALUE!</v>
      </c>
      <c r="U51" s="6" t="e">
        <f t="shared" si="15"/>
        <v>#VALUE!</v>
      </c>
      <c r="V51" s="5" t="e">
        <f t="shared" si="16"/>
        <v>#VALUE!</v>
      </c>
      <c r="W51" s="6" t="e">
        <f t="shared" si="17"/>
        <v>#VALUE!</v>
      </c>
      <c r="X51" s="7" t="e">
        <f t="shared" si="18"/>
        <v>#VALUE!</v>
      </c>
      <c r="Y51" s="6" t="e">
        <f t="shared" si="19"/>
        <v>#VALUE!</v>
      </c>
      <c r="Z51" s="7" t="e">
        <f t="shared" si="20"/>
        <v>#VALUE!</v>
      </c>
      <c r="AA51" s="6" t="e">
        <f t="shared" si="21"/>
        <v>#VALUE!</v>
      </c>
      <c r="AB51" s="5" t="e">
        <f t="shared" si="22"/>
        <v>#VALUE!</v>
      </c>
      <c r="AC51" s="6" t="e">
        <f t="shared" si="23"/>
        <v>#VALUE!</v>
      </c>
      <c r="AD51" s="7" t="e">
        <f t="shared" si="24"/>
        <v>#VALUE!</v>
      </c>
      <c r="AE51" s="6" t="e">
        <f t="shared" si="25"/>
        <v>#VALUE!</v>
      </c>
      <c r="AF51" s="7" t="e">
        <f t="shared" si="26"/>
        <v>#VALUE!</v>
      </c>
      <c r="AG51" s="6" t="e">
        <f t="shared" si="27"/>
        <v>#VALUE!</v>
      </c>
      <c r="AH51" s="5" t="e">
        <f t="shared" si="28"/>
        <v>#VALUE!</v>
      </c>
      <c r="AI51" s="6" t="e">
        <f t="shared" si="29"/>
        <v>#VALUE!</v>
      </c>
      <c r="AJ51" s="7" t="e">
        <f t="shared" si="30"/>
        <v>#VALUE!</v>
      </c>
      <c r="AK51" s="6" t="e">
        <f t="shared" si="31"/>
        <v>#VALUE!</v>
      </c>
      <c r="AL51" s="7" t="e">
        <f t="shared" si="32"/>
        <v>#VALUE!</v>
      </c>
      <c r="AM51" s="6" t="e">
        <f t="shared" si="33"/>
        <v>#VALUE!</v>
      </c>
      <c r="AN51" s="5" t="e">
        <f t="shared" si="34"/>
        <v>#VALUE!</v>
      </c>
      <c r="AO51" s="6" t="e">
        <f t="shared" si="35"/>
        <v>#VALUE!</v>
      </c>
      <c r="AP51" s="7" t="e">
        <f t="shared" si="36"/>
        <v>#VALUE!</v>
      </c>
      <c r="AQ51" s="6" t="e">
        <f t="shared" si="37"/>
        <v>#VALUE!</v>
      </c>
      <c r="AR51" s="7" t="e">
        <f t="shared" si="38"/>
        <v>#VALUE!</v>
      </c>
      <c r="AS51" s="6" t="e">
        <f t="shared" si="39"/>
        <v>#VALUE!</v>
      </c>
      <c r="AT51" s="5" t="e">
        <f t="shared" si="40"/>
        <v>#VALUE!</v>
      </c>
      <c r="AU51" s="6" t="e">
        <f t="shared" si="41"/>
        <v>#VALUE!</v>
      </c>
      <c r="AV51" s="7" t="e">
        <f t="shared" si="42"/>
        <v>#VALUE!</v>
      </c>
      <c r="AW51" s="6" t="e">
        <f t="shared" si="43"/>
        <v>#VALUE!</v>
      </c>
      <c r="AX51" s="7" t="e">
        <f t="shared" si="44"/>
        <v>#VALUE!</v>
      </c>
      <c r="AY51" s="6" t="e">
        <f t="shared" si="45"/>
        <v>#VALUE!</v>
      </c>
      <c r="AZ51" s="5" t="e">
        <f t="shared" si="46"/>
        <v>#VALUE!</v>
      </c>
      <c r="BA51" s="6" t="e">
        <f t="shared" si="47"/>
        <v>#VALUE!</v>
      </c>
      <c r="BB51" s="7" t="e">
        <f t="shared" si="48"/>
        <v>#VALUE!</v>
      </c>
      <c r="BC51" s="6" t="e">
        <f t="shared" si="49"/>
        <v>#VALUE!</v>
      </c>
      <c r="BD51" s="7" t="e">
        <f t="shared" si="50"/>
        <v>#VALUE!</v>
      </c>
      <c r="BE51" s="6" t="e">
        <f t="shared" si="51"/>
        <v>#VALUE!</v>
      </c>
      <c r="BF51" s="5" t="e">
        <f t="shared" si="52"/>
        <v>#VALUE!</v>
      </c>
      <c r="BG51" s="6" t="e">
        <f t="shared" si="53"/>
        <v>#VALUE!</v>
      </c>
      <c r="BH51" s="7" t="e">
        <f t="shared" si="54"/>
        <v>#VALUE!</v>
      </c>
      <c r="BI51" s="6" t="e">
        <f t="shared" si="55"/>
        <v>#VALUE!</v>
      </c>
      <c r="BJ51" s="7" t="e">
        <f t="shared" si="56"/>
        <v>#VALUE!</v>
      </c>
      <c r="BK51" s="6" t="e">
        <f t="shared" si="57"/>
        <v>#VALUE!</v>
      </c>
      <c r="BL51" s="5" t="e">
        <f t="shared" si="58"/>
        <v>#VALUE!</v>
      </c>
      <c r="BM51" s="6" t="e">
        <f t="shared" si="59"/>
        <v>#VALUE!</v>
      </c>
      <c r="BN51" s="7" t="e">
        <f t="shared" si="60"/>
        <v>#VALUE!</v>
      </c>
      <c r="BO51" s="6" t="e">
        <f t="shared" si="61"/>
        <v>#VALUE!</v>
      </c>
      <c r="BP51" s="7" t="e">
        <f t="shared" si="62"/>
        <v>#VALUE!</v>
      </c>
      <c r="BQ51" s="6" t="e">
        <f t="shared" si="63"/>
        <v>#VALUE!</v>
      </c>
      <c r="BR51" s="5" t="e">
        <f t="shared" si="64"/>
        <v>#VALUE!</v>
      </c>
      <c r="BS51" s="6" t="e">
        <f t="shared" si="65"/>
        <v>#VALUE!</v>
      </c>
      <c r="BT51" s="7" t="e">
        <f t="shared" si="66"/>
        <v>#VALUE!</v>
      </c>
      <c r="BU51" s="6" t="e">
        <f t="shared" si="67"/>
        <v>#VALUE!</v>
      </c>
      <c r="BV51" s="7" t="e">
        <f t="shared" si="68"/>
        <v>#VALUE!</v>
      </c>
      <c r="BW51" s="6" t="e">
        <f t="shared" si="69"/>
        <v>#VALUE!</v>
      </c>
      <c r="BX51" s="5" t="e">
        <f t="shared" si="70"/>
        <v>#VALUE!</v>
      </c>
      <c r="BY51" s="6" t="e">
        <f t="shared" si="71"/>
        <v>#VALUE!</v>
      </c>
      <c r="BZ51" s="7" t="e">
        <f t="shared" si="72"/>
        <v>#VALUE!</v>
      </c>
      <c r="CA51" s="6" t="e">
        <f t="shared" si="73"/>
        <v>#VALUE!</v>
      </c>
      <c r="CB51" s="7" t="e">
        <f t="shared" si="74"/>
        <v>#VALUE!</v>
      </c>
      <c r="CC51" s="6" t="e">
        <f t="shared" si="75"/>
        <v>#VALUE!</v>
      </c>
      <c r="CD51" s="5" t="e">
        <f t="shared" si="76"/>
        <v>#VALUE!</v>
      </c>
      <c r="CE51" s="6" t="e">
        <f t="shared" si="77"/>
        <v>#VALUE!</v>
      </c>
      <c r="CF51" s="7" t="e">
        <f t="shared" si="78"/>
        <v>#VALUE!</v>
      </c>
      <c r="CG51" s="6" t="e">
        <f t="shared" si="79"/>
        <v>#VALUE!</v>
      </c>
      <c r="CH51" s="7" t="e">
        <f t="shared" si="80"/>
        <v>#VALUE!</v>
      </c>
      <c r="CI51" s="6" t="e">
        <f t="shared" si="81"/>
        <v>#VALUE!</v>
      </c>
      <c r="CJ51" s="5" t="e">
        <f t="shared" si="82"/>
        <v>#VALUE!</v>
      </c>
      <c r="CK51" s="6" t="e">
        <f t="shared" si="83"/>
        <v>#VALUE!</v>
      </c>
      <c r="CL51" s="7" t="e">
        <f t="shared" si="84"/>
        <v>#VALUE!</v>
      </c>
      <c r="CM51" s="6" t="e">
        <f t="shared" si="85"/>
        <v>#VALUE!</v>
      </c>
      <c r="CN51" s="7" t="e">
        <f t="shared" si="86"/>
        <v>#VALUE!</v>
      </c>
      <c r="CO51" s="6" t="e">
        <f t="shared" si="87"/>
        <v>#VALUE!</v>
      </c>
      <c r="CP51" s="5" t="e">
        <f t="shared" si="88"/>
        <v>#VALUE!</v>
      </c>
      <c r="CQ51" s="6" t="e">
        <f t="shared" si="89"/>
        <v>#VALUE!</v>
      </c>
      <c r="CR51" s="7" t="e">
        <f t="shared" si="90"/>
        <v>#VALUE!</v>
      </c>
      <c r="CS51" s="7" t="e">
        <f t="shared" si="90"/>
        <v>#VALUE!</v>
      </c>
      <c r="CT51" s="7" t="e">
        <f t="shared" si="90"/>
        <v>#VALUE!</v>
      </c>
      <c r="CU51" s="7" t="e">
        <f t="shared" si="90"/>
        <v>#VALUE!</v>
      </c>
      <c r="CV51" s="5" t="e">
        <f t="shared" si="91"/>
        <v>#VALUE!</v>
      </c>
      <c r="CW51" s="6" t="e">
        <f t="shared" si="92"/>
        <v>#VALUE!</v>
      </c>
      <c r="CY51" s="7" t="e">
        <v>#VALUE!</v>
      </c>
      <c r="CZ51" s="5" t="e">
        <f t="array" ref="CZ51">Summary_UpperBound</f>
        <v>#VALUE!</v>
      </c>
      <c r="DA51" s="6" t="e">
        <f>IF(ROUND(CZ51-CY51,0)=0,1/IF(Summary!$B$7="minutes",1,60),CZ51-CY51)</f>
        <v>#VALUE!</v>
      </c>
    </row>
    <row r="52" spans="2:105" x14ac:dyDescent="0.35">
      <c r="B52" s="14"/>
      <c r="E52" s="12">
        <f t="shared" ca="1" si="93"/>
        <v>44533</v>
      </c>
      <c r="F52" s="7" t="e">
        <f t="shared" si="0"/>
        <v>#VALUE!</v>
      </c>
      <c r="G52" s="6" t="e">
        <f t="shared" si="1"/>
        <v>#VALUE!</v>
      </c>
      <c r="H52" s="7" t="e">
        <f t="shared" si="2"/>
        <v>#VALUE!</v>
      </c>
      <c r="I52" s="6" t="e">
        <f t="shared" si="3"/>
        <v>#VALUE!</v>
      </c>
      <c r="J52" s="5" t="e">
        <f t="shared" si="4"/>
        <v>#VALUE!</v>
      </c>
      <c r="K52" s="6" t="e">
        <f t="shared" si="5"/>
        <v>#VALUE!</v>
      </c>
      <c r="L52" s="7" t="e">
        <f t="shared" si="6"/>
        <v>#VALUE!</v>
      </c>
      <c r="M52" s="6" t="e">
        <f t="shared" si="7"/>
        <v>#VALUE!</v>
      </c>
      <c r="N52" s="7" t="e">
        <f t="shared" si="8"/>
        <v>#VALUE!</v>
      </c>
      <c r="O52" s="6" t="e">
        <f t="shared" si="9"/>
        <v>#VALUE!</v>
      </c>
      <c r="P52" s="5" t="e">
        <f t="shared" si="10"/>
        <v>#VALUE!</v>
      </c>
      <c r="Q52" s="6" t="e">
        <f t="shared" si="11"/>
        <v>#VALUE!</v>
      </c>
      <c r="R52" s="7" t="e">
        <f t="shared" si="12"/>
        <v>#VALUE!</v>
      </c>
      <c r="S52" s="6" t="e">
        <f t="shared" si="13"/>
        <v>#VALUE!</v>
      </c>
      <c r="T52" s="7" t="e">
        <f t="shared" si="14"/>
        <v>#VALUE!</v>
      </c>
      <c r="U52" s="6" t="e">
        <f t="shared" si="15"/>
        <v>#VALUE!</v>
      </c>
      <c r="V52" s="5" t="e">
        <f t="shared" si="16"/>
        <v>#VALUE!</v>
      </c>
      <c r="W52" s="6" t="e">
        <f t="shared" si="17"/>
        <v>#VALUE!</v>
      </c>
      <c r="X52" s="7" t="e">
        <f t="shared" si="18"/>
        <v>#VALUE!</v>
      </c>
      <c r="Y52" s="6" t="e">
        <f t="shared" si="19"/>
        <v>#VALUE!</v>
      </c>
      <c r="Z52" s="7" t="e">
        <f t="shared" si="20"/>
        <v>#VALUE!</v>
      </c>
      <c r="AA52" s="6" t="e">
        <f t="shared" si="21"/>
        <v>#VALUE!</v>
      </c>
      <c r="AB52" s="5" t="e">
        <f t="shared" si="22"/>
        <v>#VALUE!</v>
      </c>
      <c r="AC52" s="6" t="e">
        <f t="shared" si="23"/>
        <v>#VALUE!</v>
      </c>
      <c r="AD52" s="7" t="e">
        <f t="shared" si="24"/>
        <v>#VALUE!</v>
      </c>
      <c r="AE52" s="6" t="e">
        <f t="shared" si="25"/>
        <v>#VALUE!</v>
      </c>
      <c r="AF52" s="7" t="e">
        <f t="shared" si="26"/>
        <v>#VALUE!</v>
      </c>
      <c r="AG52" s="6" t="e">
        <f t="shared" si="27"/>
        <v>#VALUE!</v>
      </c>
      <c r="AH52" s="5" t="e">
        <f t="shared" si="28"/>
        <v>#VALUE!</v>
      </c>
      <c r="AI52" s="6" t="e">
        <f t="shared" si="29"/>
        <v>#VALUE!</v>
      </c>
      <c r="AJ52" s="7" t="e">
        <f t="shared" si="30"/>
        <v>#VALUE!</v>
      </c>
      <c r="AK52" s="6" t="e">
        <f t="shared" si="31"/>
        <v>#VALUE!</v>
      </c>
      <c r="AL52" s="7" t="e">
        <f t="shared" si="32"/>
        <v>#VALUE!</v>
      </c>
      <c r="AM52" s="6" t="e">
        <f t="shared" si="33"/>
        <v>#VALUE!</v>
      </c>
      <c r="AN52" s="5" t="e">
        <f t="shared" si="34"/>
        <v>#VALUE!</v>
      </c>
      <c r="AO52" s="6" t="e">
        <f t="shared" si="35"/>
        <v>#VALUE!</v>
      </c>
      <c r="AP52" s="7" t="e">
        <f t="shared" si="36"/>
        <v>#VALUE!</v>
      </c>
      <c r="AQ52" s="6" t="e">
        <f t="shared" si="37"/>
        <v>#VALUE!</v>
      </c>
      <c r="AR52" s="7" t="e">
        <f t="shared" si="38"/>
        <v>#VALUE!</v>
      </c>
      <c r="AS52" s="6" t="e">
        <f t="shared" si="39"/>
        <v>#VALUE!</v>
      </c>
      <c r="AT52" s="5" t="e">
        <f t="shared" si="40"/>
        <v>#VALUE!</v>
      </c>
      <c r="AU52" s="6" t="e">
        <f t="shared" si="41"/>
        <v>#VALUE!</v>
      </c>
      <c r="AV52" s="7" t="e">
        <f t="shared" si="42"/>
        <v>#VALUE!</v>
      </c>
      <c r="AW52" s="6" t="e">
        <f t="shared" si="43"/>
        <v>#VALUE!</v>
      </c>
      <c r="AX52" s="7" t="e">
        <f t="shared" si="44"/>
        <v>#VALUE!</v>
      </c>
      <c r="AY52" s="6" t="e">
        <f t="shared" si="45"/>
        <v>#VALUE!</v>
      </c>
      <c r="AZ52" s="5" t="e">
        <f t="shared" si="46"/>
        <v>#VALUE!</v>
      </c>
      <c r="BA52" s="6" t="e">
        <f t="shared" si="47"/>
        <v>#VALUE!</v>
      </c>
      <c r="BB52" s="7" t="e">
        <f t="shared" si="48"/>
        <v>#VALUE!</v>
      </c>
      <c r="BC52" s="6" t="e">
        <f t="shared" si="49"/>
        <v>#VALUE!</v>
      </c>
      <c r="BD52" s="7" t="e">
        <f t="shared" si="50"/>
        <v>#VALUE!</v>
      </c>
      <c r="BE52" s="6" t="e">
        <f t="shared" si="51"/>
        <v>#VALUE!</v>
      </c>
      <c r="BF52" s="5" t="e">
        <f t="shared" si="52"/>
        <v>#VALUE!</v>
      </c>
      <c r="BG52" s="6" t="e">
        <f t="shared" si="53"/>
        <v>#VALUE!</v>
      </c>
      <c r="BH52" s="7" t="e">
        <f t="shared" si="54"/>
        <v>#VALUE!</v>
      </c>
      <c r="BI52" s="6" t="e">
        <f t="shared" si="55"/>
        <v>#VALUE!</v>
      </c>
      <c r="BJ52" s="7" t="e">
        <f t="shared" si="56"/>
        <v>#VALUE!</v>
      </c>
      <c r="BK52" s="6" t="e">
        <f t="shared" si="57"/>
        <v>#VALUE!</v>
      </c>
      <c r="BL52" s="5" t="e">
        <f t="shared" si="58"/>
        <v>#VALUE!</v>
      </c>
      <c r="BM52" s="6" t="e">
        <f t="shared" si="59"/>
        <v>#VALUE!</v>
      </c>
      <c r="BN52" s="7" t="e">
        <f t="shared" si="60"/>
        <v>#VALUE!</v>
      </c>
      <c r="BO52" s="6" t="e">
        <f t="shared" si="61"/>
        <v>#VALUE!</v>
      </c>
      <c r="BP52" s="7" t="e">
        <f t="shared" si="62"/>
        <v>#VALUE!</v>
      </c>
      <c r="BQ52" s="6" t="e">
        <f t="shared" si="63"/>
        <v>#VALUE!</v>
      </c>
      <c r="BR52" s="5" t="e">
        <f t="shared" si="64"/>
        <v>#VALUE!</v>
      </c>
      <c r="BS52" s="6" t="e">
        <f t="shared" si="65"/>
        <v>#VALUE!</v>
      </c>
      <c r="BT52" s="7" t="e">
        <f t="shared" si="66"/>
        <v>#VALUE!</v>
      </c>
      <c r="BU52" s="6" t="e">
        <f t="shared" si="67"/>
        <v>#VALUE!</v>
      </c>
      <c r="BV52" s="7" t="e">
        <f t="shared" si="68"/>
        <v>#VALUE!</v>
      </c>
      <c r="BW52" s="6" t="e">
        <f t="shared" si="69"/>
        <v>#VALUE!</v>
      </c>
      <c r="BX52" s="5" t="e">
        <f t="shared" si="70"/>
        <v>#VALUE!</v>
      </c>
      <c r="BY52" s="6" t="e">
        <f t="shared" si="71"/>
        <v>#VALUE!</v>
      </c>
      <c r="BZ52" s="7" t="e">
        <f t="shared" si="72"/>
        <v>#VALUE!</v>
      </c>
      <c r="CA52" s="6" t="e">
        <f t="shared" si="73"/>
        <v>#VALUE!</v>
      </c>
      <c r="CB52" s="7" t="e">
        <f t="shared" si="74"/>
        <v>#VALUE!</v>
      </c>
      <c r="CC52" s="6" t="e">
        <f t="shared" si="75"/>
        <v>#VALUE!</v>
      </c>
      <c r="CD52" s="5" t="e">
        <f t="shared" si="76"/>
        <v>#VALUE!</v>
      </c>
      <c r="CE52" s="6" t="e">
        <f t="shared" si="77"/>
        <v>#VALUE!</v>
      </c>
      <c r="CF52" s="7" t="e">
        <f t="shared" si="78"/>
        <v>#VALUE!</v>
      </c>
      <c r="CG52" s="6" t="e">
        <f t="shared" si="79"/>
        <v>#VALUE!</v>
      </c>
      <c r="CH52" s="7" t="e">
        <f t="shared" si="80"/>
        <v>#VALUE!</v>
      </c>
      <c r="CI52" s="6" t="e">
        <f t="shared" si="81"/>
        <v>#VALUE!</v>
      </c>
      <c r="CJ52" s="5" t="e">
        <f t="shared" si="82"/>
        <v>#VALUE!</v>
      </c>
      <c r="CK52" s="6" t="e">
        <f t="shared" si="83"/>
        <v>#VALUE!</v>
      </c>
      <c r="CL52" s="7" t="e">
        <f t="shared" si="84"/>
        <v>#VALUE!</v>
      </c>
      <c r="CM52" s="6" t="e">
        <f t="shared" si="85"/>
        <v>#VALUE!</v>
      </c>
      <c r="CN52" s="7" t="e">
        <f t="shared" si="86"/>
        <v>#VALUE!</v>
      </c>
      <c r="CO52" s="6" t="e">
        <f t="shared" si="87"/>
        <v>#VALUE!</v>
      </c>
      <c r="CP52" s="5" t="e">
        <f t="shared" si="88"/>
        <v>#VALUE!</v>
      </c>
      <c r="CQ52" s="6" t="e">
        <f t="shared" si="89"/>
        <v>#VALUE!</v>
      </c>
      <c r="CR52" s="7" t="e">
        <f t="shared" si="90"/>
        <v>#VALUE!</v>
      </c>
      <c r="CS52" s="7" t="e">
        <f t="shared" si="90"/>
        <v>#VALUE!</v>
      </c>
      <c r="CT52" s="7" t="e">
        <f t="shared" si="90"/>
        <v>#VALUE!</v>
      </c>
      <c r="CU52" s="7" t="e">
        <f t="shared" si="90"/>
        <v>#VALUE!</v>
      </c>
      <c r="CV52" s="5" t="e">
        <f t="shared" si="91"/>
        <v>#VALUE!</v>
      </c>
      <c r="CW52" s="6" t="e">
        <f t="shared" si="92"/>
        <v>#VALUE!</v>
      </c>
      <c r="CY52" s="7" t="e">
        <v>#VALUE!</v>
      </c>
      <c r="CZ52" s="5" t="e">
        <f t="array" ref="CZ52">Summary_UpperBound</f>
        <v>#VALUE!</v>
      </c>
      <c r="DA52" s="6" t="e">
        <f>IF(ROUND(CZ52-CY52,0)=0,1/IF(Summary!$B$7="minutes",1,60),CZ52-CY52)</f>
        <v>#VALUE!</v>
      </c>
    </row>
    <row r="53" spans="2:105" x14ac:dyDescent="0.35">
      <c r="B53" s="14"/>
      <c r="E53" s="12">
        <f t="shared" ca="1" si="93"/>
        <v>44540</v>
      </c>
      <c r="F53" s="7" t="e">
        <f t="shared" si="0"/>
        <v>#VALUE!</v>
      </c>
      <c r="G53" s="6" t="e">
        <f t="shared" si="1"/>
        <v>#VALUE!</v>
      </c>
      <c r="H53" s="7" t="e">
        <f t="shared" si="2"/>
        <v>#VALUE!</v>
      </c>
      <c r="I53" s="6" t="e">
        <f t="shared" si="3"/>
        <v>#VALUE!</v>
      </c>
      <c r="J53" s="5" t="e">
        <f t="shared" si="4"/>
        <v>#VALUE!</v>
      </c>
      <c r="K53" s="6" t="e">
        <f t="shared" si="5"/>
        <v>#VALUE!</v>
      </c>
      <c r="L53" s="7" t="e">
        <f t="shared" si="6"/>
        <v>#VALUE!</v>
      </c>
      <c r="M53" s="6" t="e">
        <f t="shared" si="7"/>
        <v>#VALUE!</v>
      </c>
      <c r="N53" s="7" t="e">
        <f t="shared" si="8"/>
        <v>#VALUE!</v>
      </c>
      <c r="O53" s="6" t="e">
        <f t="shared" si="9"/>
        <v>#VALUE!</v>
      </c>
      <c r="P53" s="5" t="e">
        <f t="shared" si="10"/>
        <v>#VALUE!</v>
      </c>
      <c r="Q53" s="6" t="e">
        <f t="shared" si="11"/>
        <v>#VALUE!</v>
      </c>
      <c r="R53" s="7" t="e">
        <f t="shared" si="12"/>
        <v>#VALUE!</v>
      </c>
      <c r="S53" s="6" t="e">
        <f t="shared" si="13"/>
        <v>#VALUE!</v>
      </c>
      <c r="T53" s="7" t="e">
        <f t="shared" si="14"/>
        <v>#VALUE!</v>
      </c>
      <c r="U53" s="6" t="e">
        <f t="shared" si="15"/>
        <v>#VALUE!</v>
      </c>
      <c r="V53" s="5" t="e">
        <f t="shared" si="16"/>
        <v>#VALUE!</v>
      </c>
      <c r="W53" s="6" t="e">
        <f t="shared" si="17"/>
        <v>#VALUE!</v>
      </c>
      <c r="X53" s="7" t="e">
        <f t="shared" si="18"/>
        <v>#VALUE!</v>
      </c>
      <c r="Y53" s="6" t="e">
        <f t="shared" si="19"/>
        <v>#VALUE!</v>
      </c>
      <c r="Z53" s="7" t="e">
        <f t="shared" si="20"/>
        <v>#VALUE!</v>
      </c>
      <c r="AA53" s="6" t="e">
        <f t="shared" si="21"/>
        <v>#VALUE!</v>
      </c>
      <c r="AB53" s="5" t="e">
        <f t="shared" si="22"/>
        <v>#VALUE!</v>
      </c>
      <c r="AC53" s="6" t="e">
        <f t="shared" si="23"/>
        <v>#VALUE!</v>
      </c>
      <c r="AD53" s="7" t="e">
        <f t="shared" si="24"/>
        <v>#VALUE!</v>
      </c>
      <c r="AE53" s="6" t="e">
        <f t="shared" si="25"/>
        <v>#VALUE!</v>
      </c>
      <c r="AF53" s="7" t="e">
        <f t="shared" si="26"/>
        <v>#VALUE!</v>
      </c>
      <c r="AG53" s="6" t="e">
        <f t="shared" si="27"/>
        <v>#VALUE!</v>
      </c>
      <c r="AH53" s="5" t="e">
        <f t="shared" si="28"/>
        <v>#VALUE!</v>
      </c>
      <c r="AI53" s="6" t="e">
        <f t="shared" si="29"/>
        <v>#VALUE!</v>
      </c>
      <c r="AJ53" s="7" t="e">
        <f t="shared" si="30"/>
        <v>#VALUE!</v>
      </c>
      <c r="AK53" s="6" t="e">
        <f t="shared" si="31"/>
        <v>#VALUE!</v>
      </c>
      <c r="AL53" s="7" t="e">
        <f t="shared" si="32"/>
        <v>#VALUE!</v>
      </c>
      <c r="AM53" s="6" t="e">
        <f t="shared" si="33"/>
        <v>#VALUE!</v>
      </c>
      <c r="AN53" s="5" t="e">
        <f t="shared" si="34"/>
        <v>#VALUE!</v>
      </c>
      <c r="AO53" s="6" t="e">
        <f t="shared" si="35"/>
        <v>#VALUE!</v>
      </c>
      <c r="AP53" s="7" t="e">
        <f t="shared" si="36"/>
        <v>#VALUE!</v>
      </c>
      <c r="AQ53" s="6" t="e">
        <f t="shared" si="37"/>
        <v>#VALUE!</v>
      </c>
      <c r="AR53" s="7" t="e">
        <f t="shared" si="38"/>
        <v>#VALUE!</v>
      </c>
      <c r="AS53" s="6" t="e">
        <f t="shared" si="39"/>
        <v>#VALUE!</v>
      </c>
      <c r="AT53" s="5" t="e">
        <f t="shared" si="40"/>
        <v>#VALUE!</v>
      </c>
      <c r="AU53" s="6" t="e">
        <f t="shared" si="41"/>
        <v>#VALUE!</v>
      </c>
      <c r="AV53" s="7" t="e">
        <f t="shared" si="42"/>
        <v>#VALUE!</v>
      </c>
      <c r="AW53" s="6" t="e">
        <f t="shared" si="43"/>
        <v>#VALUE!</v>
      </c>
      <c r="AX53" s="7" t="e">
        <f t="shared" si="44"/>
        <v>#VALUE!</v>
      </c>
      <c r="AY53" s="6" t="e">
        <f t="shared" si="45"/>
        <v>#VALUE!</v>
      </c>
      <c r="AZ53" s="5" t="e">
        <f t="shared" si="46"/>
        <v>#VALUE!</v>
      </c>
      <c r="BA53" s="6" t="e">
        <f t="shared" si="47"/>
        <v>#VALUE!</v>
      </c>
      <c r="BB53" s="7" t="e">
        <f t="shared" si="48"/>
        <v>#VALUE!</v>
      </c>
      <c r="BC53" s="6" t="e">
        <f t="shared" si="49"/>
        <v>#VALUE!</v>
      </c>
      <c r="BD53" s="7" t="e">
        <f t="shared" si="50"/>
        <v>#VALUE!</v>
      </c>
      <c r="BE53" s="6" t="e">
        <f t="shared" si="51"/>
        <v>#VALUE!</v>
      </c>
      <c r="BF53" s="5" t="e">
        <f t="shared" si="52"/>
        <v>#VALUE!</v>
      </c>
      <c r="BG53" s="6" t="e">
        <f t="shared" si="53"/>
        <v>#VALUE!</v>
      </c>
      <c r="BH53" s="7" t="e">
        <f t="shared" si="54"/>
        <v>#VALUE!</v>
      </c>
      <c r="BI53" s="6" t="e">
        <f t="shared" si="55"/>
        <v>#VALUE!</v>
      </c>
      <c r="BJ53" s="7" t="e">
        <f t="shared" si="56"/>
        <v>#VALUE!</v>
      </c>
      <c r="BK53" s="6" t="e">
        <f t="shared" si="57"/>
        <v>#VALUE!</v>
      </c>
      <c r="BL53" s="5" t="e">
        <f t="shared" si="58"/>
        <v>#VALUE!</v>
      </c>
      <c r="BM53" s="6" t="e">
        <f t="shared" si="59"/>
        <v>#VALUE!</v>
      </c>
      <c r="BN53" s="7" t="e">
        <f t="shared" si="60"/>
        <v>#VALUE!</v>
      </c>
      <c r="BO53" s="6" t="e">
        <f t="shared" si="61"/>
        <v>#VALUE!</v>
      </c>
      <c r="BP53" s="7" t="e">
        <f t="shared" si="62"/>
        <v>#VALUE!</v>
      </c>
      <c r="BQ53" s="6" t="e">
        <f t="shared" si="63"/>
        <v>#VALUE!</v>
      </c>
      <c r="BR53" s="5" t="e">
        <f t="shared" si="64"/>
        <v>#VALUE!</v>
      </c>
      <c r="BS53" s="6" t="e">
        <f t="shared" si="65"/>
        <v>#VALUE!</v>
      </c>
      <c r="BT53" s="7" t="e">
        <f t="shared" si="66"/>
        <v>#VALUE!</v>
      </c>
      <c r="BU53" s="6" t="e">
        <f t="shared" si="67"/>
        <v>#VALUE!</v>
      </c>
      <c r="BV53" s="7" t="e">
        <f t="shared" si="68"/>
        <v>#VALUE!</v>
      </c>
      <c r="BW53" s="6" t="e">
        <f t="shared" si="69"/>
        <v>#VALUE!</v>
      </c>
      <c r="BX53" s="5" t="e">
        <f t="shared" si="70"/>
        <v>#VALUE!</v>
      </c>
      <c r="BY53" s="6" t="e">
        <f t="shared" si="71"/>
        <v>#VALUE!</v>
      </c>
      <c r="BZ53" s="7" t="e">
        <f t="shared" si="72"/>
        <v>#VALUE!</v>
      </c>
      <c r="CA53" s="6" t="e">
        <f t="shared" si="73"/>
        <v>#VALUE!</v>
      </c>
      <c r="CB53" s="7" t="e">
        <f t="shared" si="74"/>
        <v>#VALUE!</v>
      </c>
      <c r="CC53" s="6" t="e">
        <f t="shared" si="75"/>
        <v>#VALUE!</v>
      </c>
      <c r="CD53" s="5" t="e">
        <f t="shared" si="76"/>
        <v>#VALUE!</v>
      </c>
      <c r="CE53" s="6" t="e">
        <f t="shared" si="77"/>
        <v>#VALUE!</v>
      </c>
      <c r="CF53" s="7" t="e">
        <f t="shared" si="78"/>
        <v>#VALUE!</v>
      </c>
      <c r="CG53" s="6" t="e">
        <f t="shared" si="79"/>
        <v>#VALUE!</v>
      </c>
      <c r="CH53" s="7" t="e">
        <f t="shared" si="80"/>
        <v>#VALUE!</v>
      </c>
      <c r="CI53" s="6" t="e">
        <f t="shared" si="81"/>
        <v>#VALUE!</v>
      </c>
      <c r="CJ53" s="5" t="e">
        <f t="shared" si="82"/>
        <v>#VALUE!</v>
      </c>
      <c r="CK53" s="6" t="e">
        <f t="shared" si="83"/>
        <v>#VALUE!</v>
      </c>
      <c r="CL53" s="7" t="e">
        <f t="shared" si="84"/>
        <v>#VALUE!</v>
      </c>
      <c r="CM53" s="6" t="e">
        <f t="shared" si="85"/>
        <v>#VALUE!</v>
      </c>
      <c r="CN53" s="7" t="e">
        <f t="shared" si="86"/>
        <v>#VALUE!</v>
      </c>
      <c r="CO53" s="6" t="e">
        <f t="shared" si="87"/>
        <v>#VALUE!</v>
      </c>
      <c r="CP53" s="5" t="e">
        <f t="shared" si="88"/>
        <v>#VALUE!</v>
      </c>
      <c r="CQ53" s="6" t="e">
        <f t="shared" si="89"/>
        <v>#VALUE!</v>
      </c>
      <c r="CR53" s="7" t="e">
        <f t="shared" si="90"/>
        <v>#VALUE!</v>
      </c>
      <c r="CS53" s="7" t="e">
        <f t="shared" si="90"/>
        <v>#VALUE!</v>
      </c>
      <c r="CT53" s="7" t="e">
        <f t="shared" si="90"/>
        <v>#VALUE!</v>
      </c>
      <c r="CU53" s="7" t="e">
        <f t="shared" si="90"/>
        <v>#VALUE!</v>
      </c>
      <c r="CV53" s="5" t="e">
        <f t="shared" si="91"/>
        <v>#VALUE!</v>
      </c>
      <c r="CW53" s="6" t="e">
        <f t="shared" si="92"/>
        <v>#VALUE!</v>
      </c>
      <c r="CY53" s="7" t="e">
        <v>#VALUE!</v>
      </c>
      <c r="CZ53" s="5" t="e">
        <f t="array" ref="CZ53">Summary_UpperBound</f>
        <v>#VALUE!</v>
      </c>
      <c r="DA53" s="6" t="e">
        <f>IF(ROUND(CZ53-CY53,0)=0,1/IF(Summary!$B$7="minutes",1,60),CZ53-CY53)</f>
        <v>#VALUE!</v>
      </c>
    </row>
    <row r="54" spans="2:105" x14ac:dyDescent="0.35">
      <c r="B54" s="14"/>
      <c r="E54" s="12">
        <f t="shared" ca="1" si="93"/>
        <v>44547</v>
      </c>
      <c r="F54" s="7" t="e">
        <f t="shared" si="0"/>
        <v>#VALUE!</v>
      </c>
      <c r="G54" s="6" t="e">
        <f t="shared" si="1"/>
        <v>#VALUE!</v>
      </c>
      <c r="H54" s="7" t="e">
        <f t="shared" si="2"/>
        <v>#VALUE!</v>
      </c>
      <c r="I54" s="6" t="e">
        <f t="shared" si="3"/>
        <v>#VALUE!</v>
      </c>
      <c r="J54" s="5" t="e">
        <f t="shared" si="4"/>
        <v>#VALUE!</v>
      </c>
      <c r="K54" s="6" t="e">
        <f t="shared" si="5"/>
        <v>#VALUE!</v>
      </c>
      <c r="L54" s="7" t="e">
        <f t="shared" si="6"/>
        <v>#VALUE!</v>
      </c>
      <c r="M54" s="6" t="e">
        <f t="shared" si="7"/>
        <v>#VALUE!</v>
      </c>
      <c r="N54" s="7" t="e">
        <f t="shared" si="8"/>
        <v>#VALUE!</v>
      </c>
      <c r="O54" s="6" t="e">
        <f t="shared" si="9"/>
        <v>#VALUE!</v>
      </c>
      <c r="P54" s="5" t="e">
        <f t="shared" si="10"/>
        <v>#VALUE!</v>
      </c>
      <c r="Q54" s="6" t="e">
        <f t="shared" si="11"/>
        <v>#VALUE!</v>
      </c>
      <c r="R54" s="7" t="e">
        <f t="shared" si="12"/>
        <v>#VALUE!</v>
      </c>
      <c r="S54" s="6" t="e">
        <f t="shared" si="13"/>
        <v>#VALUE!</v>
      </c>
      <c r="T54" s="7" t="e">
        <f t="shared" si="14"/>
        <v>#VALUE!</v>
      </c>
      <c r="U54" s="6" t="e">
        <f t="shared" si="15"/>
        <v>#VALUE!</v>
      </c>
      <c r="V54" s="5" t="e">
        <f t="shared" si="16"/>
        <v>#VALUE!</v>
      </c>
      <c r="W54" s="6" t="e">
        <f t="shared" si="17"/>
        <v>#VALUE!</v>
      </c>
      <c r="X54" s="7" t="e">
        <f t="shared" si="18"/>
        <v>#VALUE!</v>
      </c>
      <c r="Y54" s="6" t="e">
        <f t="shared" si="19"/>
        <v>#VALUE!</v>
      </c>
      <c r="Z54" s="7" t="e">
        <f t="shared" si="20"/>
        <v>#VALUE!</v>
      </c>
      <c r="AA54" s="6" t="e">
        <f t="shared" si="21"/>
        <v>#VALUE!</v>
      </c>
      <c r="AB54" s="5" t="e">
        <f t="shared" si="22"/>
        <v>#VALUE!</v>
      </c>
      <c r="AC54" s="6" t="e">
        <f t="shared" si="23"/>
        <v>#VALUE!</v>
      </c>
      <c r="AD54" s="7" t="e">
        <f t="shared" si="24"/>
        <v>#VALUE!</v>
      </c>
      <c r="AE54" s="6" t="e">
        <f t="shared" si="25"/>
        <v>#VALUE!</v>
      </c>
      <c r="AF54" s="7" t="e">
        <f t="shared" si="26"/>
        <v>#VALUE!</v>
      </c>
      <c r="AG54" s="6" t="e">
        <f t="shared" si="27"/>
        <v>#VALUE!</v>
      </c>
      <c r="AH54" s="5" t="e">
        <f t="shared" si="28"/>
        <v>#VALUE!</v>
      </c>
      <c r="AI54" s="6" t="e">
        <f t="shared" si="29"/>
        <v>#VALUE!</v>
      </c>
      <c r="AJ54" s="7" t="e">
        <f t="shared" si="30"/>
        <v>#VALUE!</v>
      </c>
      <c r="AK54" s="6" t="e">
        <f t="shared" si="31"/>
        <v>#VALUE!</v>
      </c>
      <c r="AL54" s="7" t="e">
        <f t="shared" si="32"/>
        <v>#VALUE!</v>
      </c>
      <c r="AM54" s="6" t="e">
        <f t="shared" si="33"/>
        <v>#VALUE!</v>
      </c>
      <c r="AN54" s="5" t="e">
        <f t="shared" si="34"/>
        <v>#VALUE!</v>
      </c>
      <c r="AO54" s="6" t="e">
        <f t="shared" si="35"/>
        <v>#VALUE!</v>
      </c>
      <c r="AP54" s="7" t="e">
        <f t="shared" si="36"/>
        <v>#VALUE!</v>
      </c>
      <c r="AQ54" s="6" t="e">
        <f t="shared" si="37"/>
        <v>#VALUE!</v>
      </c>
      <c r="AR54" s="7" t="e">
        <f t="shared" si="38"/>
        <v>#VALUE!</v>
      </c>
      <c r="AS54" s="6" t="e">
        <f t="shared" si="39"/>
        <v>#VALUE!</v>
      </c>
      <c r="AT54" s="5" t="e">
        <f t="shared" si="40"/>
        <v>#VALUE!</v>
      </c>
      <c r="AU54" s="6" t="e">
        <f t="shared" si="41"/>
        <v>#VALUE!</v>
      </c>
      <c r="AV54" s="7" t="e">
        <f t="shared" si="42"/>
        <v>#VALUE!</v>
      </c>
      <c r="AW54" s="6" t="e">
        <f t="shared" si="43"/>
        <v>#VALUE!</v>
      </c>
      <c r="AX54" s="7" t="e">
        <f t="shared" si="44"/>
        <v>#VALUE!</v>
      </c>
      <c r="AY54" s="6" t="e">
        <f t="shared" si="45"/>
        <v>#VALUE!</v>
      </c>
      <c r="AZ54" s="5" t="e">
        <f t="shared" si="46"/>
        <v>#VALUE!</v>
      </c>
      <c r="BA54" s="6" t="e">
        <f t="shared" si="47"/>
        <v>#VALUE!</v>
      </c>
      <c r="BB54" s="7" t="e">
        <f t="shared" si="48"/>
        <v>#VALUE!</v>
      </c>
      <c r="BC54" s="6" t="e">
        <f t="shared" si="49"/>
        <v>#VALUE!</v>
      </c>
      <c r="BD54" s="7" t="e">
        <f t="shared" si="50"/>
        <v>#VALUE!</v>
      </c>
      <c r="BE54" s="6" t="e">
        <f t="shared" si="51"/>
        <v>#VALUE!</v>
      </c>
      <c r="BF54" s="5" t="e">
        <f t="shared" si="52"/>
        <v>#VALUE!</v>
      </c>
      <c r="BG54" s="6" t="e">
        <f t="shared" si="53"/>
        <v>#VALUE!</v>
      </c>
      <c r="BH54" s="7" t="e">
        <f t="shared" si="54"/>
        <v>#VALUE!</v>
      </c>
      <c r="BI54" s="6" t="e">
        <f t="shared" si="55"/>
        <v>#VALUE!</v>
      </c>
      <c r="BJ54" s="7" t="e">
        <f t="shared" si="56"/>
        <v>#VALUE!</v>
      </c>
      <c r="BK54" s="6" t="e">
        <f t="shared" si="57"/>
        <v>#VALUE!</v>
      </c>
      <c r="BL54" s="5" t="e">
        <f t="shared" si="58"/>
        <v>#VALUE!</v>
      </c>
      <c r="BM54" s="6" t="e">
        <f t="shared" si="59"/>
        <v>#VALUE!</v>
      </c>
      <c r="BN54" s="7" t="e">
        <f t="shared" si="60"/>
        <v>#VALUE!</v>
      </c>
      <c r="BO54" s="6" t="e">
        <f t="shared" si="61"/>
        <v>#VALUE!</v>
      </c>
      <c r="BP54" s="7" t="e">
        <f t="shared" si="62"/>
        <v>#VALUE!</v>
      </c>
      <c r="BQ54" s="6" t="e">
        <f t="shared" si="63"/>
        <v>#VALUE!</v>
      </c>
      <c r="BR54" s="5" t="e">
        <f t="shared" si="64"/>
        <v>#VALUE!</v>
      </c>
      <c r="BS54" s="6" t="e">
        <f t="shared" si="65"/>
        <v>#VALUE!</v>
      </c>
      <c r="BT54" s="7" t="e">
        <f t="shared" si="66"/>
        <v>#VALUE!</v>
      </c>
      <c r="BU54" s="6" t="e">
        <f t="shared" si="67"/>
        <v>#VALUE!</v>
      </c>
      <c r="BV54" s="7" t="e">
        <f t="shared" si="68"/>
        <v>#VALUE!</v>
      </c>
      <c r="BW54" s="6" t="e">
        <f t="shared" si="69"/>
        <v>#VALUE!</v>
      </c>
      <c r="BX54" s="5" t="e">
        <f t="shared" si="70"/>
        <v>#VALUE!</v>
      </c>
      <c r="BY54" s="6" t="e">
        <f t="shared" si="71"/>
        <v>#VALUE!</v>
      </c>
      <c r="BZ54" s="7" t="e">
        <f t="shared" si="72"/>
        <v>#VALUE!</v>
      </c>
      <c r="CA54" s="6" t="e">
        <f t="shared" si="73"/>
        <v>#VALUE!</v>
      </c>
      <c r="CB54" s="7" t="e">
        <f t="shared" si="74"/>
        <v>#VALUE!</v>
      </c>
      <c r="CC54" s="6" t="e">
        <f t="shared" si="75"/>
        <v>#VALUE!</v>
      </c>
      <c r="CD54" s="5" t="e">
        <f t="shared" si="76"/>
        <v>#VALUE!</v>
      </c>
      <c r="CE54" s="6" t="e">
        <f t="shared" si="77"/>
        <v>#VALUE!</v>
      </c>
      <c r="CF54" s="7" t="e">
        <f t="shared" si="78"/>
        <v>#VALUE!</v>
      </c>
      <c r="CG54" s="6" t="e">
        <f t="shared" si="79"/>
        <v>#VALUE!</v>
      </c>
      <c r="CH54" s="7" t="e">
        <f t="shared" si="80"/>
        <v>#VALUE!</v>
      </c>
      <c r="CI54" s="6" t="e">
        <f t="shared" si="81"/>
        <v>#VALUE!</v>
      </c>
      <c r="CJ54" s="5" t="e">
        <f t="shared" si="82"/>
        <v>#VALUE!</v>
      </c>
      <c r="CK54" s="6" t="e">
        <f t="shared" si="83"/>
        <v>#VALUE!</v>
      </c>
      <c r="CL54" s="7" t="e">
        <f t="shared" si="84"/>
        <v>#VALUE!</v>
      </c>
      <c r="CM54" s="6" t="e">
        <f t="shared" si="85"/>
        <v>#VALUE!</v>
      </c>
      <c r="CN54" s="7" t="e">
        <f t="shared" si="86"/>
        <v>#VALUE!</v>
      </c>
      <c r="CO54" s="6" t="e">
        <f t="shared" si="87"/>
        <v>#VALUE!</v>
      </c>
      <c r="CP54" s="5" t="e">
        <f t="shared" si="88"/>
        <v>#VALUE!</v>
      </c>
      <c r="CQ54" s="6" t="e">
        <f t="shared" si="89"/>
        <v>#VALUE!</v>
      </c>
      <c r="CR54" s="7" t="e">
        <f t="shared" si="90"/>
        <v>#VALUE!</v>
      </c>
      <c r="CS54" s="7" t="e">
        <f t="shared" si="90"/>
        <v>#VALUE!</v>
      </c>
      <c r="CT54" s="7" t="e">
        <f t="shared" si="90"/>
        <v>#VALUE!</v>
      </c>
      <c r="CU54" s="7" t="e">
        <f t="shared" si="90"/>
        <v>#VALUE!</v>
      </c>
      <c r="CV54" s="5" t="e">
        <f t="shared" si="91"/>
        <v>#VALUE!</v>
      </c>
      <c r="CW54" s="6" t="e">
        <f t="shared" si="92"/>
        <v>#VALUE!</v>
      </c>
      <c r="CY54" s="7" t="e">
        <v>#VALUE!</v>
      </c>
      <c r="CZ54" s="5" t="e">
        <f t="array" ref="CZ54">Summary_UpperBound</f>
        <v>#VALUE!</v>
      </c>
      <c r="DA54" s="6" t="e">
        <f>IF(ROUND(CZ54-CY54,0)=0,1/IF(Summary!$B$7="minutes",1,60),CZ54-CY54)</f>
        <v>#VALUE!</v>
      </c>
    </row>
    <row r="55" spans="2:105" x14ac:dyDescent="0.35">
      <c r="B55" s="14"/>
      <c r="E55" s="12">
        <f t="shared" ca="1" si="93"/>
        <v>44554</v>
      </c>
      <c r="F55" s="7" t="e">
        <f t="shared" si="0"/>
        <v>#VALUE!</v>
      </c>
      <c r="G55" s="6" t="e">
        <f t="shared" si="1"/>
        <v>#VALUE!</v>
      </c>
      <c r="H55" s="7" t="e">
        <f t="shared" si="2"/>
        <v>#VALUE!</v>
      </c>
      <c r="I55" s="6" t="e">
        <f t="shared" si="3"/>
        <v>#VALUE!</v>
      </c>
      <c r="J55" s="5" t="e">
        <f t="shared" si="4"/>
        <v>#VALUE!</v>
      </c>
      <c r="K55" s="6" t="e">
        <f t="shared" si="5"/>
        <v>#VALUE!</v>
      </c>
      <c r="L55" s="7" t="e">
        <f t="shared" si="6"/>
        <v>#VALUE!</v>
      </c>
      <c r="M55" s="6" t="e">
        <f t="shared" si="7"/>
        <v>#VALUE!</v>
      </c>
      <c r="N55" s="7" t="e">
        <f t="shared" si="8"/>
        <v>#VALUE!</v>
      </c>
      <c r="O55" s="6" t="e">
        <f t="shared" si="9"/>
        <v>#VALUE!</v>
      </c>
      <c r="P55" s="5" t="e">
        <f t="shared" si="10"/>
        <v>#VALUE!</v>
      </c>
      <c r="Q55" s="6" t="e">
        <f t="shared" si="11"/>
        <v>#VALUE!</v>
      </c>
      <c r="R55" s="7" t="e">
        <f t="shared" si="12"/>
        <v>#VALUE!</v>
      </c>
      <c r="S55" s="6" t="e">
        <f t="shared" si="13"/>
        <v>#VALUE!</v>
      </c>
      <c r="T55" s="7" t="e">
        <f t="shared" si="14"/>
        <v>#VALUE!</v>
      </c>
      <c r="U55" s="6" t="e">
        <f t="shared" si="15"/>
        <v>#VALUE!</v>
      </c>
      <c r="V55" s="5" t="e">
        <f t="shared" si="16"/>
        <v>#VALUE!</v>
      </c>
      <c r="W55" s="6" t="e">
        <f t="shared" si="17"/>
        <v>#VALUE!</v>
      </c>
      <c r="X55" s="7" t="e">
        <f t="shared" si="18"/>
        <v>#VALUE!</v>
      </c>
      <c r="Y55" s="6" t="e">
        <f t="shared" si="19"/>
        <v>#VALUE!</v>
      </c>
      <c r="Z55" s="7" t="e">
        <f t="shared" si="20"/>
        <v>#VALUE!</v>
      </c>
      <c r="AA55" s="6" t="e">
        <f t="shared" si="21"/>
        <v>#VALUE!</v>
      </c>
      <c r="AB55" s="5" t="e">
        <f t="shared" si="22"/>
        <v>#VALUE!</v>
      </c>
      <c r="AC55" s="6" t="e">
        <f t="shared" si="23"/>
        <v>#VALUE!</v>
      </c>
      <c r="AD55" s="7" t="e">
        <f t="shared" si="24"/>
        <v>#VALUE!</v>
      </c>
      <c r="AE55" s="6" t="e">
        <f t="shared" si="25"/>
        <v>#VALUE!</v>
      </c>
      <c r="AF55" s="7" t="e">
        <f t="shared" si="26"/>
        <v>#VALUE!</v>
      </c>
      <c r="AG55" s="6" t="e">
        <f t="shared" si="27"/>
        <v>#VALUE!</v>
      </c>
      <c r="AH55" s="5" t="e">
        <f t="shared" si="28"/>
        <v>#VALUE!</v>
      </c>
      <c r="AI55" s="6" t="e">
        <f t="shared" si="29"/>
        <v>#VALUE!</v>
      </c>
      <c r="AJ55" s="7" t="e">
        <f t="shared" si="30"/>
        <v>#VALUE!</v>
      </c>
      <c r="AK55" s="6" t="e">
        <f t="shared" si="31"/>
        <v>#VALUE!</v>
      </c>
      <c r="AL55" s="7" t="e">
        <f t="shared" si="32"/>
        <v>#VALUE!</v>
      </c>
      <c r="AM55" s="6" t="e">
        <f t="shared" si="33"/>
        <v>#VALUE!</v>
      </c>
      <c r="AN55" s="5" t="e">
        <f t="shared" si="34"/>
        <v>#VALUE!</v>
      </c>
      <c r="AO55" s="6" t="e">
        <f t="shared" si="35"/>
        <v>#VALUE!</v>
      </c>
      <c r="AP55" s="7" t="e">
        <f t="shared" si="36"/>
        <v>#VALUE!</v>
      </c>
      <c r="AQ55" s="6" t="e">
        <f t="shared" si="37"/>
        <v>#VALUE!</v>
      </c>
      <c r="AR55" s="7" t="e">
        <f t="shared" si="38"/>
        <v>#VALUE!</v>
      </c>
      <c r="AS55" s="6" t="e">
        <f t="shared" si="39"/>
        <v>#VALUE!</v>
      </c>
      <c r="AT55" s="5" t="e">
        <f t="shared" si="40"/>
        <v>#VALUE!</v>
      </c>
      <c r="AU55" s="6" t="e">
        <f t="shared" si="41"/>
        <v>#VALUE!</v>
      </c>
      <c r="AV55" s="7" t="e">
        <f t="shared" si="42"/>
        <v>#VALUE!</v>
      </c>
      <c r="AW55" s="6" t="e">
        <f t="shared" si="43"/>
        <v>#VALUE!</v>
      </c>
      <c r="AX55" s="7" t="e">
        <f t="shared" si="44"/>
        <v>#VALUE!</v>
      </c>
      <c r="AY55" s="6" t="e">
        <f t="shared" si="45"/>
        <v>#VALUE!</v>
      </c>
      <c r="AZ55" s="5" t="e">
        <f t="shared" si="46"/>
        <v>#VALUE!</v>
      </c>
      <c r="BA55" s="6" t="e">
        <f t="shared" si="47"/>
        <v>#VALUE!</v>
      </c>
      <c r="BB55" s="7" t="e">
        <f t="shared" si="48"/>
        <v>#VALUE!</v>
      </c>
      <c r="BC55" s="6" t="e">
        <f t="shared" si="49"/>
        <v>#VALUE!</v>
      </c>
      <c r="BD55" s="7" t="e">
        <f t="shared" si="50"/>
        <v>#VALUE!</v>
      </c>
      <c r="BE55" s="6" t="e">
        <f t="shared" si="51"/>
        <v>#VALUE!</v>
      </c>
      <c r="BF55" s="5" t="e">
        <f t="shared" si="52"/>
        <v>#VALUE!</v>
      </c>
      <c r="BG55" s="6" t="e">
        <f t="shared" si="53"/>
        <v>#VALUE!</v>
      </c>
      <c r="BH55" s="7" t="e">
        <f t="shared" si="54"/>
        <v>#VALUE!</v>
      </c>
      <c r="BI55" s="6" t="e">
        <f t="shared" si="55"/>
        <v>#VALUE!</v>
      </c>
      <c r="BJ55" s="7" t="e">
        <f t="shared" si="56"/>
        <v>#VALUE!</v>
      </c>
      <c r="BK55" s="6" t="e">
        <f t="shared" si="57"/>
        <v>#VALUE!</v>
      </c>
      <c r="BL55" s="5" t="e">
        <f t="shared" si="58"/>
        <v>#VALUE!</v>
      </c>
      <c r="BM55" s="6" t="e">
        <f t="shared" si="59"/>
        <v>#VALUE!</v>
      </c>
      <c r="BN55" s="7" t="e">
        <f t="shared" si="60"/>
        <v>#VALUE!</v>
      </c>
      <c r="BO55" s="6" t="e">
        <f t="shared" si="61"/>
        <v>#VALUE!</v>
      </c>
      <c r="BP55" s="7" t="e">
        <f t="shared" si="62"/>
        <v>#VALUE!</v>
      </c>
      <c r="BQ55" s="6" t="e">
        <f t="shared" si="63"/>
        <v>#VALUE!</v>
      </c>
      <c r="BR55" s="5" t="e">
        <f t="shared" si="64"/>
        <v>#VALUE!</v>
      </c>
      <c r="BS55" s="6" t="e">
        <f t="shared" si="65"/>
        <v>#VALUE!</v>
      </c>
      <c r="BT55" s="7" t="e">
        <f t="shared" si="66"/>
        <v>#VALUE!</v>
      </c>
      <c r="BU55" s="6" t="e">
        <f t="shared" si="67"/>
        <v>#VALUE!</v>
      </c>
      <c r="BV55" s="7" t="e">
        <f t="shared" si="68"/>
        <v>#VALUE!</v>
      </c>
      <c r="BW55" s="6" t="e">
        <f t="shared" si="69"/>
        <v>#VALUE!</v>
      </c>
      <c r="BX55" s="5" t="e">
        <f t="shared" si="70"/>
        <v>#VALUE!</v>
      </c>
      <c r="BY55" s="6" t="e">
        <f t="shared" si="71"/>
        <v>#VALUE!</v>
      </c>
      <c r="BZ55" s="7" t="e">
        <f t="shared" si="72"/>
        <v>#VALUE!</v>
      </c>
      <c r="CA55" s="6" t="e">
        <f t="shared" si="73"/>
        <v>#VALUE!</v>
      </c>
      <c r="CB55" s="7" t="e">
        <f t="shared" si="74"/>
        <v>#VALUE!</v>
      </c>
      <c r="CC55" s="6" t="e">
        <f t="shared" si="75"/>
        <v>#VALUE!</v>
      </c>
      <c r="CD55" s="5" t="e">
        <f t="shared" si="76"/>
        <v>#VALUE!</v>
      </c>
      <c r="CE55" s="6" t="e">
        <f t="shared" si="77"/>
        <v>#VALUE!</v>
      </c>
      <c r="CF55" s="7" t="e">
        <f t="shared" si="78"/>
        <v>#VALUE!</v>
      </c>
      <c r="CG55" s="6" t="e">
        <f t="shared" si="79"/>
        <v>#VALUE!</v>
      </c>
      <c r="CH55" s="7" t="e">
        <f t="shared" si="80"/>
        <v>#VALUE!</v>
      </c>
      <c r="CI55" s="6" t="e">
        <f t="shared" si="81"/>
        <v>#VALUE!</v>
      </c>
      <c r="CJ55" s="5" t="e">
        <f t="shared" si="82"/>
        <v>#VALUE!</v>
      </c>
      <c r="CK55" s="6" t="e">
        <f t="shared" si="83"/>
        <v>#VALUE!</v>
      </c>
      <c r="CL55" s="7" t="e">
        <f t="shared" si="84"/>
        <v>#VALUE!</v>
      </c>
      <c r="CM55" s="6" t="e">
        <f t="shared" si="85"/>
        <v>#VALUE!</v>
      </c>
      <c r="CN55" s="7" t="e">
        <f t="shared" si="86"/>
        <v>#VALUE!</v>
      </c>
      <c r="CO55" s="6" t="e">
        <f t="shared" si="87"/>
        <v>#VALUE!</v>
      </c>
      <c r="CP55" s="5" t="e">
        <f t="shared" si="88"/>
        <v>#VALUE!</v>
      </c>
      <c r="CQ55" s="6" t="e">
        <f t="shared" si="89"/>
        <v>#VALUE!</v>
      </c>
      <c r="CR55" s="7" t="e">
        <f t="shared" si="90"/>
        <v>#VALUE!</v>
      </c>
      <c r="CS55" s="7" t="e">
        <f t="shared" si="90"/>
        <v>#VALUE!</v>
      </c>
      <c r="CT55" s="7" t="e">
        <f t="shared" si="90"/>
        <v>#VALUE!</v>
      </c>
      <c r="CU55" s="7" t="e">
        <f t="shared" si="90"/>
        <v>#VALUE!</v>
      </c>
      <c r="CV55" s="5" t="e">
        <f t="shared" si="91"/>
        <v>#VALUE!</v>
      </c>
      <c r="CW55" s="6" t="e">
        <f t="shared" si="92"/>
        <v>#VALUE!</v>
      </c>
      <c r="CY55" s="7" t="e">
        <v>#VALUE!</v>
      </c>
      <c r="CZ55" s="5" t="e">
        <f t="array" ref="CZ55">Summary_UpperBound</f>
        <v>#VALUE!</v>
      </c>
      <c r="DA55" s="6" t="e">
        <f>IF(ROUND(CZ55-CY55,0)=0,1/IF(Summary!$B$7="minutes",1,60),CZ55-CY55)</f>
        <v>#VALUE!</v>
      </c>
    </row>
    <row r="56" spans="2:105" ht="15" thickBot="1" x14ac:dyDescent="0.4">
      <c r="B56" s="14"/>
      <c r="E56" s="13">
        <f t="shared" ca="1" si="93"/>
        <v>44561</v>
      </c>
      <c r="F56" s="8" t="e">
        <f t="shared" si="0"/>
        <v>#VALUE!</v>
      </c>
      <c r="G56" s="10" t="e">
        <f t="shared" si="1"/>
        <v>#VALUE!</v>
      </c>
      <c r="H56" s="8" t="e">
        <f t="shared" si="2"/>
        <v>#VALUE!</v>
      </c>
      <c r="I56" s="10" t="e">
        <f t="shared" si="3"/>
        <v>#VALUE!</v>
      </c>
      <c r="J56" s="9" t="e">
        <f t="shared" si="4"/>
        <v>#VALUE!</v>
      </c>
      <c r="K56" s="10" t="e">
        <f t="shared" si="5"/>
        <v>#VALUE!</v>
      </c>
      <c r="L56" s="8" t="e">
        <f t="shared" si="6"/>
        <v>#VALUE!</v>
      </c>
      <c r="M56" s="10" t="e">
        <f t="shared" si="7"/>
        <v>#VALUE!</v>
      </c>
      <c r="N56" s="8" t="e">
        <f t="shared" si="8"/>
        <v>#VALUE!</v>
      </c>
      <c r="O56" s="10" t="e">
        <f t="shared" si="9"/>
        <v>#VALUE!</v>
      </c>
      <c r="P56" s="9" t="e">
        <f t="shared" si="10"/>
        <v>#VALUE!</v>
      </c>
      <c r="Q56" s="10" t="e">
        <f t="shared" si="11"/>
        <v>#VALUE!</v>
      </c>
      <c r="R56" s="8" t="e">
        <f t="shared" si="12"/>
        <v>#VALUE!</v>
      </c>
      <c r="S56" s="10" t="e">
        <f t="shared" si="13"/>
        <v>#VALUE!</v>
      </c>
      <c r="T56" s="8" t="e">
        <f t="shared" si="14"/>
        <v>#VALUE!</v>
      </c>
      <c r="U56" s="10" t="e">
        <f t="shared" si="15"/>
        <v>#VALUE!</v>
      </c>
      <c r="V56" s="9" t="e">
        <f t="shared" si="16"/>
        <v>#VALUE!</v>
      </c>
      <c r="W56" s="10" t="e">
        <f t="shared" si="17"/>
        <v>#VALUE!</v>
      </c>
      <c r="X56" s="8" t="e">
        <f t="shared" si="18"/>
        <v>#VALUE!</v>
      </c>
      <c r="Y56" s="10" t="e">
        <f t="shared" si="19"/>
        <v>#VALUE!</v>
      </c>
      <c r="Z56" s="8" t="e">
        <f t="shared" si="20"/>
        <v>#VALUE!</v>
      </c>
      <c r="AA56" s="10" t="e">
        <f t="shared" si="21"/>
        <v>#VALUE!</v>
      </c>
      <c r="AB56" s="9" t="e">
        <f t="shared" si="22"/>
        <v>#VALUE!</v>
      </c>
      <c r="AC56" s="10" t="e">
        <f t="shared" si="23"/>
        <v>#VALUE!</v>
      </c>
      <c r="AD56" s="8" t="e">
        <f t="shared" si="24"/>
        <v>#VALUE!</v>
      </c>
      <c r="AE56" s="10" t="e">
        <f t="shared" si="25"/>
        <v>#VALUE!</v>
      </c>
      <c r="AF56" s="8" t="e">
        <f t="shared" si="26"/>
        <v>#VALUE!</v>
      </c>
      <c r="AG56" s="10" t="e">
        <f t="shared" si="27"/>
        <v>#VALUE!</v>
      </c>
      <c r="AH56" s="9" t="e">
        <f t="shared" si="28"/>
        <v>#VALUE!</v>
      </c>
      <c r="AI56" s="10" t="e">
        <f t="shared" si="29"/>
        <v>#VALUE!</v>
      </c>
      <c r="AJ56" s="8" t="e">
        <f t="shared" si="30"/>
        <v>#VALUE!</v>
      </c>
      <c r="AK56" s="10" t="e">
        <f t="shared" si="31"/>
        <v>#VALUE!</v>
      </c>
      <c r="AL56" s="8" t="e">
        <f t="shared" si="32"/>
        <v>#VALUE!</v>
      </c>
      <c r="AM56" s="10" t="e">
        <f t="shared" si="33"/>
        <v>#VALUE!</v>
      </c>
      <c r="AN56" s="9" t="e">
        <f t="shared" si="34"/>
        <v>#VALUE!</v>
      </c>
      <c r="AO56" s="10" t="e">
        <f t="shared" si="35"/>
        <v>#VALUE!</v>
      </c>
      <c r="AP56" s="8" t="e">
        <f t="shared" si="36"/>
        <v>#VALUE!</v>
      </c>
      <c r="AQ56" s="10" t="e">
        <f t="shared" si="37"/>
        <v>#VALUE!</v>
      </c>
      <c r="AR56" s="8" t="e">
        <f t="shared" si="38"/>
        <v>#VALUE!</v>
      </c>
      <c r="AS56" s="10" t="e">
        <f t="shared" si="39"/>
        <v>#VALUE!</v>
      </c>
      <c r="AT56" s="9" t="e">
        <f t="shared" si="40"/>
        <v>#VALUE!</v>
      </c>
      <c r="AU56" s="10" t="e">
        <f t="shared" si="41"/>
        <v>#VALUE!</v>
      </c>
      <c r="AV56" s="8" t="e">
        <f t="shared" si="42"/>
        <v>#VALUE!</v>
      </c>
      <c r="AW56" s="10" t="e">
        <f t="shared" si="43"/>
        <v>#VALUE!</v>
      </c>
      <c r="AX56" s="8" t="e">
        <f t="shared" si="44"/>
        <v>#VALUE!</v>
      </c>
      <c r="AY56" s="10" t="e">
        <f t="shared" si="45"/>
        <v>#VALUE!</v>
      </c>
      <c r="AZ56" s="9" t="e">
        <f t="shared" si="46"/>
        <v>#VALUE!</v>
      </c>
      <c r="BA56" s="10" t="e">
        <f t="shared" si="47"/>
        <v>#VALUE!</v>
      </c>
      <c r="BB56" s="8" t="e">
        <f t="shared" si="48"/>
        <v>#VALUE!</v>
      </c>
      <c r="BC56" s="10" t="e">
        <f t="shared" si="49"/>
        <v>#VALUE!</v>
      </c>
      <c r="BD56" s="8" t="e">
        <f t="shared" si="50"/>
        <v>#VALUE!</v>
      </c>
      <c r="BE56" s="10" t="e">
        <f t="shared" si="51"/>
        <v>#VALUE!</v>
      </c>
      <c r="BF56" s="9" t="e">
        <f t="shared" si="52"/>
        <v>#VALUE!</v>
      </c>
      <c r="BG56" s="10" t="e">
        <f t="shared" si="53"/>
        <v>#VALUE!</v>
      </c>
      <c r="BH56" s="8" t="e">
        <f t="shared" si="54"/>
        <v>#VALUE!</v>
      </c>
      <c r="BI56" s="10" t="e">
        <f t="shared" si="55"/>
        <v>#VALUE!</v>
      </c>
      <c r="BJ56" s="8" t="e">
        <f t="shared" si="56"/>
        <v>#VALUE!</v>
      </c>
      <c r="BK56" s="10" t="e">
        <f t="shared" si="57"/>
        <v>#VALUE!</v>
      </c>
      <c r="BL56" s="9" t="e">
        <f t="shared" si="58"/>
        <v>#VALUE!</v>
      </c>
      <c r="BM56" s="10" t="e">
        <f t="shared" si="59"/>
        <v>#VALUE!</v>
      </c>
      <c r="BN56" s="8" t="e">
        <f t="shared" si="60"/>
        <v>#VALUE!</v>
      </c>
      <c r="BO56" s="10" t="e">
        <f t="shared" si="61"/>
        <v>#VALUE!</v>
      </c>
      <c r="BP56" s="8" t="e">
        <f t="shared" si="62"/>
        <v>#VALUE!</v>
      </c>
      <c r="BQ56" s="10" t="e">
        <f t="shared" si="63"/>
        <v>#VALUE!</v>
      </c>
      <c r="BR56" s="9" t="e">
        <f t="shared" si="64"/>
        <v>#VALUE!</v>
      </c>
      <c r="BS56" s="10" t="e">
        <f t="shared" si="65"/>
        <v>#VALUE!</v>
      </c>
      <c r="BT56" s="8" t="e">
        <f t="shared" si="66"/>
        <v>#VALUE!</v>
      </c>
      <c r="BU56" s="10" t="e">
        <f t="shared" si="67"/>
        <v>#VALUE!</v>
      </c>
      <c r="BV56" s="8" t="e">
        <f t="shared" si="68"/>
        <v>#VALUE!</v>
      </c>
      <c r="BW56" s="10" t="e">
        <f t="shared" si="69"/>
        <v>#VALUE!</v>
      </c>
      <c r="BX56" s="9" t="e">
        <f t="shared" si="70"/>
        <v>#VALUE!</v>
      </c>
      <c r="BY56" s="10" t="e">
        <f t="shared" si="71"/>
        <v>#VALUE!</v>
      </c>
      <c r="BZ56" s="8" t="e">
        <f t="shared" si="72"/>
        <v>#VALUE!</v>
      </c>
      <c r="CA56" s="10" t="e">
        <f t="shared" si="73"/>
        <v>#VALUE!</v>
      </c>
      <c r="CB56" s="8" t="e">
        <f t="shared" si="74"/>
        <v>#VALUE!</v>
      </c>
      <c r="CC56" s="10" t="e">
        <f t="shared" si="75"/>
        <v>#VALUE!</v>
      </c>
      <c r="CD56" s="9" t="e">
        <f t="shared" si="76"/>
        <v>#VALUE!</v>
      </c>
      <c r="CE56" s="10" t="e">
        <f t="shared" si="77"/>
        <v>#VALUE!</v>
      </c>
      <c r="CF56" s="8" t="e">
        <f t="shared" si="78"/>
        <v>#VALUE!</v>
      </c>
      <c r="CG56" s="10" t="e">
        <f t="shared" si="79"/>
        <v>#VALUE!</v>
      </c>
      <c r="CH56" s="8" t="e">
        <f t="shared" si="80"/>
        <v>#VALUE!</v>
      </c>
      <c r="CI56" s="10" t="e">
        <f t="shared" si="81"/>
        <v>#VALUE!</v>
      </c>
      <c r="CJ56" s="9" t="e">
        <f t="shared" si="82"/>
        <v>#VALUE!</v>
      </c>
      <c r="CK56" s="10" t="e">
        <f t="shared" si="83"/>
        <v>#VALUE!</v>
      </c>
      <c r="CL56" s="8" t="e">
        <f t="shared" si="84"/>
        <v>#VALUE!</v>
      </c>
      <c r="CM56" s="10" t="e">
        <f t="shared" si="85"/>
        <v>#VALUE!</v>
      </c>
      <c r="CN56" s="8" t="e">
        <f t="shared" si="86"/>
        <v>#VALUE!</v>
      </c>
      <c r="CO56" s="10" t="e">
        <f t="shared" si="87"/>
        <v>#VALUE!</v>
      </c>
      <c r="CP56" s="9" t="e">
        <f t="shared" si="88"/>
        <v>#VALUE!</v>
      </c>
      <c r="CQ56" s="10" t="e">
        <f t="shared" si="89"/>
        <v>#VALUE!</v>
      </c>
      <c r="CR56" s="7" t="e">
        <f t="shared" si="90"/>
        <v>#VALUE!</v>
      </c>
      <c r="CS56" s="7" t="e">
        <f t="shared" si="90"/>
        <v>#VALUE!</v>
      </c>
      <c r="CT56" s="7" t="e">
        <f t="shared" si="90"/>
        <v>#VALUE!</v>
      </c>
      <c r="CU56" s="7" t="e">
        <f t="shared" si="90"/>
        <v>#VALUE!</v>
      </c>
      <c r="CV56" s="9" t="e">
        <f t="shared" si="91"/>
        <v>#VALUE!</v>
      </c>
      <c r="CW56" s="10" t="e">
        <f t="shared" si="92"/>
        <v>#VALUE!</v>
      </c>
      <c r="CY56" s="8" t="e">
        <v>#VALUE!</v>
      </c>
      <c r="CZ56" s="9" t="e">
        <f t="array" ref="CZ56">Summary_UpperBound</f>
        <v>#VALUE!</v>
      </c>
      <c r="DA56" s="6" t="e">
        <f>IF(ROUND(CZ56-CY56,0)=0,1/IF(Summary!$B$7="minutes",1,60),CZ56-CY56)</f>
        <v>#VALUE!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120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123</v>
      </c>
      <c r="CS58" s="18" t="s">
        <v>123</v>
      </c>
      <c r="CT58" s="18" t="s">
        <v>123</v>
      </c>
      <c r="CU58" s="18" t="s">
        <v>123</v>
      </c>
      <c r="CV58" s="18" t="s">
        <v>123</v>
      </c>
      <c r="CW58" s="18" t="s">
        <v>123</v>
      </c>
    </row>
    <row r="59" spans="2:105" x14ac:dyDescent="0.35">
      <c r="B59" s="14"/>
      <c r="E59" s="14" t="s">
        <v>121</v>
      </c>
      <c r="F59" s="5" t="e">
        <f>AVERAGE(F5:F56)</f>
        <v>#VALUE!</v>
      </c>
      <c r="G59" s="5" t="e">
        <f>AVERAGE(G5:G56)-F59</f>
        <v>#VALUE!</v>
      </c>
      <c r="H59" s="5" t="e">
        <f t="shared" ref="H59:BR59" si="94">AVERAGE(H5:H56)</f>
        <v>#VALUE!</v>
      </c>
      <c r="I59" s="5" t="e">
        <f>AVERAGE(I5:I56)-H59</f>
        <v>#VALUE!</v>
      </c>
      <c r="J59" s="5" t="e">
        <f t="shared" si="94"/>
        <v>#VALUE!</v>
      </c>
      <c r="K59" s="5" t="e">
        <f>AVERAGE(K5:K56)-J59</f>
        <v>#VALUE!</v>
      </c>
      <c r="L59" s="5" t="e">
        <f t="shared" si="94"/>
        <v>#VALUE!</v>
      </c>
      <c r="M59" s="5" t="e">
        <f>AVERAGE(M5:M56)-L59</f>
        <v>#VALUE!</v>
      </c>
      <c r="N59" s="5" t="e">
        <f t="shared" si="94"/>
        <v>#VALUE!</v>
      </c>
      <c r="O59" s="5" t="e">
        <f>AVERAGE(O5:O56)-N59</f>
        <v>#VALUE!</v>
      </c>
      <c r="P59" s="5" t="e">
        <f t="shared" si="94"/>
        <v>#VALUE!</v>
      </c>
      <c r="Q59" s="5" t="e">
        <f>AVERAGE(Q5:Q56)-P59</f>
        <v>#VALUE!</v>
      </c>
      <c r="R59" s="5" t="e">
        <f t="shared" si="94"/>
        <v>#VALUE!</v>
      </c>
      <c r="S59" s="5" t="e">
        <f>AVERAGE(S5:S56)-R59</f>
        <v>#VALUE!</v>
      </c>
      <c r="T59" s="5" t="e">
        <f t="shared" si="94"/>
        <v>#VALUE!</v>
      </c>
      <c r="U59" s="5" t="e">
        <f>AVERAGE(U5:U56)-T59</f>
        <v>#VALUE!</v>
      </c>
      <c r="V59" s="5" t="e">
        <f t="shared" si="94"/>
        <v>#VALUE!</v>
      </c>
      <c r="W59" s="5" t="e">
        <f>AVERAGE(W5:W56)-V59</f>
        <v>#VALUE!</v>
      </c>
      <c r="X59" s="5" t="e">
        <f t="shared" si="94"/>
        <v>#VALUE!</v>
      </c>
      <c r="Y59" s="5" t="e">
        <f>AVERAGE(Y5:Y56)-X59</f>
        <v>#VALUE!</v>
      </c>
      <c r="Z59" s="5" t="e">
        <f t="shared" si="94"/>
        <v>#VALUE!</v>
      </c>
      <c r="AA59" s="5" t="e">
        <f>AVERAGE(AA5:AA56)-Z59</f>
        <v>#VALUE!</v>
      </c>
      <c r="AB59" s="5" t="e">
        <f t="shared" si="94"/>
        <v>#VALUE!</v>
      </c>
      <c r="AC59" s="5" t="e">
        <f>AVERAGE(AC5:AC56)-AB59</f>
        <v>#VALUE!</v>
      </c>
      <c r="AD59" s="5" t="e">
        <f t="shared" si="94"/>
        <v>#VALUE!</v>
      </c>
      <c r="AE59" s="5" t="e">
        <f>AVERAGE(AE5:AE56)-AD59</f>
        <v>#VALUE!</v>
      </c>
      <c r="AF59" s="5" t="e">
        <f t="shared" si="94"/>
        <v>#VALUE!</v>
      </c>
      <c r="AG59" s="5" t="e">
        <f>AVERAGE(AG5:AG56)-AF59</f>
        <v>#VALUE!</v>
      </c>
      <c r="AH59" s="5" t="e">
        <f t="shared" si="94"/>
        <v>#VALUE!</v>
      </c>
      <c r="AI59" s="5" t="e">
        <f>AVERAGE(AI5:AI56)-AH59</f>
        <v>#VALUE!</v>
      </c>
      <c r="AJ59" s="5" t="e">
        <f t="shared" si="94"/>
        <v>#VALUE!</v>
      </c>
      <c r="AK59" s="5" t="e">
        <f>AVERAGE(AK5:AK56)-AJ59</f>
        <v>#VALUE!</v>
      </c>
      <c r="AL59" s="5" t="e">
        <f t="shared" si="94"/>
        <v>#VALUE!</v>
      </c>
      <c r="AM59" s="5" t="e">
        <f>AVERAGE(AM5:AM56)-AL59</f>
        <v>#VALUE!</v>
      </c>
      <c r="AN59" s="5" t="e">
        <f t="shared" si="94"/>
        <v>#VALUE!</v>
      </c>
      <c r="AO59" s="5" t="e">
        <f>AVERAGE(AO5:AO56)-AN59</f>
        <v>#VALUE!</v>
      </c>
      <c r="AP59" s="5" t="e">
        <f t="shared" si="94"/>
        <v>#VALUE!</v>
      </c>
      <c r="AQ59" s="5" t="e">
        <f>AVERAGE(AQ5:AQ56)-AP59</f>
        <v>#VALUE!</v>
      </c>
      <c r="AR59" s="5" t="e">
        <f t="shared" si="94"/>
        <v>#VALUE!</v>
      </c>
      <c r="AS59" s="5" t="e">
        <f>AVERAGE(AS5:AS56)-AR59</f>
        <v>#VALUE!</v>
      </c>
      <c r="AT59" s="5" t="e">
        <f t="shared" si="94"/>
        <v>#VALUE!</v>
      </c>
      <c r="AU59" s="5" t="e">
        <f>AVERAGE(AU5:AU56)-AT59</f>
        <v>#VALUE!</v>
      </c>
      <c r="AV59" s="5" t="e">
        <f t="shared" si="94"/>
        <v>#VALUE!</v>
      </c>
      <c r="AW59" s="5" t="e">
        <f>AVERAGE(AW5:AW56)-AV59</f>
        <v>#VALUE!</v>
      </c>
      <c r="AX59" s="5" t="e">
        <f t="shared" si="94"/>
        <v>#VALUE!</v>
      </c>
      <c r="AY59" s="5" t="e">
        <f>AVERAGE(AY5:AY56)-AX59</f>
        <v>#VALUE!</v>
      </c>
      <c r="AZ59" s="5" t="e">
        <f t="shared" si="94"/>
        <v>#VALUE!</v>
      </c>
      <c r="BA59" s="5" t="e">
        <f>AVERAGE(BA5:BA56)-AZ59</f>
        <v>#VALUE!</v>
      </c>
      <c r="BB59" s="5" t="e">
        <f t="shared" si="94"/>
        <v>#VALUE!</v>
      </c>
      <c r="BC59" s="5" t="e">
        <f>AVERAGE(BC5:BC56)-BB59</f>
        <v>#VALUE!</v>
      </c>
      <c r="BD59" s="5" t="e">
        <f t="shared" si="94"/>
        <v>#VALUE!</v>
      </c>
      <c r="BE59" s="5" t="e">
        <f>AVERAGE(BE5:BE56)-BD59</f>
        <v>#VALUE!</v>
      </c>
      <c r="BF59" s="5" t="e">
        <f t="shared" si="94"/>
        <v>#VALUE!</v>
      </c>
      <c r="BG59" s="5" t="e">
        <f>AVERAGE(BG5:BG56)-BF59</f>
        <v>#VALUE!</v>
      </c>
      <c r="BH59" s="5" t="e">
        <f t="shared" si="94"/>
        <v>#VALUE!</v>
      </c>
      <c r="BI59" s="5" t="e">
        <f>AVERAGE(BI5:BI56)-BH59</f>
        <v>#VALUE!</v>
      </c>
      <c r="BJ59" s="5" t="e">
        <f t="shared" si="94"/>
        <v>#VALUE!</v>
      </c>
      <c r="BK59" s="5" t="e">
        <f>AVERAGE(BK5:BK56)-BJ59</f>
        <v>#VALUE!</v>
      </c>
      <c r="BL59" s="5" t="e">
        <f t="shared" si="94"/>
        <v>#VALUE!</v>
      </c>
      <c r="BM59" s="5" t="e">
        <f>AVERAGE(BM5:BM56)-BL59</f>
        <v>#VALUE!</v>
      </c>
      <c r="BN59" s="5" t="e">
        <f t="shared" si="94"/>
        <v>#VALUE!</v>
      </c>
      <c r="BO59" s="5" t="e">
        <f>AVERAGE(BO5:BO56)-BN59</f>
        <v>#VALUE!</v>
      </c>
      <c r="BP59" s="5" t="e">
        <f t="shared" si="94"/>
        <v>#VALUE!</v>
      </c>
      <c r="BQ59" s="5" t="e">
        <f>AVERAGE(BQ5:BQ56)-BP59</f>
        <v>#VALUE!</v>
      </c>
      <c r="BR59" s="5" t="e">
        <f t="shared" si="94"/>
        <v>#VALUE!</v>
      </c>
      <c r="BS59" s="5" t="e">
        <f>AVERAGE(BS5:BS56)-BR59</f>
        <v>#VALUE!</v>
      </c>
      <c r="BT59" s="5" t="e">
        <f t="shared" ref="BT59:CP59" si="95">AVERAGE(BT5:BT56)</f>
        <v>#VALUE!</v>
      </c>
      <c r="BU59" s="5" t="e">
        <f>AVERAGE(BU5:BU56)-BT59</f>
        <v>#VALUE!</v>
      </c>
      <c r="BV59" s="5" t="e">
        <f t="shared" si="95"/>
        <v>#VALUE!</v>
      </c>
      <c r="BW59" s="5" t="e">
        <f>AVERAGE(BW5:BW56)-BV59</f>
        <v>#VALUE!</v>
      </c>
      <c r="BX59" s="5" t="e">
        <f t="shared" si="95"/>
        <v>#VALUE!</v>
      </c>
      <c r="BY59" s="5" t="e">
        <f>AVERAGE(BY5:BY56)-BX59</f>
        <v>#VALUE!</v>
      </c>
      <c r="BZ59" s="5" t="e">
        <f t="shared" si="95"/>
        <v>#VALUE!</v>
      </c>
      <c r="CA59" s="5" t="e">
        <f>AVERAGE(CA5:CA56)-BZ59</f>
        <v>#VALUE!</v>
      </c>
      <c r="CB59" s="5" t="e">
        <f t="shared" si="95"/>
        <v>#VALUE!</v>
      </c>
      <c r="CC59" s="5" t="e">
        <f>AVERAGE(CC5:CC56)-CB59</f>
        <v>#VALUE!</v>
      </c>
      <c r="CD59" s="5" t="e">
        <f t="shared" si="95"/>
        <v>#VALUE!</v>
      </c>
      <c r="CE59" s="5" t="e">
        <f>AVERAGE(CE5:CE56)-CD59</f>
        <v>#VALUE!</v>
      </c>
      <c r="CF59" s="5" t="e">
        <f t="shared" si="95"/>
        <v>#VALUE!</v>
      </c>
      <c r="CG59" s="5" t="e">
        <f>AVERAGE(CG5:CG56)-CF59</f>
        <v>#VALUE!</v>
      </c>
      <c r="CH59" s="5" t="e">
        <f t="shared" si="95"/>
        <v>#VALUE!</v>
      </c>
      <c r="CI59" s="5" t="e">
        <f>AVERAGE(CI5:CI56)-CH59</f>
        <v>#VALUE!</v>
      </c>
      <c r="CJ59" s="5" t="e">
        <f t="shared" si="95"/>
        <v>#VALUE!</v>
      </c>
      <c r="CK59" s="5" t="e">
        <f>AVERAGE(CK5:CK56)-CJ59</f>
        <v>#VALUE!</v>
      </c>
      <c r="CL59" s="5" t="e">
        <f t="shared" si="95"/>
        <v>#VALUE!</v>
      </c>
      <c r="CM59" s="5" t="e">
        <f>AVERAGE(CM5:CM56)-CL59</f>
        <v>#VALUE!</v>
      </c>
      <c r="CN59" s="5" t="e">
        <f t="shared" si="95"/>
        <v>#VALUE!</v>
      </c>
      <c r="CO59" s="5" t="e">
        <f>AVERAGE(CO5:CO56)-CN59</f>
        <v>#VALUE!</v>
      </c>
      <c r="CP59" s="5" t="e">
        <f t="shared" si="95"/>
        <v>#VALUE!</v>
      </c>
      <c r="CQ59" s="5" t="e">
        <f>AVERAGE(CQ5:CQ56)-CP59</f>
        <v>#VALUE!</v>
      </c>
      <c r="CR59" s="5"/>
      <c r="CS59" s="5"/>
      <c r="CT59" s="5"/>
      <c r="CU59" s="5"/>
      <c r="CV59" s="5"/>
      <c r="CW59" s="5"/>
      <c r="CY59" t="s">
        <v>127</v>
      </c>
      <c r="CZ59" t="s">
        <v>128</v>
      </c>
      <c r="DA59" t="s">
        <v>129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122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t="e" cm="1">
        <f t="array" ref="F63">INDEX($F$59:$CW$60,1,MATCH(1,($E63=$F$1:$CQ$1)*($F$62=$F$4:$CQ$4)*(Summary!$B$5='Required Capacity (Hide)'!$F$2:$CQ$2),0))</f>
        <v>#VALUE!</v>
      </c>
      <c r="G63" s="5" t="e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#VALUE!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 t="e">
        <f t="array" ref="F64">INDEX($F$59:$CW$60,1,MATCH(1,($E64=$F$1:$CQ$1)*($F$62=$F$4:$CQ$4)*(Summary!$B$5='Required Capacity (Hide)'!$F$2:$CQ$2),0))</f>
        <v>#VALUE!</v>
      </c>
      <c r="G64" s="5" t="e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#VALUE!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 t="e">
        <f t="array" ref="F65">INDEX($F$59:$CW$60,1,MATCH(1,($E65=$F$1:$CQ$1)*($F$62=$F$4:$CQ$4)*(Summary!$B$5='Required Capacity (Hide)'!$F$2:$CQ$2),0))</f>
        <v>#VALUE!</v>
      </c>
      <c r="G65" s="5" t="e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#VALUE!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 t="e">
        <f t="array" ref="F66">INDEX($F$59:$CW$60,1,MATCH(1,($E66=$F$1:$CQ$1)*($F$62=$F$4:$CQ$4)*(Summary!$B$5='Required Capacity (Hide)'!$F$2:$CQ$2),0))</f>
        <v>#VALUE!</v>
      </c>
      <c r="G66" s="5" t="e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#VALUE!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 t="e">
        <f t="array" ref="F67">INDEX($F$59:$CW$60,1,MATCH(1,($E67=$F$1:$CQ$1)*($F$62=$F$4:$CQ$4)*(Summary!$B$5='Required Capacity (Hide)'!$F$2:$CQ$2),0))</f>
        <v>#VALUE!</v>
      </c>
      <c r="G67" s="5" t="e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#VALUE!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 t="e">
        <f t="array" ref="F68">INDEX($F$59:$CW$60,1,MATCH(1,($E68=$F$1:$CQ$1)*($F$62=$F$4:$CQ$4)*(Summary!$B$5='Required Capacity (Hide)'!$F$2:$CQ$2),0))</f>
        <v>#VALUE!</v>
      </c>
      <c r="G68" s="5" t="e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#VALUE!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 t="e">
        <f t="array" ref="F69">INDEX($F$59:$CW$60,1,MATCH(1,($E69=$F$1:$CQ$1)*($F$62=$F$4:$CQ$4)*(Summary!$B$5='Required Capacity (Hide)'!$F$2:$CQ$2),0))</f>
        <v>#VALUE!</v>
      </c>
      <c r="G69" s="5" t="e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#VALUE!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 t="e">
        <f t="array" ref="F70">INDEX($F$59:$CW$60,1,MATCH(1,($E70=$F$1:$CQ$1)*($F$62=$F$4:$CQ$4)*(Summary!$B$5='Required Capacity (Hide)'!$F$2:$CQ$2),0))</f>
        <v>#VALUE!</v>
      </c>
      <c r="G70" s="5" t="e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#VALUE!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 t="e">
        <f t="array" ref="F71">INDEX($F$59:$CW$60,1,MATCH(1,($E71=$F$1:$CQ$1)*($F$62=$F$4:$CQ$4)*(Summary!$B$5='Required Capacity (Hide)'!$F$2:$CQ$2),0))</f>
        <v>#VALUE!</v>
      </c>
      <c r="G71" s="5" t="e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#VALUE!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 t="e">
        <f t="array" ref="F72">INDEX($F$59:$CW$60,1,MATCH(1,($E72=$F$1:$CQ$1)*($F$62=$F$4:$CQ$4)*(Summary!$B$5='Required Capacity (Hide)'!$F$2:$CQ$2),0))</f>
        <v>#VALUE!</v>
      </c>
      <c r="G72" s="5" t="e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#VALUE!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 t="e">
        <f t="array" ref="F73">INDEX($F$59:$CW$60,1,MATCH(1,($E73=$F$1:$CQ$1)*($F$62=$F$4:$CQ$4)*(Summary!$B$5='Required Capacity (Hide)'!$F$2:$CQ$2),0))</f>
        <v>#VALUE!</v>
      </c>
      <c r="G73" s="5" t="e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#VALUE!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 t="e">
        <f t="array" ref="F74">INDEX($F$59:$CW$60,1,MATCH(1,($E74=$F$1:$CQ$1)*($F$62=$F$4:$CQ$4)*(Summary!$B$5='Required Capacity (Hide)'!$F$2:$CQ$2),0))</f>
        <v>#VALUE!</v>
      </c>
      <c r="G74" s="5" t="e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#VALUE!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 t="e">
        <f t="array" ref="F75">INDEX($F$59:$CW$60,1,MATCH(1,($E75=$F$1:$CQ$1)*($F$62=$F$4:$CQ$4)*(Summary!$B$5='Required Capacity (Hide)'!$F$2:$CQ$2),0))</f>
        <v>#VALUE!</v>
      </c>
      <c r="G75" s="5" t="e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#VALUE!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 t="e">
        <f t="array" ref="F76">INDEX($F$59:$CW$60,1,MATCH(1,($E76=$F$1:$CQ$1)*($F$62=$F$4:$CQ$4)*(Summary!$B$5='Required Capacity (Hide)'!$F$2:$CQ$2),0))</f>
        <v>#VALUE!</v>
      </c>
      <c r="G76" s="5" t="e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#VALUE!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 t="e">
        <f t="array" ref="F77">INDEX($F$59:$CW$60,1,MATCH(1,($E77=$F$1:$CQ$1)*($F$62=$F$4:$CQ$4)*(Summary!$B$5='Required Capacity (Hide)'!$F$2:$CQ$2),0))</f>
        <v>#VALUE!</v>
      </c>
      <c r="G77" s="5" t="e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#VALUE!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Caseloads</v>
      </c>
      <c r="F78" s="18" t="e">
        <f>SUM(F63:F77)</f>
        <v>#VALUE!</v>
      </c>
      <c r="G78" s="18" t="e">
        <f>SUM(G63:G77)</f>
        <v>#VALUE!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21"/>
  <sheetViews>
    <sheetView showGridLines="0" showRowColHeaders="0" workbookViewId="0">
      <selection activeCell="B4" sqref="B4"/>
    </sheetView>
  </sheetViews>
  <sheetFormatPr defaultColWidth="0" defaultRowHeight="14.5" zeroHeight="1" x14ac:dyDescent="0.35"/>
  <cols>
    <col min="1" max="1" width="8.7265625" customWidth="1"/>
    <col min="2" max="2" width="17.6328125" bestFit="1" customWidth="1"/>
    <col min="3" max="17" width="3.36328125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40" width="3.36328125" customWidth="1"/>
    <col min="41" max="41" width="13.7265625" bestFit="1" customWidth="1"/>
    <col min="42" max="45" width="8.7265625" customWidth="1"/>
    <col min="46" max="46" width="12.1796875" customWidth="1"/>
    <col min="47" max="47" width="8.7265625" customWidth="1"/>
    <col min="48" max="16384" width="8.7265625" hidden="1"/>
  </cols>
  <sheetData>
    <row r="1" spans="1:46" ht="23.5" x14ac:dyDescent="0.55000000000000004">
      <c r="A1" s="25" t="s">
        <v>133</v>
      </c>
    </row>
    <row r="2" spans="1:46" ht="24" thickBot="1" x14ac:dyDescent="0.6">
      <c r="A2" s="25"/>
    </row>
    <row r="3" spans="1:46" ht="20" customHeight="1" thickBot="1" x14ac:dyDescent="0.6">
      <c r="A3" s="25"/>
      <c r="B3" s="89" t="s">
        <v>217</v>
      </c>
    </row>
    <row r="4" spans="1:46" ht="16.5" customHeight="1" thickBot="1" x14ac:dyDescent="0.6">
      <c r="A4" s="25"/>
      <c r="B4" s="169"/>
    </row>
    <row r="5" spans="1:46" ht="17.5" customHeight="1" thickBot="1" x14ac:dyDescent="0.6">
      <c r="A5" s="25"/>
    </row>
    <row r="6" spans="1:46" ht="15" thickBot="1" x14ac:dyDescent="0.4">
      <c r="B6" s="56" t="s">
        <v>116</v>
      </c>
      <c r="Y6" s="56" t="s">
        <v>117</v>
      </c>
    </row>
    <row r="7" spans="1:46" x14ac:dyDescent="0.35"/>
    <row r="8" spans="1:46" ht="15" thickBot="1" x14ac:dyDescent="0.4"/>
    <row r="9" spans="1:46" ht="89" thickBot="1" x14ac:dyDescent="0.4">
      <c r="B9" s="77" t="s">
        <v>99</v>
      </c>
      <c r="C9" s="78" t="str" cm="1">
        <f t="array" ref="C9">INDEX('Data Validation (Hide)'!$B$2:$B$16,COLUMN(A1),1)</f>
        <v>20 Group Sessions</v>
      </c>
      <c r="D9" s="79" t="str" cm="1">
        <f t="array" ref="D9">INDEX('Data Validation (Hide)'!$B$2:$B$16,COLUMN(B1),1)</f>
        <v>40 Group Session</v>
      </c>
      <c r="E9" s="79" t="str" cm="1">
        <f t="array" ref="E9">INDEX('Data Validation (Hide)'!$B$2:$B$16,COLUMN(C1),1)</f>
        <v>8 Group Session</v>
      </c>
      <c r="F9" s="79" t="str" cm="1">
        <f t="array" ref="F9">INDEX('Data Validation (Hide)'!$B$2:$B$16,COLUMN(D1),1)</f>
        <v>20 Individual</v>
      </c>
      <c r="G9" s="79" t="str" cm="1">
        <f t="array" ref="G9">INDEX('Data Validation (Hide)'!$B$2:$B$16,COLUMN(E1),1)</f>
        <v>40 Individual</v>
      </c>
      <c r="H9" s="79" t="str" cm="1">
        <f t="array" ref="H9">INDEX('Data Validation (Hide)'!$B$2:$B$16,COLUMN(F1),1)</f>
        <v>Caseload 6</v>
      </c>
      <c r="I9" s="79" t="str" cm="1">
        <f t="array" ref="I9">INDEX('Data Validation (Hide)'!$B$2:$B$16,COLUMN(G1),1)</f>
        <v>Caseload 7</v>
      </c>
      <c r="J9" s="79" t="str" cm="1">
        <f t="array" ref="J9">INDEX('Data Validation (Hide)'!$B$2:$B$16,COLUMN(H1),1)</f>
        <v>Caseload 8</v>
      </c>
      <c r="K9" s="79" t="str" cm="1">
        <f t="array" ref="K9">INDEX('Data Validation (Hide)'!$B$2:$B$16,COLUMN(I1),1)</f>
        <v>Caseload 9</v>
      </c>
      <c r="L9" s="79" t="str" cm="1">
        <f t="array" ref="L9">INDEX('Data Validation (Hide)'!$B$2:$B$16,COLUMN(J1),1)</f>
        <v>Caseload 10</v>
      </c>
      <c r="M9" s="79" t="str" cm="1">
        <f t="array" ref="M9">INDEX('Data Validation (Hide)'!$B$2:$B$16,COLUMN(K1),1)</f>
        <v>Caseload 11</v>
      </c>
      <c r="N9" s="79" t="str" cm="1">
        <f t="array" ref="N9">INDEX('Data Validation (Hide)'!$B$2:$B$16,COLUMN(L1),1)</f>
        <v>Caseload 12</v>
      </c>
      <c r="O9" s="79" t="str" cm="1">
        <f t="array" ref="O9">INDEX('Data Validation (Hide)'!$B$2:$B$16,COLUMN(M1),1)</f>
        <v>Caseload 13</v>
      </c>
      <c r="P9" s="79" t="str" cm="1">
        <f t="array" ref="P9">INDEX('Data Validation (Hide)'!$B$2:$B$16,COLUMN(N1),1)</f>
        <v>Caseload 14</v>
      </c>
      <c r="Q9" s="80" t="str" cm="1">
        <f t="array" ref="Q9">INDEX('Data Validation (Hide)'!$B$2:$B$16,COLUMN(O1),1)</f>
        <v>Caseload 15</v>
      </c>
      <c r="R9" s="56" t="s">
        <v>64</v>
      </c>
      <c r="S9" s="77" t="s">
        <v>65</v>
      </c>
      <c r="T9" s="77" t="s">
        <v>66</v>
      </c>
      <c r="U9" s="77" t="s">
        <v>67</v>
      </c>
      <c r="V9" s="77" t="s">
        <v>215</v>
      </c>
      <c r="W9" s="77" t="str">
        <f>"Avg. mins per week (52 weeks) per "&amp;LEFT(LOWER(GroupName),LEN(GroupName)-1)</f>
        <v>Avg. mins per week (52 weeks) per caseload</v>
      </c>
      <c r="X9" s="5"/>
      <c r="Y9" s="77" t="s">
        <v>99</v>
      </c>
      <c r="Z9" s="81" t="str" cm="1">
        <f t="array" ref="Z9">INDEX('Data Validation (Hide)'!$B$2:$B$16,COLUMN(A1),1)</f>
        <v>20 Group Sessions</v>
      </c>
      <c r="AA9" s="82" t="str" cm="1">
        <f t="array" ref="AA9">INDEX('Data Validation (Hide)'!$B$2:$B$16,COLUMN(B1),1)</f>
        <v>40 Group Session</v>
      </c>
      <c r="AB9" s="82" t="str" cm="1">
        <f t="array" ref="AB9">INDEX('Data Validation (Hide)'!$B$2:$B$16,COLUMN(C1),1)</f>
        <v>8 Group Session</v>
      </c>
      <c r="AC9" s="82" t="str" cm="1">
        <f t="array" ref="AC9">INDEX('Data Validation (Hide)'!$B$2:$B$16,COLUMN(D1),1)</f>
        <v>20 Individual</v>
      </c>
      <c r="AD9" s="82" t="str" cm="1">
        <f t="array" ref="AD9">INDEX('Data Validation (Hide)'!$B$2:$B$16,COLUMN(E1),1)</f>
        <v>40 Individual</v>
      </c>
      <c r="AE9" s="82" t="str" cm="1">
        <f t="array" ref="AE9">INDEX('Data Validation (Hide)'!$B$2:$B$16,COLUMN(F1),1)</f>
        <v>Caseload 6</v>
      </c>
      <c r="AF9" s="82" t="str" cm="1">
        <f t="array" ref="AF9">INDEX('Data Validation (Hide)'!$B$2:$B$16,COLUMN(G1),1)</f>
        <v>Caseload 7</v>
      </c>
      <c r="AG9" s="82" t="str" cm="1">
        <f t="array" ref="AG9">INDEX('Data Validation (Hide)'!$B$2:$B$16,COLUMN(H1),1)</f>
        <v>Caseload 8</v>
      </c>
      <c r="AH9" s="82" t="str" cm="1">
        <f t="array" ref="AH9">INDEX('Data Validation (Hide)'!$B$2:$B$16,COLUMN(I1),1)</f>
        <v>Caseload 9</v>
      </c>
      <c r="AI9" s="82" t="str" cm="1">
        <f t="array" ref="AI9">INDEX('Data Validation (Hide)'!$B$2:$B$16,COLUMN(J1),1)</f>
        <v>Caseload 10</v>
      </c>
      <c r="AJ9" s="82" t="str" cm="1">
        <f t="array" ref="AJ9">INDEX('Data Validation (Hide)'!$B$2:$B$16,COLUMN(K1),1)</f>
        <v>Caseload 11</v>
      </c>
      <c r="AK9" s="82" t="str" cm="1">
        <f t="array" ref="AK9">INDEX('Data Validation (Hide)'!$B$2:$B$16,COLUMN(L1),1)</f>
        <v>Caseload 12</v>
      </c>
      <c r="AL9" s="82" t="str" cm="1">
        <f t="array" ref="AL9">INDEX('Data Validation (Hide)'!$B$2:$B$16,COLUMN(M1),1)</f>
        <v>Caseload 13</v>
      </c>
      <c r="AM9" s="82" t="str" cm="1">
        <f t="array" ref="AM9">INDEX('Data Validation (Hide)'!$B$2:$B$16,COLUMN(N1),1)</f>
        <v>Caseload 14</v>
      </c>
      <c r="AN9" s="83" t="str" cm="1">
        <f t="array" ref="AN9">INDEX('Data Validation (Hide)'!$B$2:$B$16,COLUMN(O1),1)</f>
        <v>Caseload 15</v>
      </c>
      <c r="AO9" s="56" t="s">
        <v>64</v>
      </c>
      <c r="AP9" s="77" t="s">
        <v>65</v>
      </c>
      <c r="AQ9" s="77" t="s">
        <v>66</v>
      </c>
      <c r="AR9" s="77" t="s">
        <v>67</v>
      </c>
      <c r="AS9" s="77" t="s">
        <v>215</v>
      </c>
      <c r="AT9" s="77" t="str">
        <f>"Avg. mins per week (52 weeks) per "&amp;LEFT(LOWER(GroupName),LEN(GroupName)-1)</f>
        <v>Avg. mins per week (52 weeks) per caseload</v>
      </c>
    </row>
    <row r="10" spans="1:46" x14ac:dyDescent="0.35">
      <c r="B10" s="121"/>
      <c r="C10" s="136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38"/>
      <c r="R10" s="121"/>
      <c r="S10" s="121"/>
      <c r="T10" s="121"/>
      <c r="U10" s="37" t="str">
        <f>IF(T10*S10=0,"",T10*S10)</f>
        <v/>
      </c>
      <c r="V10" s="162" t="str">
        <f>IFERROR(U10/52,"")</f>
        <v/>
      </c>
      <c r="W10" s="162" t="str">
        <f>IFERROR(V10/COUNTIF(C10:Q10,"="&amp;"x"),"")</f>
        <v/>
      </c>
      <c r="X10" s="5"/>
      <c r="Y10" s="121"/>
      <c r="Z10" s="136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38"/>
      <c r="AO10" s="121"/>
      <c r="AP10" s="121"/>
      <c r="AQ10" s="121"/>
      <c r="AR10" s="37" t="str">
        <f>IF(AQ10*AP10=0,"",AQ10*AP10)</f>
        <v/>
      </c>
      <c r="AS10" s="162" t="str">
        <f t="shared" ref="AS10:AS73" si="0">IFERROR(AR10/52,"")</f>
        <v/>
      </c>
      <c r="AT10" s="162" t="str">
        <f>IFERROR(AS10/COUNTIF(Z10:AN10,"="&amp;"x"),"")</f>
        <v/>
      </c>
    </row>
    <row r="11" spans="1:46" x14ac:dyDescent="0.35">
      <c r="B11" s="122"/>
      <c r="C11" s="139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41"/>
      <c r="R11" s="122"/>
      <c r="S11" s="122"/>
      <c r="T11" s="122"/>
      <c r="U11" s="47" t="str">
        <f t="shared" ref="U11:U74" si="1">IF(T11*S11=0,"",T11*S11)</f>
        <v/>
      </c>
      <c r="V11" s="163" t="str">
        <f t="shared" ref="V11:V73" si="2">IFERROR(U11/52,"")</f>
        <v/>
      </c>
      <c r="W11" s="163" t="str">
        <f t="shared" ref="W11:W74" si="3">IFERROR(V11/COUNTIF(C11:Q11,"="&amp;"x"),"")</f>
        <v/>
      </c>
      <c r="X11" s="5"/>
      <c r="Y11" s="122"/>
      <c r="Z11" s="139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41"/>
      <c r="AO11" s="122"/>
      <c r="AP11" s="122"/>
      <c r="AQ11" s="122"/>
      <c r="AR11" s="47" t="str">
        <f t="shared" ref="AR11:AR74" si="4">IF(AQ11*AP11=0,"",AQ11*AP11)</f>
        <v/>
      </c>
      <c r="AS11" s="163" t="str">
        <f t="shared" si="0"/>
        <v/>
      </c>
      <c r="AT11" s="163" t="str">
        <f t="shared" ref="AT11:AT74" si="5">IFERROR(AS11/COUNTIF(Z11:AN11,"="&amp;"x"),"")</f>
        <v/>
      </c>
    </row>
    <row r="12" spans="1:46" x14ac:dyDescent="0.35">
      <c r="B12" s="122"/>
      <c r="C12" s="139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41"/>
      <c r="R12" s="122"/>
      <c r="S12" s="122"/>
      <c r="T12" s="122"/>
      <c r="U12" s="47" t="str">
        <f t="shared" si="1"/>
        <v/>
      </c>
      <c r="V12" s="163" t="str">
        <f t="shared" si="2"/>
        <v/>
      </c>
      <c r="W12" s="163" t="str">
        <f t="shared" si="3"/>
        <v/>
      </c>
      <c r="X12" s="5"/>
      <c r="Y12" s="122"/>
      <c r="Z12" s="139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41"/>
      <c r="AO12" s="122"/>
      <c r="AP12" s="122"/>
      <c r="AQ12" s="122"/>
      <c r="AR12" s="47" t="str">
        <f t="shared" si="4"/>
        <v/>
      </c>
      <c r="AS12" s="163" t="str">
        <f t="shared" si="0"/>
        <v/>
      </c>
      <c r="AT12" s="163" t="str">
        <f t="shared" si="5"/>
        <v/>
      </c>
    </row>
    <row r="13" spans="1:46" x14ac:dyDescent="0.35">
      <c r="B13" s="122"/>
      <c r="C13" s="139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41"/>
      <c r="R13" s="122"/>
      <c r="S13" s="122"/>
      <c r="T13" s="122"/>
      <c r="U13" s="47" t="str">
        <f t="shared" si="1"/>
        <v/>
      </c>
      <c r="V13" s="163" t="str">
        <f t="shared" si="2"/>
        <v/>
      </c>
      <c r="W13" s="163" t="str">
        <f t="shared" si="3"/>
        <v/>
      </c>
      <c r="X13" s="5"/>
      <c r="Y13" s="122"/>
      <c r="Z13" s="139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41"/>
      <c r="AO13" s="122"/>
      <c r="AP13" s="122"/>
      <c r="AQ13" s="122"/>
      <c r="AR13" s="47" t="str">
        <f t="shared" si="4"/>
        <v/>
      </c>
      <c r="AS13" s="163" t="str">
        <f t="shared" si="0"/>
        <v/>
      </c>
      <c r="AT13" s="163" t="str">
        <f t="shared" si="5"/>
        <v/>
      </c>
    </row>
    <row r="14" spans="1:46" x14ac:dyDescent="0.35">
      <c r="B14" s="122"/>
      <c r="C14" s="139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41"/>
      <c r="R14" s="122"/>
      <c r="S14" s="122"/>
      <c r="T14" s="122"/>
      <c r="U14" s="47" t="str">
        <f t="shared" si="1"/>
        <v/>
      </c>
      <c r="V14" s="163" t="str">
        <f t="shared" si="2"/>
        <v/>
      </c>
      <c r="W14" s="163" t="str">
        <f t="shared" si="3"/>
        <v/>
      </c>
      <c r="X14" s="5"/>
      <c r="Y14" s="122"/>
      <c r="Z14" s="139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41"/>
      <c r="AO14" s="122"/>
      <c r="AP14" s="122"/>
      <c r="AQ14" s="122"/>
      <c r="AR14" s="47" t="str">
        <f t="shared" si="4"/>
        <v/>
      </c>
      <c r="AS14" s="163" t="str">
        <f t="shared" si="0"/>
        <v/>
      </c>
      <c r="AT14" s="163" t="str">
        <f t="shared" si="5"/>
        <v/>
      </c>
    </row>
    <row r="15" spans="1:46" x14ac:dyDescent="0.35">
      <c r="B15" s="122"/>
      <c r="C15" s="139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41"/>
      <c r="R15" s="122"/>
      <c r="S15" s="122"/>
      <c r="T15" s="122"/>
      <c r="U15" s="47" t="str">
        <f t="shared" si="1"/>
        <v/>
      </c>
      <c r="V15" s="163" t="str">
        <f t="shared" si="2"/>
        <v/>
      </c>
      <c r="W15" s="163" t="str">
        <f t="shared" si="3"/>
        <v/>
      </c>
      <c r="X15" s="5"/>
      <c r="Y15" s="122"/>
      <c r="Z15" s="139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41"/>
      <c r="AO15" s="122"/>
      <c r="AP15" s="122"/>
      <c r="AQ15" s="122"/>
      <c r="AR15" s="47" t="str">
        <f t="shared" si="4"/>
        <v/>
      </c>
      <c r="AS15" s="163" t="str">
        <f t="shared" si="0"/>
        <v/>
      </c>
      <c r="AT15" s="163" t="str">
        <f t="shared" si="5"/>
        <v/>
      </c>
    </row>
    <row r="16" spans="1:46" x14ac:dyDescent="0.35">
      <c r="B16" s="122"/>
      <c r="C16" s="139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41"/>
      <c r="R16" s="122"/>
      <c r="S16" s="122"/>
      <c r="T16" s="122"/>
      <c r="U16" s="47" t="str">
        <f t="shared" si="1"/>
        <v/>
      </c>
      <c r="V16" s="163" t="str">
        <f t="shared" si="2"/>
        <v/>
      </c>
      <c r="W16" s="163" t="str">
        <f t="shared" si="3"/>
        <v/>
      </c>
      <c r="X16" s="5"/>
      <c r="Y16" s="122"/>
      <c r="Z16" s="139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41"/>
      <c r="AO16" s="122"/>
      <c r="AP16" s="122"/>
      <c r="AQ16" s="122"/>
      <c r="AR16" s="47" t="str">
        <f t="shared" si="4"/>
        <v/>
      </c>
      <c r="AS16" s="163" t="str">
        <f t="shared" si="0"/>
        <v/>
      </c>
      <c r="AT16" s="163" t="str">
        <f t="shared" si="5"/>
        <v/>
      </c>
    </row>
    <row r="17" spans="2:46" x14ac:dyDescent="0.35">
      <c r="B17" s="122"/>
      <c r="C17" s="139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41"/>
      <c r="R17" s="122"/>
      <c r="S17" s="122"/>
      <c r="T17" s="122"/>
      <c r="U17" s="47" t="str">
        <f t="shared" si="1"/>
        <v/>
      </c>
      <c r="V17" s="163" t="str">
        <f t="shared" si="2"/>
        <v/>
      </c>
      <c r="W17" s="163" t="str">
        <f t="shared" si="3"/>
        <v/>
      </c>
      <c r="X17" s="5"/>
      <c r="Y17" s="122"/>
      <c r="Z17" s="139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41"/>
      <c r="AO17" s="122"/>
      <c r="AP17" s="122"/>
      <c r="AQ17" s="122"/>
      <c r="AR17" s="47" t="str">
        <f t="shared" si="4"/>
        <v/>
      </c>
      <c r="AS17" s="163" t="str">
        <f t="shared" si="0"/>
        <v/>
      </c>
      <c r="AT17" s="163" t="str">
        <f t="shared" si="5"/>
        <v/>
      </c>
    </row>
    <row r="18" spans="2:46" x14ac:dyDescent="0.35">
      <c r="B18" s="122"/>
      <c r="C18" s="139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41"/>
      <c r="R18" s="122"/>
      <c r="S18" s="122"/>
      <c r="T18" s="122"/>
      <c r="U18" s="47" t="str">
        <f t="shared" si="1"/>
        <v/>
      </c>
      <c r="V18" s="163" t="str">
        <f t="shared" si="2"/>
        <v/>
      </c>
      <c r="W18" s="163" t="str">
        <f t="shared" si="3"/>
        <v/>
      </c>
      <c r="X18" s="5"/>
      <c r="Y18" s="122"/>
      <c r="Z18" s="139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41"/>
      <c r="AO18" s="122"/>
      <c r="AP18" s="122"/>
      <c r="AQ18" s="122"/>
      <c r="AR18" s="47" t="str">
        <f t="shared" si="4"/>
        <v/>
      </c>
      <c r="AS18" s="163" t="str">
        <f t="shared" si="0"/>
        <v/>
      </c>
      <c r="AT18" s="163" t="str">
        <f t="shared" si="5"/>
        <v/>
      </c>
    </row>
    <row r="19" spans="2:46" x14ac:dyDescent="0.35">
      <c r="B19" s="122"/>
      <c r="C19" s="139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41"/>
      <c r="R19" s="122"/>
      <c r="S19" s="122"/>
      <c r="T19" s="122"/>
      <c r="U19" s="47" t="str">
        <f t="shared" si="1"/>
        <v/>
      </c>
      <c r="V19" s="163" t="str">
        <f t="shared" si="2"/>
        <v/>
      </c>
      <c r="W19" s="163" t="str">
        <f t="shared" si="3"/>
        <v/>
      </c>
      <c r="Y19" s="122"/>
      <c r="Z19" s="139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41"/>
      <c r="AO19" s="122"/>
      <c r="AP19" s="122"/>
      <c r="AQ19" s="122"/>
      <c r="AR19" s="47" t="str">
        <f t="shared" si="4"/>
        <v/>
      </c>
      <c r="AS19" s="163" t="str">
        <f t="shared" si="0"/>
        <v/>
      </c>
      <c r="AT19" s="163" t="str">
        <f t="shared" si="5"/>
        <v/>
      </c>
    </row>
    <row r="20" spans="2:46" x14ac:dyDescent="0.35">
      <c r="B20" s="122"/>
      <c r="C20" s="139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41"/>
      <c r="R20" s="122"/>
      <c r="S20" s="122"/>
      <c r="T20" s="122"/>
      <c r="U20" s="47" t="str">
        <f t="shared" si="1"/>
        <v/>
      </c>
      <c r="V20" s="163" t="str">
        <f t="shared" si="2"/>
        <v/>
      </c>
      <c r="W20" s="163" t="str">
        <f t="shared" si="3"/>
        <v/>
      </c>
      <c r="Y20" s="122"/>
      <c r="Z20" s="139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41"/>
      <c r="AO20" s="122"/>
      <c r="AP20" s="122"/>
      <c r="AQ20" s="122"/>
      <c r="AR20" s="47" t="str">
        <f t="shared" si="4"/>
        <v/>
      </c>
      <c r="AS20" s="163" t="str">
        <f t="shared" si="0"/>
        <v/>
      </c>
      <c r="AT20" s="163" t="str">
        <f t="shared" si="5"/>
        <v/>
      </c>
    </row>
    <row r="21" spans="2:46" x14ac:dyDescent="0.35">
      <c r="B21" s="122"/>
      <c r="C21" s="139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41"/>
      <c r="R21" s="122"/>
      <c r="S21" s="122"/>
      <c r="T21" s="122"/>
      <c r="U21" s="47" t="str">
        <f t="shared" si="1"/>
        <v/>
      </c>
      <c r="V21" s="163" t="str">
        <f t="shared" si="2"/>
        <v/>
      </c>
      <c r="W21" s="163" t="str">
        <f t="shared" si="3"/>
        <v/>
      </c>
      <c r="Y21" s="122"/>
      <c r="Z21" s="139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41"/>
      <c r="AO21" s="122"/>
      <c r="AP21" s="122"/>
      <c r="AQ21" s="122"/>
      <c r="AR21" s="47" t="str">
        <f t="shared" si="4"/>
        <v/>
      </c>
      <c r="AS21" s="163" t="str">
        <f t="shared" si="0"/>
        <v/>
      </c>
      <c r="AT21" s="163" t="str">
        <f t="shared" si="5"/>
        <v/>
      </c>
    </row>
    <row r="22" spans="2:46" x14ac:dyDescent="0.35">
      <c r="B22" s="122"/>
      <c r="C22" s="139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41"/>
      <c r="R22" s="122"/>
      <c r="S22" s="122"/>
      <c r="T22" s="122"/>
      <c r="U22" s="47" t="str">
        <f t="shared" si="1"/>
        <v/>
      </c>
      <c r="V22" s="163" t="str">
        <f t="shared" si="2"/>
        <v/>
      </c>
      <c r="W22" s="163" t="str">
        <f t="shared" si="3"/>
        <v/>
      </c>
      <c r="Y22" s="122"/>
      <c r="Z22" s="139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41"/>
      <c r="AO22" s="122"/>
      <c r="AP22" s="122"/>
      <c r="AQ22" s="122"/>
      <c r="AR22" s="47" t="str">
        <f t="shared" si="4"/>
        <v/>
      </c>
      <c r="AS22" s="163" t="str">
        <f t="shared" si="0"/>
        <v/>
      </c>
      <c r="AT22" s="163" t="str">
        <f t="shared" si="5"/>
        <v/>
      </c>
    </row>
    <row r="23" spans="2:46" x14ac:dyDescent="0.35">
      <c r="B23" s="122"/>
      <c r="C23" s="139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41"/>
      <c r="R23" s="122"/>
      <c r="S23" s="122"/>
      <c r="T23" s="122"/>
      <c r="U23" s="47" t="str">
        <f t="shared" si="1"/>
        <v/>
      </c>
      <c r="V23" s="163" t="str">
        <f t="shared" si="2"/>
        <v/>
      </c>
      <c r="W23" s="163" t="str">
        <f t="shared" si="3"/>
        <v/>
      </c>
      <c r="Y23" s="122"/>
      <c r="Z23" s="139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41"/>
      <c r="AO23" s="122"/>
      <c r="AP23" s="122"/>
      <c r="AQ23" s="122"/>
      <c r="AR23" s="47" t="str">
        <f t="shared" si="4"/>
        <v/>
      </c>
      <c r="AS23" s="163" t="str">
        <f t="shared" si="0"/>
        <v/>
      </c>
      <c r="AT23" s="163" t="str">
        <f t="shared" si="5"/>
        <v/>
      </c>
    </row>
    <row r="24" spans="2:46" x14ac:dyDescent="0.35">
      <c r="B24" s="122"/>
      <c r="C24" s="139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41"/>
      <c r="R24" s="122"/>
      <c r="S24" s="122"/>
      <c r="T24" s="122"/>
      <c r="U24" s="47" t="str">
        <f t="shared" si="1"/>
        <v/>
      </c>
      <c r="V24" s="163" t="str">
        <f t="shared" si="2"/>
        <v/>
      </c>
      <c r="W24" s="163" t="str">
        <f t="shared" si="3"/>
        <v/>
      </c>
      <c r="Y24" s="122"/>
      <c r="Z24" s="139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41"/>
      <c r="AO24" s="122"/>
      <c r="AP24" s="122"/>
      <c r="AQ24" s="122"/>
      <c r="AR24" s="47" t="str">
        <f t="shared" si="4"/>
        <v/>
      </c>
      <c r="AS24" s="163" t="str">
        <f t="shared" si="0"/>
        <v/>
      </c>
      <c r="AT24" s="163" t="str">
        <f t="shared" si="5"/>
        <v/>
      </c>
    </row>
    <row r="25" spans="2:46" x14ac:dyDescent="0.35">
      <c r="B25" s="122"/>
      <c r="C25" s="139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41"/>
      <c r="R25" s="122"/>
      <c r="S25" s="122"/>
      <c r="T25" s="122"/>
      <c r="U25" s="47" t="str">
        <f t="shared" si="1"/>
        <v/>
      </c>
      <c r="V25" s="163" t="str">
        <f t="shared" si="2"/>
        <v/>
      </c>
      <c r="W25" s="163" t="str">
        <f t="shared" si="3"/>
        <v/>
      </c>
      <c r="Y25" s="122"/>
      <c r="Z25" s="139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41"/>
      <c r="AO25" s="122"/>
      <c r="AP25" s="122"/>
      <c r="AQ25" s="122"/>
      <c r="AR25" s="47" t="str">
        <f t="shared" si="4"/>
        <v/>
      </c>
      <c r="AS25" s="163" t="str">
        <f t="shared" si="0"/>
        <v/>
      </c>
      <c r="AT25" s="163" t="str">
        <f t="shared" si="5"/>
        <v/>
      </c>
    </row>
    <row r="26" spans="2:46" x14ac:dyDescent="0.35">
      <c r="B26" s="122"/>
      <c r="C26" s="139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41"/>
      <c r="R26" s="122"/>
      <c r="S26" s="122"/>
      <c r="T26" s="122"/>
      <c r="U26" s="47" t="str">
        <f t="shared" si="1"/>
        <v/>
      </c>
      <c r="V26" s="163" t="str">
        <f t="shared" si="2"/>
        <v/>
      </c>
      <c r="W26" s="163" t="str">
        <f t="shared" si="3"/>
        <v/>
      </c>
      <c r="Y26" s="122"/>
      <c r="Z26" s="139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41"/>
      <c r="AO26" s="122"/>
      <c r="AP26" s="122"/>
      <c r="AQ26" s="122"/>
      <c r="AR26" s="47" t="str">
        <f t="shared" si="4"/>
        <v/>
      </c>
      <c r="AS26" s="163" t="str">
        <f t="shared" si="0"/>
        <v/>
      </c>
      <c r="AT26" s="163" t="str">
        <f t="shared" si="5"/>
        <v/>
      </c>
    </row>
    <row r="27" spans="2:46" x14ac:dyDescent="0.35">
      <c r="B27" s="122"/>
      <c r="C27" s="139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41"/>
      <c r="R27" s="122"/>
      <c r="S27" s="122"/>
      <c r="T27" s="122"/>
      <c r="U27" s="47" t="str">
        <f t="shared" si="1"/>
        <v/>
      </c>
      <c r="V27" s="163" t="str">
        <f t="shared" si="2"/>
        <v/>
      </c>
      <c r="W27" s="163" t="str">
        <f t="shared" si="3"/>
        <v/>
      </c>
      <c r="Y27" s="122"/>
      <c r="Z27" s="139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41"/>
      <c r="AO27" s="122"/>
      <c r="AP27" s="122"/>
      <c r="AQ27" s="122"/>
      <c r="AR27" s="47" t="str">
        <f t="shared" si="4"/>
        <v/>
      </c>
      <c r="AS27" s="163" t="str">
        <f t="shared" si="0"/>
        <v/>
      </c>
      <c r="AT27" s="163" t="str">
        <f t="shared" si="5"/>
        <v/>
      </c>
    </row>
    <row r="28" spans="2:46" x14ac:dyDescent="0.35">
      <c r="B28" s="122"/>
      <c r="C28" s="139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41"/>
      <c r="R28" s="122"/>
      <c r="S28" s="122"/>
      <c r="T28" s="122"/>
      <c r="U28" s="47" t="str">
        <f t="shared" si="1"/>
        <v/>
      </c>
      <c r="V28" s="163" t="str">
        <f t="shared" si="2"/>
        <v/>
      </c>
      <c r="W28" s="163" t="str">
        <f t="shared" si="3"/>
        <v/>
      </c>
      <c r="Y28" s="122"/>
      <c r="Z28" s="139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41"/>
      <c r="AO28" s="122"/>
      <c r="AP28" s="122"/>
      <c r="AQ28" s="122"/>
      <c r="AR28" s="47" t="str">
        <f t="shared" si="4"/>
        <v/>
      </c>
      <c r="AS28" s="163" t="str">
        <f t="shared" si="0"/>
        <v/>
      </c>
      <c r="AT28" s="163" t="str">
        <f t="shared" si="5"/>
        <v/>
      </c>
    </row>
    <row r="29" spans="2:46" x14ac:dyDescent="0.35">
      <c r="B29" s="122"/>
      <c r="C29" s="139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41"/>
      <c r="R29" s="122"/>
      <c r="S29" s="122"/>
      <c r="T29" s="122"/>
      <c r="U29" s="47" t="str">
        <f t="shared" si="1"/>
        <v/>
      </c>
      <c r="V29" s="163" t="str">
        <f t="shared" si="2"/>
        <v/>
      </c>
      <c r="W29" s="163" t="str">
        <f t="shared" si="3"/>
        <v/>
      </c>
      <c r="Y29" s="122"/>
      <c r="Z29" s="139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41"/>
      <c r="AO29" s="122"/>
      <c r="AP29" s="122"/>
      <c r="AQ29" s="122"/>
      <c r="AR29" s="47" t="str">
        <f t="shared" si="4"/>
        <v/>
      </c>
      <c r="AS29" s="163" t="str">
        <f t="shared" si="0"/>
        <v/>
      </c>
      <c r="AT29" s="163" t="str">
        <f t="shared" si="5"/>
        <v/>
      </c>
    </row>
    <row r="30" spans="2:46" x14ac:dyDescent="0.35">
      <c r="B30" s="122"/>
      <c r="C30" s="139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41"/>
      <c r="R30" s="122"/>
      <c r="S30" s="122"/>
      <c r="T30" s="122"/>
      <c r="U30" s="47" t="str">
        <f t="shared" si="1"/>
        <v/>
      </c>
      <c r="V30" s="163" t="str">
        <f t="shared" si="2"/>
        <v/>
      </c>
      <c r="W30" s="163" t="str">
        <f t="shared" si="3"/>
        <v/>
      </c>
      <c r="Y30" s="122"/>
      <c r="Z30" s="139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41"/>
      <c r="AO30" s="122"/>
      <c r="AP30" s="122"/>
      <c r="AQ30" s="122"/>
      <c r="AR30" s="47" t="str">
        <f t="shared" si="4"/>
        <v/>
      </c>
      <c r="AS30" s="163" t="str">
        <f t="shared" si="0"/>
        <v/>
      </c>
      <c r="AT30" s="163" t="str">
        <f t="shared" si="5"/>
        <v/>
      </c>
    </row>
    <row r="31" spans="2:46" x14ac:dyDescent="0.35">
      <c r="B31" s="122"/>
      <c r="C31" s="139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41"/>
      <c r="R31" s="122"/>
      <c r="S31" s="122"/>
      <c r="T31" s="122"/>
      <c r="U31" s="47" t="str">
        <f t="shared" si="1"/>
        <v/>
      </c>
      <c r="V31" s="163" t="str">
        <f t="shared" si="2"/>
        <v/>
      </c>
      <c r="W31" s="163" t="str">
        <f t="shared" si="3"/>
        <v/>
      </c>
      <c r="Y31" s="122"/>
      <c r="Z31" s="139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41"/>
      <c r="AO31" s="122"/>
      <c r="AP31" s="122"/>
      <c r="AQ31" s="122"/>
      <c r="AR31" s="47" t="str">
        <f t="shared" si="4"/>
        <v/>
      </c>
      <c r="AS31" s="163" t="str">
        <f t="shared" si="0"/>
        <v/>
      </c>
      <c r="AT31" s="163" t="str">
        <f t="shared" si="5"/>
        <v/>
      </c>
    </row>
    <row r="32" spans="2:46" x14ac:dyDescent="0.35">
      <c r="B32" s="122"/>
      <c r="C32" s="139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41"/>
      <c r="R32" s="122"/>
      <c r="S32" s="122"/>
      <c r="T32" s="122"/>
      <c r="U32" s="47" t="str">
        <f t="shared" si="1"/>
        <v/>
      </c>
      <c r="V32" s="163" t="str">
        <f t="shared" si="2"/>
        <v/>
      </c>
      <c r="W32" s="163" t="str">
        <f t="shared" si="3"/>
        <v/>
      </c>
      <c r="Y32" s="122"/>
      <c r="Z32" s="139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41"/>
      <c r="AO32" s="122"/>
      <c r="AP32" s="122"/>
      <c r="AQ32" s="122"/>
      <c r="AR32" s="47" t="str">
        <f t="shared" si="4"/>
        <v/>
      </c>
      <c r="AS32" s="163" t="str">
        <f t="shared" si="0"/>
        <v/>
      </c>
      <c r="AT32" s="163" t="str">
        <f t="shared" si="5"/>
        <v/>
      </c>
    </row>
    <row r="33" spans="2:46" x14ac:dyDescent="0.35">
      <c r="B33" s="122"/>
      <c r="C33" s="139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41"/>
      <c r="R33" s="122"/>
      <c r="S33" s="122"/>
      <c r="T33" s="122"/>
      <c r="U33" s="47" t="str">
        <f t="shared" si="1"/>
        <v/>
      </c>
      <c r="V33" s="163" t="str">
        <f t="shared" si="2"/>
        <v/>
      </c>
      <c r="W33" s="163" t="str">
        <f t="shared" si="3"/>
        <v/>
      </c>
      <c r="Y33" s="122"/>
      <c r="Z33" s="139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41"/>
      <c r="AO33" s="122"/>
      <c r="AP33" s="122"/>
      <c r="AQ33" s="122"/>
      <c r="AR33" s="47" t="str">
        <f t="shared" si="4"/>
        <v/>
      </c>
      <c r="AS33" s="163" t="str">
        <f t="shared" si="0"/>
        <v/>
      </c>
      <c r="AT33" s="163" t="str">
        <f t="shared" si="5"/>
        <v/>
      </c>
    </row>
    <row r="34" spans="2:46" x14ac:dyDescent="0.35">
      <c r="B34" s="122"/>
      <c r="C34" s="139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41"/>
      <c r="R34" s="122"/>
      <c r="S34" s="122"/>
      <c r="T34" s="122"/>
      <c r="U34" s="47" t="str">
        <f t="shared" si="1"/>
        <v/>
      </c>
      <c r="V34" s="163" t="str">
        <f t="shared" si="2"/>
        <v/>
      </c>
      <c r="W34" s="163" t="str">
        <f t="shared" si="3"/>
        <v/>
      </c>
      <c r="Y34" s="122"/>
      <c r="Z34" s="139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41"/>
      <c r="AO34" s="122"/>
      <c r="AP34" s="122"/>
      <c r="AQ34" s="122"/>
      <c r="AR34" s="47" t="str">
        <f t="shared" si="4"/>
        <v/>
      </c>
      <c r="AS34" s="163" t="str">
        <f t="shared" si="0"/>
        <v/>
      </c>
      <c r="AT34" s="163" t="str">
        <f t="shared" si="5"/>
        <v/>
      </c>
    </row>
    <row r="35" spans="2:46" x14ac:dyDescent="0.35">
      <c r="B35" s="122"/>
      <c r="C35" s="139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41"/>
      <c r="R35" s="122"/>
      <c r="S35" s="122"/>
      <c r="T35" s="122"/>
      <c r="U35" s="47" t="str">
        <f t="shared" si="1"/>
        <v/>
      </c>
      <c r="V35" s="163" t="str">
        <f t="shared" si="2"/>
        <v/>
      </c>
      <c r="W35" s="163" t="str">
        <f t="shared" si="3"/>
        <v/>
      </c>
      <c r="Y35" s="122"/>
      <c r="Z35" s="139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41"/>
      <c r="AO35" s="122"/>
      <c r="AP35" s="122"/>
      <c r="AQ35" s="122"/>
      <c r="AR35" s="47" t="str">
        <f t="shared" si="4"/>
        <v/>
      </c>
      <c r="AS35" s="163" t="str">
        <f t="shared" si="0"/>
        <v/>
      </c>
      <c r="AT35" s="163" t="str">
        <f t="shared" si="5"/>
        <v/>
      </c>
    </row>
    <row r="36" spans="2:46" x14ac:dyDescent="0.35">
      <c r="B36" s="122"/>
      <c r="C36" s="139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41"/>
      <c r="R36" s="122"/>
      <c r="S36" s="122"/>
      <c r="T36" s="122"/>
      <c r="U36" s="47" t="str">
        <f t="shared" si="1"/>
        <v/>
      </c>
      <c r="V36" s="163" t="str">
        <f t="shared" si="2"/>
        <v/>
      </c>
      <c r="W36" s="163" t="str">
        <f t="shared" si="3"/>
        <v/>
      </c>
      <c r="Y36" s="122"/>
      <c r="Z36" s="139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41"/>
      <c r="AO36" s="122"/>
      <c r="AP36" s="122"/>
      <c r="AQ36" s="122"/>
      <c r="AR36" s="47" t="str">
        <f t="shared" si="4"/>
        <v/>
      </c>
      <c r="AS36" s="163" t="str">
        <f t="shared" si="0"/>
        <v/>
      </c>
      <c r="AT36" s="163" t="str">
        <f t="shared" si="5"/>
        <v/>
      </c>
    </row>
    <row r="37" spans="2:46" x14ac:dyDescent="0.35">
      <c r="B37" s="122"/>
      <c r="C37" s="139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41"/>
      <c r="R37" s="122"/>
      <c r="S37" s="122"/>
      <c r="T37" s="122"/>
      <c r="U37" s="47" t="str">
        <f t="shared" si="1"/>
        <v/>
      </c>
      <c r="V37" s="163" t="str">
        <f t="shared" si="2"/>
        <v/>
      </c>
      <c r="W37" s="163" t="str">
        <f t="shared" si="3"/>
        <v/>
      </c>
      <c r="Y37" s="122"/>
      <c r="Z37" s="139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41"/>
      <c r="AO37" s="122"/>
      <c r="AP37" s="122"/>
      <c r="AQ37" s="122"/>
      <c r="AR37" s="47" t="str">
        <f t="shared" si="4"/>
        <v/>
      </c>
      <c r="AS37" s="163" t="str">
        <f t="shared" si="0"/>
        <v/>
      </c>
      <c r="AT37" s="163" t="str">
        <f t="shared" si="5"/>
        <v/>
      </c>
    </row>
    <row r="38" spans="2:46" x14ac:dyDescent="0.35">
      <c r="B38" s="122"/>
      <c r="C38" s="139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41"/>
      <c r="R38" s="122"/>
      <c r="S38" s="122"/>
      <c r="T38" s="122"/>
      <c r="U38" s="47" t="str">
        <f t="shared" si="1"/>
        <v/>
      </c>
      <c r="V38" s="163" t="str">
        <f t="shared" si="2"/>
        <v/>
      </c>
      <c r="W38" s="163" t="str">
        <f t="shared" si="3"/>
        <v/>
      </c>
      <c r="Y38" s="122"/>
      <c r="Z38" s="139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41"/>
      <c r="AO38" s="122"/>
      <c r="AP38" s="122"/>
      <c r="AQ38" s="122"/>
      <c r="AR38" s="47" t="str">
        <f t="shared" si="4"/>
        <v/>
      </c>
      <c r="AS38" s="163" t="str">
        <f t="shared" si="0"/>
        <v/>
      </c>
      <c r="AT38" s="163" t="str">
        <f t="shared" si="5"/>
        <v/>
      </c>
    </row>
    <row r="39" spans="2:46" x14ac:dyDescent="0.35">
      <c r="B39" s="122"/>
      <c r="C39" s="139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41"/>
      <c r="R39" s="122"/>
      <c r="S39" s="122"/>
      <c r="T39" s="122"/>
      <c r="U39" s="47" t="str">
        <f t="shared" si="1"/>
        <v/>
      </c>
      <c r="V39" s="163" t="str">
        <f t="shared" si="2"/>
        <v/>
      </c>
      <c r="W39" s="163" t="str">
        <f t="shared" si="3"/>
        <v/>
      </c>
      <c r="Y39" s="122"/>
      <c r="Z39" s="139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41"/>
      <c r="AO39" s="122"/>
      <c r="AP39" s="122"/>
      <c r="AQ39" s="122"/>
      <c r="AR39" s="47" t="str">
        <f t="shared" si="4"/>
        <v/>
      </c>
      <c r="AS39" s="163" t="str">
        <f t="shared" si="0"/>
        <v/>
      </c>
      <c r="AT39" s="163" t="str">
        <f t="shared" si="5"/>
        <v/>
      </c>
    </row>
    <row r="40" spans="2:46" x14ac:dyDescent="0.35">
      <c r="B40" s="122"/>
      <c r="C40" s="139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41"/>
      <c r="R40" s="122"/>
      <c r="S40" s="122"/>
      <c r="T40" s="122"/>
      <c r="U40" s="47" t="str">
        <f t="shared" si="1"/>
        <v/>
      </c>
      <c r="V40" s="163" t="str">
        <f t="shared" si="2"/>
        <v/>
      </c>
      <c r="W40" s="163" t="str">
        <f t="shared" si="3"/>
        <v/>
      </c>
      <c r="Y40" s="122"/>
      <c r="Z40" s="139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41"/>
      <c r="AO40" s="122"/>
      <c r="AP40" s="122"/>
      <c r="AQ40" s="122"/>
      <c r="AR40" s="47" t="str">
        <f t="shared" si="4"/>
        <v/>
      </c>
      <c r="AS40" s="163" t="str">
        <f t="shared" si="0"/>
        <v/>
      </c>
      <c r="AT40" s="163" t="str">
        <f t="shared" si="5"/>
        <v/>
      </c>
    </row>
    <row r="41" spans="2:46" x14ac:dyDescent="0.35">
      <c r="B41" s="122"/>
      <c r="C41" s="139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41"/>
      <c r="R41" s="122"/>
      <c r="S41" s="122"/>
      <c r="T41" s="122"/>
      <c r="U41" s="47" t="str">
        <f t="shared" si="1"/>
        <v/>
      </c>
      <c r="V41" s="163" t="str">
        <f t="shared" si="2"/>
        <v/>
      </c>
      <c r="W41" s="163" t="str">
        <f t="shared" si="3"/>
        <v/>
      </c>
      <c r="Y41" s="122"/>
      <c r="Z41" s="139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41"/>
      <c r="AO41" s="122"/>
      <c r="AP41" s="122"/>
      <c r="AQ41" s="122"/>
      <c r="AR41" s="47" t="str">
        <f t="shared" si="4"/>
        <v/>
      </c>
      <c r="AS41" s="163" t="str">
        <f t="shared" si="0"/>
        <v/>
      </c>
      <c r="AT41" s="163" t="str">
        <f t="shared" si="5"/>
        <v/>
      </c>
    </row>
    <row r="42" spans="2:46" x14ac:dyDescent="0.35">
      <c r="B42" s="122"/>
      <c r="C42" s="139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41"/>
      <c r="R42" s="122"/>
      <c r="S42" s="122"/>
      <c r="T42" s="122"/>
      <c r="U42" s="47" t="str">
        <f t="shared" si="1"/>
        <v/>
      </c>
      <c r="V42" s="163" t="str">
        <f t="shared" si="2"/>
        <v/>
      </c>
      <c r="W42" s="163" t="str">
        <f t="shared" si="3"/>
        <v/>
      </c>
      <c r="Y42" s="122"/>
      <c r="Z42" s="139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41"/>
      <c r="AO42" s="122"/>
      <c r="AP42" s="122"/>
      <c r="AQ42" s="122"/>
      <c r="AR42" s="47" t="str">
        <f t="shared" si="4"/>
        <v/>
      </c>
      <c r="AS42" s="163" t="str">
        <f t="shared" si="0"/>
        <v/>
      </c>
      <c r="AT42" s="163" t="str">
        <f t="shared" si="5"/>
        <v/>
      </c>
    </row>
    <row r="43" spans="2:46" x14ac:dyDescent="0.35">
      <c r="B43" s="122"/>
      <c r="C43" s="139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41"/>
      <c r="R43" s="122"/>
      <c r="S43" s="122"/>
      <c r="T43" s="122"/>
      <c r="U43" s="47" t="str">
        <f t="shared" si="1"/>
        <v/>
      </c>
      <c r="V43" s="163" t="str">
        <f t="shared" si="2"/>
        <v/>
      </c>
      <c r="W43" s="163" t="str">
        <f t="shared" si="3"/>
        <v/>
      </c>
      <c r="Y43" s="122"/>
      <c r="Z43" s="139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41"/>
      <c r="AO43" s="122"/>
      <c r="AP43" s="122"/>
      <c r="AQ43" s="122"/>
      <c r="AR43" s="47" t="str">
        <f t="shared" si="4"/>
        <v/>
      </c>
      <c r="AS43" s="163" t="str">
        <f t="shared" si="0"/>
        <v/>
      </c>
      <c r="AT43" s="163" t="str">
        <f t="shared" si="5"/>
        <v/>
      </c>
    </row>
    <row r="44" spans="2:46" x14ac:dyDescent="0.35">
      <c r="B44" s="122"/>
      <c r="C44" s="139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41"/>
      <c r="R44" s="122"/>
      <c r="S44" s="122"/>
      <c r="T44" s="122"/>
      <c r="U44" s="47" t="str">
        <f t="shared" si="1"/>
        <v/>
      </c>
      <c r="V44" s="163" t="str">
        <f t="shared" si="2"/>
        <v/>
      </c>
      <c r="W44" s="163" t="str">
        <f t="shared" si="3"/>
        <v/>
      </c>
      <c r="Y44" s="122"/>
      <c r="Z44" s="139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41"/>
      <c r="AO44" s="122"/>
      <c r="AP44" s="122"/>
      <c r="AQ44" s="122"/>
      <c r="AR44" s="47" t="str">
        <f t="shared" si="4"/>
        <v/>
      </c>
      <c r="AS44" s="163" t="str">
        <f t="shared" si="0"/>
        <v/>
      </c>
      <c r="AT44" s="163" t="str">
        <f t="shared" si="5"/>
        <v/>
      </c>
    </row>
    <row r="45" spans="2:46" x14ac:dyDescent="0.35">
      <c r="B45" s="122"/>
      <c r="C45" s="139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41"/>
      <c r="R45" s="122"/>
      <c r="S45" s="122"/>
      <c r="T45" s="122"/>
      <c r="U45" s="47" t="str">
        <f t="shared" si="1"/>
        <v/>
      </c>
      <c r="V45" s="163" t="str">
        <f t="shared" si="2"/>
        <v/>
      </c>
      <c r="W45" s="163" t="str">
        <f t="shared" si="3"/>
        <v/>
      </c>
      <c r="Y45" s="122"/>
      <c r="Z45" s="139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41"/>
      <c r="AO45" s="122"/>
      <c r="AP45" s="122"/>
      <c r="AQ45" s="122"/>
      <c r="AR45" s="47" t="str">
        <f t="shared" si="4"/>
        <v/>
      </c>
      <c r="AS45" s="163" t="str">
        <f t="shared" si="0"/>
        <v/>
      </c>
      <c r="AT45" s="163" t="str">
        <f t="shared" si="5"/>
        <v/>
      </c>
    </row>
    <row r="46" spans="2:46" x14ac:dyDescent="0.35">
      <c r="B46" s="122"/>
      <c r="C46" s="139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41"/>
      <c r="R46" s="122"/>
      <c r="S46" s="122"/>
      <c r="T46" s="122"/>
      <c r="U46" s="47" t="str">
        <f t="shared" si="1"/>
        <v/>
      </c>
      <c r="V46" s="163" t="str">
        <f t="shared" si="2"/>
        <v/>
      </c>
      <c r="W46" s="163" t="str">
        <f t="shared" si="3"/>
        <v/>
      </c>
      <c r="Y46" s="122"/>
      <c r="Z46" s="139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41"/>
      <c r="AO46" s="122"/>
      <c r="AP46" s="122"/>
      <c r="AQ46" s="122"/>
      <c r="AR46" s="47" t="str">
        <f t="shared" si="4"/>
        <v/>
      </c>
      <c r="AS46" s="163" t="str">
        <f t="shared" si="0"/>
        <v/>
      </c>
      <c r="AT46" s="163" t="str">
        <f t="shared" si="5"/>
        <v/>
      </c>
    </row>
    <row r="47" spans="2:46" x14ac:dyDescent="0.35">
      <c r="B47" s="122"/>
      <c r="C47" s="139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41"/>
      <c r="R47" s="122"/>
      <c r="S47" s="122"/>
      <c r="T47" s="122"/>
      <c r="U47" s="47" t="str">
        <f t="shared" si="1"/>
        <v/>
      </c>
      <c r="V47" s="163" t="str">
        <f t="shared" si="2"/>
        <v/>
      </c>
      <c r="W47" s="163" t="str">
        <f t="shared" si="3"/>
        <v/>
      </c>
      <c r="Y47" s="122"/>
      <c r="Z47" s="139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41"/>
      <c r="AO47" s="122"/>
      <c r="AP47" s="122"/>
      <c r="AQ47" s="122"/>
      <c r="AR47" s="47" t="str">
        <f t="shared" si="4"/>
        <v/>
      </c>
      <c r="AS47" s="163" t="str">
        <f t="shared" si="0"/>
        <v/>
      </c>
      <c r="AT47" s="163" t="str">
        <f t="shared" si="5"/>
        <v/>
      </c>
    </row>
    <row r="48" spans="2:46" x14ac:dyDescent="0.35">
      <c r="B48" s="122"/>
      <c r="C48" s="139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41"/>
      <c r="R48" s="122"/>
      <c r="S48" s="122"/>
      <c r="T48" s="122"/>
      <c r="U48" s="47" t="str">
        <f t="shared" si="1"/>
        <v/>
      </c>
      <c r="V48" s="163" t="str">
        <f t="shared" si="2"/>
        <v/>
      </c>
      <c r="W48" s="163" t="str">
        <f t="shared" si="3"/>
        <v/>
      </c>
      <c r="Y48" s="122"/>
      <c r="Z48" s="139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41"/>
      <c r="AO48" s="122"/>
      <c r="AP48" s="122"/>
      <c r="AQ48" s="122"/>
      <c r="AR48" s="47" t="str">
        <f t="shared" si="4"/>
        <v/>
      </c>
      <c r="AS48" s="163" t="str">
        <f t="shared" si="0"/>
        <v/>
      </c>
      <c r="AT48" s="163" t="str">
        <f t="shared" si="5"/>
        <v/>
      </c>
    </row>
    <row r="49" spans="2:46" x14ac:dyDescent="0.35">
      <c r="B49" s="122"/>
      <c r="C49" s="139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41"/>
      <c r="R49" s="122"/>
      <c r="S49" s="122"/>
      <c r="T49" s="122"/>
      <c r="U49" s="47" t="str">
        <f t="shared" si="1"/>
        <v/>
      </c>
      <c r="V49" s="163" t="str">
        <f t="shared" si="2"/>
        <v/>
      </c>
      <c r="W49" s="163" t="str">
        <f t="shared" si="3"/>
        <v/>
      </c>
      <c r="Y49" s="122"/>
      <c r="Z49" s="139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41"/>
      <c r="AO49" s="122"/>
      <c r="AP49" s="122"/>
      <c r="AQ49" s="122"/>
      <c r="AR49" s="47" t="str">
        <f t="shared" si="4"/>
        <v/>
      </c>
      <c r="AS49" s="163" t="str">
        <f t="shared" si="0"/>
        <v/>
      </c>
      <c r="AT49" s="163" t="str">
        <f t="shared" si="5"/>
        <v/>
      </c>
    </row>
    <row r="50" spans="2:46" x14ac:dyDescent="0.35">
      <c r="B50" s="122"/>
      <c r="C50" s="139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41"/>
      <c r="R50" s="122"/>
      <c r="S50" s="122"/>
      <c r="T50" s="122"/>
      <c r="U50" s="47" t="str">
        <f t="shared" si="1"/>
        <v/>
      </c>
      <c r="V50" s="163" t="str">
        <f t="shared" si="2"/>
        <v/>
      </c>
      <c r="W50" s="163" t="str">
        <f t="shared" si="3"/>
        <v/>
      </c>
      <c r="Y50" s="122"/>
      <c r="Z50" s="139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41"/>
      <c r="AO50" s="122"/>
      <c r="AP50" s="122"/>
      <c r="AQ50" s="122"/>
      <c r="AR50" s="47" t="str">
        <f t="shared" si="4"/>
        <v/>
      </c>
      <c r="AS50" s="163" t="str">
        <f t="shared" si="0"/>
        <v/>
      </c>
      <c r="AT50" s="163" t="str">
        <f t="shared" si="5"/>
        <v/>
      </c>
    </row>
    <row r="51" spans="2:46" x14ac:dyDescent="0.35">
      <c r="B51" s="122"/>
      <c r="C51" s="139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41"/>
      <c r="R51" s="122"/>
      <c r="S51" s="122"/>
      <c r="T51" s="122"/>
      <c r="U51" s="47" t="str">
        <f t="shared" si="1"/>
        <v/>
      </c>
      <c r="V51" s="163" t="str">
        <f t="shared" si="2"/>
        <v/>
      </c>
      <c r="W51" s="163" t="str">
        <f t="shared" si="3"/>
        <v/>
      </c>
      <c r="Y51" s="122"/>
      <c r="Z51" s="139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41"/>
      <c r="AO51" s="122"/>
      <c r="AP51" s="122"/>
      <c r="AQ51" s="122"/>
      <c r="AR51" s="47" t="str">
        <f t="shared" si="4"/>
        <v/>
      </c>
      <c r="AS51" s="163" t="str">
        <f t="shared" si="0"/>
        <v/>
      </c>
      <c r="AT51" s="163" t="str">
        <f t="shared" si="5"/>
        <v/>
      </c>
    </row>
    <row r="52" spans="2:46" x14ac:dyDescent="0.35">
      <c r="B52" s="122"/>
      <c r="C52" s="139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41"/>
      <c r="R52" s="122"/>
      <c r="S52" s="122"/>
      <c r="T52" s="122"/>
      <c r="U52" s="47" t="str">
        <f t="shared" si="1"/>
        <v/>
      </c>
      <c r="V52" s="163" t="str">
        <f t="shared" si="2"/>
        <v/>
      </c>
      <c r="W52" s="163" t="str">
        <f t="shared" si="3"/>
        <v/>
      </c>
      <c r="Y52" s="122"/>
      <c r="Z52" s="139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41"/>
      <c r="AO52" s="122"/>
      <c r="AP52" s="122"/>
      <c r="AQ52" s="122"/>
      <c r="AR52" s="47" t="str">
        <f t="shared" si="4"/>
        <v/>
      </c>
      <c r="AS52" s="163" t="str">
        <f t="shared" si="0"/>
        <v/>
      </c>
      <c r="AT52" s="163" t="str">
        <f t="shared" si="5"/>
        <v/>
      </c>
    </row>
    <row r="53" spans="2:46" x14ac:dyDescent="0.35">
      <c r="B53" s="122"/>
      <c r="C53" s="139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41"/>
      <c r="R53" s="122"/>
      <c r="S53" s="122"/>
      <c r="T53" s="122"/>
      <c r="U53" s="47" t="str">
        <f t="shared" si="1"/>
        <v/>
      </c>
      <c r="V53" s="163" t="str">
        <f t="shared" si="2"/>
        <v/>
      </c>
      <c r="W53" s="163" t="str">
        <f t="shared" si="3"/>
        <v/>
      </c>
      <c r="Y53" s="122"/>
      <c r="Z53" s="139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41"/>
      <c r="AO53" s="122"/>
      <c r="AP53" s="122"/>
      <c r="AQ53" s="122"/>
      <c r="AR53" s="47" t="str">
        <f t="shared" si="4"/>
        <v/>
      </c>
      <c r="AS53" s="163" t="str">
        <f t="shared" si="0"/>
        <v/>
      </c>
      <c r="AT53" s="163" t="str">
        <f t="shared" si="5"/>
        <v/>
      </c>
    </row>
    <row r="54" spans="2:46" x14ac:dyDescent="0.35">
      <c r="B54" s="122"/>
      <c r="C54" s="139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41"/>
      <c r="R54" s="122"/>
      <c r="S54" s="122"/>
      <c r="T54" s="122"/>
      <c r="U54" s="47" t="str">
        <f t="shared" si="1"/>
        <v/>
      </c>
      <c r="V54" s="163" t="str">
        <f t="shared" si="2"/>
        <v/>
      </c>
      <c r="W54" s="163" t="str">
        <f t="shared" si="3"/>
        <v/>
      </c>
      <c r="Y54" s="122"/>
      <c r="Z54" s="139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41"/>
      <c r="AO54" s="122"/>
      <c r="AP54" s="122"/>
      <c r="AQ54" s="122"/>
      <c r="AR54" s="47" t="str">
        <f t="shared" si="4"/>
        <v/>
      </c>
      <c r="AS54" s="163" t="str">
        <f t="shared" si="0"/>
        <v/>
      </c>
      <c r="AT54" s="163" t="str">
        <f t="shared" si="5"/>
        <v/>
      </c>
    </row>
    <row r="55" spans="2:46" x14ac:dyDescent="0.35">
      <c r="B55" s="122"/>
      <c r="C55" s="139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41"/>
      <c r="R55" s="122"/>
      <c r="S55" s="122"/>
      <c r="T55" s="122"/>
      <c r="U55" s="47" t="str">
        <f t="shared" si="1"/>
        <v/>
      </c>
      <c r="V55" s="163" t="str">
        <f t="shared" si="2"/>
        <v/>
      </c>
      <c r="W55" s="163" t="str">
        <f t="shared" si="3"/>
        <v/>
      </c>
      <c r="Y55" s="122"/>
      <c r="Z55" s="139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41"/>
      <c r="AO55" s="122"/>
      <c r="AP55" s="122"/>
      <c r="AQ55" s="122"/>
      <c r="AR55" s="47" t="str">
        <f t="shared" si="4"/>
        <v/>
      </c>
      <c r="AS55" s="163" t="str">
        <f t="shared" si="0"/>
        <v/>
      </c>
      <c r="AT55" s="163" t="str">
        <f t="shared" si="5"/>
        <v/>
      </c>
    </row>
    <row r="56" spans="2:46" x14ac:dyDescent="0.35">
      <c r="B56" s="122"/>
      <c r="C56" s="139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41"/>
      <c r="R56" s="122"/>
      <c r="S56" s="122"/>
      <c r="T56" s="122"/>
      <c r="U56" s="47" t="str">
        <f t="shared" si="1"/>
        <v/>
      </c>
      <c r="V56" s="163" t="str">
        <f t="shared" si="2"/>
        <v/>
      </c>
      <c r="W56" s="163" t="str">
        <f t="shared" si="3"/>
        <v/>
      </c>
      <c r="Y56" s="122"/>
      <c r="Z56" s="139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41"/>
      <c r="AO56" s="122"/>
      <c r="AP56" s="122"/>
      <c r="AQ56" s="122"/>
      <c r="AR56" s="47" t="str">
        <f t="shared" si="4"/>
        <v/>
      </c>
      <c r="AS56" s="163" t="str">
        <f t="shared" si="0"/>
        <v/>
      </c>
      <c r="AT56" s="163" t="str">
        <f t="shared" si="5"/>
        <v/>
      </c>
    </row>
    <row r="57" spans="2:46" x14ac:dyDescent="0.35">
      <c r="B57" s="122"/>
      <c r="C57" s="139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41"/>
      <c r="R57" s="122"/>
      <c r="S57" s="122"/>
      <c r="T57" s="122"/>
      <c r="U57" s="47" t="str">
        <f t="shared" si="1"/>
        <v/>
      </c>
      <c r="V57" s="163" t="str">
        <f t="shared" si="2"/>
        <v/>
      </c>
      <c r="W57" s="163" t="str">
        <f t="shared" si="3"/>
        <v/>
      </c>
      <c r="Y57" s="122"/>
      <c r="Z57" s="139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41"/>
      <c r="AO57" s="122"/>
      <c r="AP57" s="122"/>
      <c r="AQ57" s="122"/>
      <c r="AR57" s="47" t="str">
        <f t="shared" si="4"/>
        <v/>
      </c>
      <c r="AS57" s="163" t="str">
        <f t="shared" si="0"/>
        <v/>
      </c>
      <c r="AT57" s="163" t="str">
        <f t="shared" si="5"/>
        <v/>
      </c>
    </row>
    <row r="58" spans="2:46" x14ac:dyDescent="0.35">
      <c r="B58" s="122"/>
      <c r="C58" s="139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41"/>
      <c r="R58" s="122"/>
      <c r="S58" s="122"/>
      <c r="T58" s="122"/>
      <c r="U58" s="47" t="str">
        <f t="shared" si="1"/>
        <v/>
      </c>
      <c r="V58" s="163" t="str">
        <f t="shared" si="2"/>
        <v/>
      </c>
      <c r="W58" s="163" t="str">
        <f t="shared" si="3"/>
        <v/>
      </c>
      <c r="Y58" s="122"/>
      <c r="Z58" s="139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41"/>
      <c r="AO58" s="122"/>
      <c r="AP58" s="122"/>
      <c r="AQ58" s="122"/>
      <c r="AR58" s="47" t="str">
        <f t="shared" si="4"/>
        <v/>
      </c>
      <c r="AS58" s="163" t="str">
        <f t="shared" si="0"/>
        <v/>
      </c>
      <c r="AT58" s="163" t="str">
        <f t="shared" si="5"/>
        <v/>
      </c>
    </row>
    <row r="59" spans="2:46" x14ac:dyDescent="0.35">
      <c r="B59" s="122"/>
      <c r="C59" s="139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41"/>
      <c r="R59" s="122"/>
      <c r="S59" s="122"/>
      <c r="T59" s="122"/>
      <c r="U59" s="47" t="str">
        <f t="shared" si="1"/>
        <v/>
      </c>
      <c r="V59" s="163" t="str">
        <f t="shared" si="2"/>
        <v/>
      </c>
      <c r="W59" s="163" t="str">
        <f t="shared" si="3"/>
        <v/>
      </c>
      <c r="Y59" s="122"/>
      <c r="Z59" s="139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41"/>
      <c r="AO59" s="122"/>
      <c r="AP59" s="122"/>
      <c r="AQ59" s="122"/>
      <c r="AR59" s="47" t="str">
        <f t="shared" si="4"/>
        <v/>
      </c>
      <c r="AS59" s="163" t="str">
        <f t="shared" si="0"/>
        <v/>
      </c>
      <c r="AT59" s="163" t="str">
        <f t="shared" si="5"/>
        <v/>
      </c>
    </row>
    <row r="60" spans="2:46" x14ac:dyDescent="0.35">
      <c r="B60" s="122"/>
      <c r="C60" s="139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41"/>
      <c r="R60" s="122"/>
      <c r="S60" s="122"/>
      <c r="T60" s="122"/>
      <c r="U60" s="47" t="str">
        <f t="shared" si="1"/>
        <v/>
      </c>
      <c r="V60" s="163" t="str">
        <f t="shared" si="2"/>
        <v/>
      </c>
      <c r="W60" s="163" t="str">
        <f t="shared" si="3"/>
        <v/>
      </c>
      <c r="Y60" s="122"/>
      <c r="Z60" s="139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41"/>
      <c r="AO60" s="122"/>
      <c r="AP60" s="122"/>
      <c r="AQ60" s="122"/>
      <c r="AR60" s="47" t="str">
        <f t="shared" si="4"/>
        <v/>
      </c>
      <c r="AS60" s="163" t="str">
        <f t="shared" si="0"/>
        <v/>
      </c>
      <c r="AT60" s="163" t="str">
        <f t="shared" si="5"/>
        <v/>
      </c>
    </row>
    <row r="61" spans="2:46" x14ac:dyDescent="0.35">
      <c r="B61" s="122"/>
      <c r="C61" s="139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41"/>
      <c r="R61" s="122"/>
      <c r="S61" s="122"/>
      <c r="T61" s="122"/>
      <c r="U61" s="47" t="str">
        <f t="shared" si="1"/>
        <v/>
      </c>
      <c r="V61" s="163" t="str">
        <f t="shared" si="2"/>
        <v/>
      </c>
      <c r="W61" s="163" t="str">
        <f t="shared" si="3"/>
        <v/>
      </c>
      <c r="Y61" s="122"/>
      <c r="Z61" s="139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41"/>
      <c r="AO61" s="122"/>
      <c r="AP61" s="122"/>
      <c r="AQ61" s="122"/>
      <c r="AR61" s="47" t="str">
        <f t="shared" si="4"/>
        <v/>
      </c>
      <c r="AS61" s="163" t="str">
        <f t="shared" si="0"/>
        <v/>
      </c>
      <c r="AT61" s="163" t="str">
        <f t="shared" si="5"/>
        <v/>
      </c>
    </row>
    <row r="62" spans="2:46" x14ac:dyDescent="0.35">
      <c r="B62" s="122"/>
      <c r="C62" s="139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41"/>
      <c r="R62" s="122"/>
      <c r="S62" s="122"/>
      <c r="T62" s="122"/>
      <c r="U62" s="47" t="str">
        <f t="shared" si="1"/>
        <v/>
      </c>
      <c r="V62" s="163" t="str">
        <f t="shared" si="2"/>
        <v/>
      </c>
      <c r="W62" s="163" t="str">
        <f t="shared" si="3"/>
        <v/>
      </c>
      <c r="Y62" s="122"/>
      <c r="Z62" s="139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41"/>
      <c r="AO62" s="122"/>
      <c r="AP62" s="122"/>
      <c r="AQ62" s="122"/>
      <c r="AR62" s="47" t="str">
        <f t="shared" si="4"/>
        <v/>
      </c>
      <c r="AS62" s="163" t="str">
        <f t="shared" si="0"/>
        <v/>
      </c>
      <c r="AT62" s="163" t="str">
        <f t="shared" si="5"/>
        <v/>
      </c>
    </row>
    <row r="63" spans="2:46" x14ac:dyDescent="0.35">
      <c r="B63" s="122"/>
      <c r="C63" s="139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41"/>
      <c r="R63" s="122"/>
      <c r="S63" s="122"/>
      <c r="T63" s="122"/>
      <c r="U63" s="47" t="str">
        <f t="shared" si="1"/>
        <v/>
      </c>
      <c r="V63" s="163" t="str">
        <f t="shared" si="2"/>
        <v/>
      </c>
      <c r="W63" s="163" t="str">
        <f t="shared" si="3"/>
        <v/>
      </c>
      <c r="Y63" s="122"/>
      <c r="Z63" s="139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41"/>
      <c r="AO63" s="122"/>
      <c r="AP63" s="122"/>
      <c r="AQ63" s="122"/>
      <c r="AR63" s="47" t="str">
        <f t="shared" si="4"/>
        <v/>
      </c>
      <c r="AS63" s="163" t="str">
        <f t="shared" si="0"/>
        <v/>
      </c>
      <c r="AT63" s="163" t="str">
        <f t="shared" si="5"/>
        <v/>
      </c>
    </row>
    <row r="64" spans="2:46" x14ac:dyDescent="0.35">
      <c r="B64" s="122"/>
      <c r="C64" s="139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41"/>
      <c r="R64" s="122"/>
      <c r="S64" s="122"/>
      <c r="T64" s="122"/>
      <c r="U64" s="47" t="str">
        <f t="shared" si="1"/>
        <v/>
      </c>
      <c r="V64" s="163" t="str">
        <f t="shared" si="2"/>
        <v/>
      </c>
      <c r="W64" s="163" t="str">
        <f t="shared" si="3"/>
        <v/>
      </c>
      <c r="Y64" s="122"/>
      <c r="Z64" s="139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41"/>
      <c r="AO64" s="122"/>
      <c r="AP64" s="122"/>
      <c r="AQ64" s="122"/>
      <c r="AR64" s="47" t="str">
        <f t="shared" si="4"/>
        <v/>
      </c>
      <c r="AS64" s="163" t="str">
        <f t="shared" si="0"/>
        <v/>
      </c>
      <c r="AT64" s="163" t="str">
        <f t="shared" si="5"/>
        <v/>
      </c>
    </row>
    <row r="65" spans="2:46" x14ac:dyDescent="0.35">
      <c r="B65" s="122"/>
      <c r="C65" s="139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41"/>
      <c r="R65" s="122"/>
      <c r="S65" s="122"/>
      <c r="T65" s="122"/>
      <c r="U65" s="47" t="str">
        <f t="shared" si="1"/>
        <v/>
      </c>
      <c r="V65" s="163" t="str">
        <f t="shared" si="2"/>
        <v/>
      </c>
      <c r="W65" s="163" t="str">
        <f t="shared" si="3"/>
        <v/>
      </c>
      <c r="Y65" s="122"/>
      <c r="Z65" s="139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41"/>
      <c r="AO65" s="122"/>
      <c r="AP65" s="122"/>
      <c r="AQ65" s="122"/>
      <c r="AR65" s="47" t="str">
        <f t="shared" si="4"/>
        <v/>
      </c>
      <c r="AS65" s="163" t="str">
        <f t="shared" si="0"/>
        <v/>
      </c>
      <c r="AT65" s="163" t="str">
        <f t="shared" si="5"/>
        <v/>
      </c>
    </row>
    <row r="66" spans="2:46" x14ac:dyDescent="0.35">
      <c r="B66" s="122"/>
      <c r="C66" s="139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41"/>
      <c r="R66" s="122"/>
      <c r="S66" s="122"/>
      <c r="T66" s="122"/>
      <c r="U66" s="47" t="str">
        <f t="shared" si="1"/>
        <v/>
      </c>
      <c r="V66" s="163" t="str">
        <f t="shared" si="2"/>
        <v/>
      </c>
      <c r="W66" s="163" t="str">
        <f t="shared" si="3"/>
        <v/>
      </c>
      <c r="Y66" s="122"/>
      <c r="Z66" s="139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41"/>
      <c r="AO66" s="122"/>
      <c r="AP66" s="122"/>
      <c r="AQ66" s="122"/>
      <c r="AR66" s="47" t="str">
        <f t="shared" si="4"/>
        <v/>
      </c>
      <c r="AS66" s="163" t="str">
        <f t="shared" si="0"/>
        <v/>
      </c>
      <c r="AT66" s="163" t="str">
        <f t="shared" si="5"/>
        <v/>
      </c>
    </row>
    <row r="67" spans="2:46" x14ac:dyDescent="0.35">
      <c r="B67" s="122"/>
      <c r="C67" s="139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41"/>
      <c r="R67" s="122"/>
      <c r="S67" s="122"/>
      <c r="T67" s="122"/>
      <c r="U67" s="47" t="str">
        <f t="shared" si="1"/>
        <v/>
      </c>
      <c r="V67" s="163" t="str">
        <f t="shared" si="2"/>
        <v/>
      </c>
      <c r="W67" s="163" t="str">
        <f t="shared" si="3"/>
        <v/>
      </c>
      <c r="Y67" s="122"/>
      <c r="Z67" s="139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41"/>
      <c r="AO67" s="122"/>
      <c r="AP67" s="122"/>
      <c r="AQ67" s="122"/>
      <c r="AR67" s="47" t="str">
        <f t="shared" si="4"/>
        <v/>
      </c>
      <c r="AS67" s="163" t="str">
        <f t="shared" si="0"/>
        <v/>
      </c>
      <c r="AT67" s="163" t="str">
        <f t="shared" si="5"/>
        <v/>
      </c>
    </row>
    <row r="68" spans="2:46" x14ac:dyDescent="0.35">
      <c r="B68" s="122"/>
      <c r="C68" s="139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41"/>
      <c r="R68" s="122"/>
      <c r="S68" s="122"/>
      <c r="T68" s="122"/>
      <c r="U68" s="47" t="str">
        <f t="shared" si="1"/>
        <v/>
      </c>
      <c r="V68" s="163" t="str">
        <f t="shared" si="2"/>
        <v/>
      </c>
      <c r="W68" s="163" t="str">
        <f t="shared" si="3"/>
        <v/>
      </c>
      <c r="Y68" s="122"/>
      <c r="Z68" s="139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41"/>
      <c r="AO68" s="122"/>
      <c r="AP68" s="122"/>
      <c r="AQ68" s="122"/>
      <c r="AR68" s="47" t="str">
        <f t="shared" si="4"/>
        <v/>
      </c>
      <c r="AS68" s="163" t="str">
        <f t="shared" si="0"/>
        <v/>
      </c>
      <c r="AT68" s="163" t="str">
        <f t="shared" si="5"/>
        <v/>
      </c>
    </row>
    <row r="69" spans="2:46" x14ac:dyDescent="0.35">
      <c r="B69" s="122"/>
      <c r="C69" s="139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41"/>
      <c r="R69" s="122"/>
      <c r="S69" s="122"/>
      <c r="T69" s="122"/>
      <c r="U69" s="47" t="str">
        <f t="shared" si="1"/>
        <v/>
      </c>
      <c r="V69" s="163" t="str">
        <f t="shared" si="2"/>
        <v/>
      </c>
      <c r="W69" s="163" t="str">
        <f t="shared" si="3"/>
        <v/>
      </c>
      <c r="Y69" s="122"/>
      <c r="Z69" s="139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41"/>
      <c r="AO69" s="122"/>
      <c r="AP69" s="122"/>
      <c r="AQ69" s="122"/>
      <c r="AR69" s="47" t="str">
        <f t="shared" si="4"/>
        <v/>
      </c>
      <c r="AS69" s="163" t="str">
        <f t="shared" si="0"/>
        <v/>
      </c>
      <c r="AT69" s="163" t="str">
        <f t="shared" si="5"/>
        <v/>
      </c>
    </row>
    <row r="70" spans="2:46" x14ac:dyDescent="0.35">
      <c r="B70" s="122"/>
      <c r="C70" s="139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41"/>
      <c r="R70" s="122"/>
      <c r="S70" s="122"/>
      <c r="T70" s="122"/>
      <c r="U70" s="47" t="str">
        <f t="shared" si="1"/>
        <v/>
      </c>
      <c r="V70" s="163" t="str">
        <f t="shared" si="2"/>
        <v/>
      </c>
      <c r="W70" s="163" t="str">
        <f t="shared" si="3"/>
        <v/>
      </c>
      <c r="Y70" s="122"/>
      <c r="Z70" s="139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41"/>
      <c r="AO70" s="122"/>
      <c r="AP70" s="122"/>
      <c r="AQ70" s="122"/>
      <c r="AR70" s="47" t="str">
        <f t="shared" si="4"/>
        <v/>
      </c>
      <c r="AS70" s="163" t="str">
        <f t="shared" si="0"/>
        <v/>
      </c>
      <c r="AT70" s="163" t="str">
        <f t="shared" si="5"/>
        <v/>
      </c>
    </row>
    <row r="71" spans="2:46" x14ac:dyDescent="0.35">
      <c r="B71" s="122"/>
      <c r="C71" s="139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41"/>
      <c r="R71" s="122"/>
      <c r="S71" s="122"/>
      <c r="T71" s="122"/>
      <c r="U71" s="47" t="str">
        <f t="shared" si="1"/>
        <v/>
      </c>
      <c r="V71" s="163" t="str">
        <f t="shared" si="2"/>
        <v/>
      </c>
      <c r="W71" s="163" t="str">
        <f t="shared" si="3"/>
        <v/>
      </c>
      <c r="Y71" s="122"/>
      <c r="Z71" s="139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41"/>
      <c r="AO71" s="122"/>
      <c r="AP71" s="122"/>
      <c r="AQ71" s="122"/>
      <c r="AR71" s="47" t="str">
        <f t="shared" si="4"/>
        <v/>
      </c>
      <c r="AS71" s="163" t="str">
        <f t="shared" si="0"/>
        <v/>
      </c>
      <c r="AT71" s="163" t="str">
        <f t="shared" si="5"/>
        <v/>
      </c>
    </row>
    <row r="72" spans="2:46" x14ac:dyDescent="0.35">
      <c r="B72" s="122"/>
      <c r="C72" s="139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41"/>
      <c r="R72" s="122"/>
      <c r="S72" s="122"/>
      <c r="T72" s="122"/>
      <c r="U72" s="47" t="str">
        <f t="shared" si="1"/>
        <v/>
      </c>
      <c r="V72" s="163" t="str">
        <f t="shared" si="2"/>
        <v/>
      </c>
      <c r="W72" s="163" t="str">
        <f t="shared" si="3"/>
        <v/>
      </c>
      <c r="Y72" s="122"/>
      <c r="Z72" s="139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41"/>
      <c r="AO72" s="122"/>
      <c r="AP72" s="122"/>
      <c r="AQ72" s="122"/>
      <c r="AR72" s="47" t="str">
        <f t="shared" si="4"/>
        <v/>
      </c>
      <c r="AS72" s="163" t="str">
        <f t="shared" si="0"/>
        <v/>
      </c>
      <c r="AT72" s="163" t="str">
        <f t="shared" si="5"/>
        <v/>
      </c>
    </row>
    <row r="73" spans="2:46" x14ac:dyDescent="0.35">
      <c r="B73" s="122"/>
      <c r="C73" s="139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41"/>
      <c r="R73" s="122"/>
      <c r="S73" s="122"/>
      <c r="T73" s="122"/>
      <c r="U73" s="47" t="str">
        <f t="shared" si="1"/>
        <v/>
      </c>
      <c r="V73" s="163" t="str">
        <f t="shared" si="2"/>
        <v/>
      </c>
      <c r="W73" s="163" t="str">
        <f t="shared" si="3"/>
        <v/>
      </c>
      <c r="Y73" s="122"/>
      <c r="Z73" s="139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41"/>
      <c r="AO73" s="122"/>
      <c r="AP73" s="122"/>
      <c r="AQ73" s="122"/>
      <c r="AR73" s="47" t="str">
        <f t="shared" si="4"/>
        <v/>
      </c>
      <c r="AS73" s="163" t="str">
        <f t="shared" si="0"/>
        <v/>
      </c>
      <c r="AT73" s="163" t="str">
        <f t="shared" si="5"/>
        <v/>
      </c>
    </row>
    <row r="74" spans="2:46" x14ac:dyDescent="0.35">
      <c r="B74" s="122"/>
      <c r="C74" s="139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41"/>
      <c r="R74" s="122"/>
      <c r="S74" s="122"/>
      <c r="T74" s="122"/>
      <c r="U74" s="47" t="str">
        <f t="shared" si="1"/>
        <v/>
      </c>
      <c r="V74" s="163" t="str">
        <f t="shared" ref="V74:V109" si="6">IFERROR(U74/52,"")</f>
        <v/>
      </c>
      <c r="W74" s="163" t="str">
        <f t="shared" si="3"/>
        <v/>
      </c>
      <c r="Y74" s="122"/>
      <c r="Z74" s="139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41"/>
      <c r="AO74" s="122"/>
      <c r="AP74" s="122"/>
      <c r="AQ74" s="122"/>
      <c r="AR74" s="47" t="str">
        <f t="shared" si="4"/>
        <v/>
      </c>
      <c r="AS74" s="163" t="str">
        <f t="shared" ref="AS74:AS109" si="7">IFERROR(AR74/52,"")</f>
        <v/>
      </c>
      <c r="AT74" s="163" t="str">
        <f t="shared" si="5"/>
        <v/>
      </c>
    </row>
    <row r="75" spans="2:46" x14ac:dyDescent="0.35">
      <c r="B75" s="122"/>
      <c r="C75" s="139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41"/>
      <c r="R75" s="122"/>
      <c r="S75" s="122"/>
      <c r="T75" s="122"/>
      <c r="U75" s="47" t="str">
        <f t="shared" ref="U75:U109" si="8">IF(T75*S75=0,"",T75*S75)</f>
        <v/>
      </c>
      <c r="V75" s="163" t="str">
        <f t="shared" si="6"/>
        <v/>
      </c>
      <c r="W75" s="163" t="str">
        <f t="shared" ref="W75:W109" si="9">IFERROR(V75/COUNTIF(C75:Q75,"="&amp;"x"),"")</f>
        <v/>
      </c>
      <c r="Y75" s="122"/>
      <c r="Z75" s="139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41"/>
      <c r="AO75" s="122"/>
      <c r="AP75" s="122"/>
      <c r="AQ75" s="122"/>
      <c r="AR75" s="47" t="str">
        <f t="shared" ref="AR75:AR109" si="10">IF(AQ75*AP75=0,"",AQ75*AP75)</f>
        <v/>
      </c>
      <c r="AS75" s="163" t="str">
        <f t="shared" si="7"/>
        <v/>
      </c>
      <c r="AT75" s="163" t="str">
        <f t="shared" ref="AT75:AT109" si="11">IFERROR(AS75/COUNTIF(Z75:AN75,"="&amp;"x"),"")</f>
        <v/>
      </c>
    </row>
    <row r="76" spans="2:46" x14ac:dyDescent="0.35">
      <c r="B76" s="122"/>
      <c r="C76" s="139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41"/>
      <c r="R76" s="122"/>
      <c r="S76" s="122"/>
      <c r="T76" s="122"/>
      <c r="U76" s="47" t="str">
        <f t="shared" si="8"/>
        <v/>
      </c>
      <c r="V76" s="163" t="str">
        <f t="shared" si="6"/>
        <v/>
      </c>
      <c r="W76" s="163" t="str">
        <f t="shared" si="9"/>
        <v/>
      </c>
      <c r="Y76" s="122"/>
      <c r="Z76" s="139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41"/>
      <c r="AO76" s="122"/>
      <c r="AP76" s="122"/>
      <c r="AQ76" s="122"/>
      <c r="AR76" s="47" t="str">
        <f t="shared" si="10"/>
        <v/>
      </c>
      <c r="AS76" s="163" t="str">
        <f t="shared" si="7"/>
        <v/>
      </c>
      <c r="AT76" s="163" t="str">
        <f t="shared" si="11"/>
        <v/>
      </c>
    </row>
    <row r="77" spans="2:46" x14ac:dyDescent="0.35">
      <c r="B77" s="122"/>
      <c r="C77" s="139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41"/>
      <c r="R77" s="122"/>
      <c r="S77" s="122"/>
      <c r="T77" s="122"/>
      <c r="U77" s="47" t="str">
        <f t="shared" si="8"/>
        <v/>
      </c>
      <c r="V77" s="163" t="str">
        <f t="shared" si="6"/>
        <v/>
      </c>
      <c r="W77" s="163" t="str">
        <f t="shared" si="9"/>
        <v/>
      </c>
      <c r="Y77" s="122"/>
      <c r="Z77" s="139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41"/>
      <c r="AO77" s="122"/>
      <c r="AP77" s="122"/>
      <c r="AQ77" s="122"/>
      <c r="AR77" s="47" t="str">
        <f t="shared" si="10"/>
        <v/>
      </c>
      <c r="AS77" s="163" t="str">
        <f t="shared" si="7"/>
        <v/>
      </c>
      <c r="AT77" s="163" t="str">
        <f t="shared" si="11"/>
        <v/>
      </c>
    </row>
    <row r="78" spans="2:46" x14ac:dyDescent="0.35">
      <c r="B78" s="122"/>
      <c r="C78" s="139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41"/>
      <c r="R78" s="122"/>
      <c r="S78" s="122"/>
      <c r="T78" s="122"/>
      <c r="U78" s="47" t="str">
        <f t="shared" si="8"/>
        <v/>
      </c>
      <c r="V78" s="163" t="str">
        <f t="shared" si="6"/>
        <v/>
      </c>
      <c r="W78" s="163" t="str">
        <f t="shared" si="9"/>
        <v/>
      </c>
      <c r="Y78" s="122"/>
      <c r="Z78" s="139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41"/>
      <c r="AO78" s="122"/>
      <c r="AP78" s="122"/>
      <c r="AQ78" s="122"/>
      <c r="AR78" s="47" t="str">
        <f t="shared" si="10"/>
        <v/>
      </c>
      <c r="AS78" s="163" t="str">
        <f t="shared" si="7"/>
        <v/>
      </c>
      <c r="AT78" s="163" t="str">
        <f t="shared" si="11"/>
        <v/>
      </c>
    </row>
    <row r="79" spans="2:46" x14ac:dyDescent="0.35">
      <c r="B79" s="122"/>
      <c r="C79" s="139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41"/>
      <c r="R79" s="122"/>
      <c r="S79" s="122"/>
      <c r="T79" s="122"/>
      <c r="U79" s="47" t="str">
        <f t="shared" si="8"/>
        <v/>
      </c>
      <c r="V79" s="163" t="str">
        <f t="shared" si="6"/>
        <v/>
      </c>
      <c r="W79" s="163" t="str">
        <f t="shared" si="9"/>
        <v/>
      </c>
      <c r="Y79" s="122"/>
      <c r="Z79" s="139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41"/>
      <c r="AO79" s="122"/>
      <c r="AP79" s="122"/>
      <c r="AQ79" s="122"/>
      <c r="AR79" s="47" t="str">
        <f t="shared" si="10"/>
        <v/>
      </c>
      <c r="AS79" s="163" t="str">
        <f t="shared" si="7"/>
        <v/>
      </c>
      <c r="AT79" s="163" t="str">
        <f t="shared" si="11"/>
        <v/>
      </c>
    </row>
    <row r="80" spans="2:46" x14ac:dyDescent="0.35">
      <c r="B80" s="122"/>
      <c r="C80" s="139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41"/>
      <c r="R80" s="122"/>
      <c r="S80" s="122"/>
      <c r="T80" s="122"/>
      <c r="U80" s="47" t="str">
        <f t="shared" si="8"/>
        <v/>
      </c>
      <c r="V80" s="163" t="str">
        <f t="shared" si="6"/>
        <v/>
      </c>
      <c r="W80" s="163" t="str">
        <f t="shared" si="9"/>
        <v/>
      </c>
      <c r="Y80" s="122"/>
      <c r="Z80" s="139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41"/>
      <c r="AO80" s="122"/>
      <c r="AP80" s="122"/>
      <c r="AQ80" s="122"/>
      <c r="AR80" s="47" t="str">
        <f t="shared" si="10"/>
        <v/>
      </c>
      <c r="AS80" s="163" t="str">
        <f t="shared" si="7"/>
        <v/>
      </c>
      <c r="AT80" s="163" t="str">
        <f t="shared" si="11"/>
        <v/>
      </c>
    </row>
    <row r="81" spans="2:46" x14ac:dyDescent="0.35">
      <c r="B81" s="122"/>
      <c r="C81" s="139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41"/>
      <c r="R81" s="122"/>
      <c r="S81" s="122"/>
      <c r="T81" s="122"/>
      <c r="U81" s="47" t="str">
        <f t="shared" si="8"/>
        <v/>
      </c>
      <c r="V81" s="163" t="str">
        <f t="shared" si="6"/>
        <v/>
      </c>
      <c r="W81" s="163" t="str">
        <f t="shared" si="9"/>
        <v/>
      </c>
      <c r="Y81" s="122"/>
      <c r="Z81" s="139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41"/>
      <c r="AO81" s="122"/>
      <c r="AP81" s="122"/>
      <c r="AQ81" s="122"/>
      <c r="AR81" s="47" t="str">
        <f t="shared" si="10"/>
        <v/>
      </c>
      <c r="AS81" s="163" t="str">
        <f t="shared" si="7"/>
        <v/>
      </c>
      <c r="AT81" s="163" t="str">
        <f t="shared" si="11"/>
        <v/>
      </c>
    </row>
    <row r="82" spans="2:46" x14ac:dyDescent="0.35">
      <c r="B82" s="122"/>
      <c r="C82" s="139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41"/>
      <c r="R82" s="122"/>
      <c r="S82" s="122"/>
      <c r="T82" s="122"/>
      <c r="U82" s="47" t="str">
        <f t="shared" si="8"/>
        <v/>
      </c>
      <c r="V82" s="163" t="str">
        <f t="shared" si="6"/>
        <v/>
      </c>
      <c r="W82" s="163" t="str">
        <f t="shared" si="9"/>
        <v/>
      </c>
      <c r="Y82" s="122"/>
      <c r="Z82" s="139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41"/>
      <c r="AO82" s="122"/>
      <c r="AP82" s="122"/>
      <c r="AQ82" s="122"/>
      <c r="AR82" s="47" t="str">
        <f t="shared" si="10"/>
        <v/>
      </c>
      <c r="AS82" s="163" t="str">
        <f t="shared" si="7"/>
        <v/>
      </c>
      <c r="AT82" s="163" t="str">
        <f t="shared" si="11"/>
        <v/>
      </c>
    </row>
    <row r="83" spans="2:46" x14ac:dyDescent="0.35">
      <c r="B83" s="122"/>
      <c r="C83" s="139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41"/>
      <c r="R83" s="122"/>
      <c r="S83" s="122"/>
      <c r="T83" s="122"/>
      <c r="U83" s="47" t="str">
        <f t="shared" si="8"/>
        <v/>
      </c>
      <c r="V83" s="163" t="str">
        <f t="shared" si="6"/>
        <v/>
      </c>
      <c r="W83" s="163" t="str">
        <f t="shared" si="9"/>
        <v/>
      </c>
      <c r="Y83" s="122"/>
      <c r="Z83" s="139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41"/>
      <c r="AO83" s="122"/>
      <c r="AP83" s="122"/>
      <c r="AQ83" s="122"/>
      <c r="AR83" s="47" t="str">
        <f t="shared" si="10"/>
        <v/>
      </c>
      <c r="AS83" s="163" t="str">
        <f t="shared" si="7"/>
        <v/>
      </c>
      <c r="AT83" s="163" t="str">
        <f t="shared" si="11"/>
        <v/>
      </c>
    </row>
    <row r="84" spans="2:46" x14ac:dyDescent="0.35">
      <c r="B84" s="122"/>
      <c r="C84" s="139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41"/>
      <c r="R84" s="122"/>
      <c r="S84" s="122"/>
      <c r="T84" s="122"/>
      <c r="U84" s="47" t="str">
        <f t="shared" si="8"/>
        <v/>
      </c>
      <c r="V84" s="163" t="str">
        <f t="shared" si="6"/>
        <v/>
      </c>
      <c r="W84" s="163" t="str">
        <f t="shared" si="9"/>
        <v/>
      </c>
      <c r="Y84" s="122"/>
      <c r="Z84" s="139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41"/>
      <c r="AO84" s="122"/>
      <c r="AP84" s="122"/>
      <c r="AQ84" s="122"/>
      <c r="AR84" s="47" t="str">
        <f t="shared" si="10"/>
        <v/>
      </c>
      <c r="AS84" s="163" t="str">
        <f t="shared" si="7"/>
        <v/>
      </c>
      <c r="AT84" s="163" t="str">
        <f t="shared" si="11"/>
        <v/>
      </c>
    </row>
    <row r="85" spans="2:46" x14ac:dyDescent="0.35">
      <c r="B85" s="122"/>
      <c r="C85" s="139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41"/>
      <c r="R85" s="122"/>
      <c r="S85" s="122"/>
      <c r="T85" s="122"/>
      <c r="U85" s="47" t="str">
        <f t="shared" si="8"/>
        <v/>
      </c>
      <c r="V85" s="163" t="str">
        <f t="shared" si="6"/>
        <v/>
      </c>
      <c r="W85" s="163" t="str">
        <f t="shared" si="9"/>
        <v/>
      </c>
      <c r="Y85" s="122"/>
      <c r="Z85" s="139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41"/>
      <c r="AO85" s="122"/>
      <c r="AP85" s="122"/>
      <c r="AQ85" s="122"/>
      <c r="AR85" s="47" t="str">
        <f t="shared" si="10"/>
        <v/>
      </c>
      <c r="AS85" s="163" t="str">
        <f t="shared" si="7"/>
        <v/>
      </c>
      <c r="AT85" s="163" t="str">
        <f t="shared" si="11"/>
        <v/>
      </c>
    </row>
    <row r="86" spans="2:46" x14ac:dyDescent="0.35">
      <c r="B86" s="122"/>
      <c r="C86" s="139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41"/>
      <c r="R86" s="122"/>
      <c r="S86" s="122"/>
      <c r="T86" s="122"/>
      <c r="U86" s="47" t="str">
        <f t="shared" si="8"/>
        <v/>
      </c>
      <c r="V86" s="163" t="str">
        <f t="shared" si="6"/>
        <v/>
      </c>
      <c r="W86" s="163" t="str">
        <f t="shared" si="9"/>
        <v/>
      </c>
      <c r="Y86" s="122"/>
      <c r="Z86" s="139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41"/>
      <c r="AO86" s="122"/>
      <c r="AP86" s="122"/>
      <c r="AQ86" s="122"/>
      <c r="AR86" s="47" t="str">
        <f t="shared" si="10"/>
        <v/>
      </c>
      <c r="AS86" s="163" t="str">
        <f t="shared" si="7"/>
        <v/>
      </c>
      <c r="AT86" s="163" t="str">
        <f t="shared" si="11"/>
        <v/>
      </c>
    </row>
    <row r="87" spans="2:46" x14ac:dyDescent="0.35">
      <c r="B87" s="122"/>
      <c r="C87" s="139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41"/>
      <c r="R87" s="122"/>
      <c r="S87" s="122"/>
      <c r="T87" s="122"/>
      <c r="U87" s="47" t="str">
        <f t="shared" si="8"/>
        <v/>
      </c>
      <c r="V87" s="163" t="str">
        <f t="shared" si="6"/>
        <v/>
      </c>
      <c r="W87" s="163" t="str">
        <f t="shared" si="9"/>
        <v/>
      </c>
      <c r="Y87" s="122"/>
      <c r="Z87" s="139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41"/>
      <c r="AO87" s="122"/>
      <c r="AP87" s="122"/>
      <c r="AQ87" s="122"/>
      <c r="AR87" s="47" t="str">
        <f t="shared" si="10"/>
        <v/>
      </c>
      <c r="AS87" s="163" t="str">
        <f t="shared" si="7"/>
        <v/>
      </c>
      <c r="AT87" s="163" t="str">
        <f t="shared" si="11"/>
        <v/>
      </c>
    </row>
    <row r="88" spans="2:46" x14ac:dyDescent="0.35">
      <c r="B88" s="122"/>
      <c r="C88" s="139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41"/>
      <c r="R88" s="122"/>
      <c r="S88" s="122"/>
      <c r="T88" s="122"/>
      <c r="U88" s="47" t="str">
        <f t="shared" si="8"/>
        <v/>
      </c>
      <c r="V88" s="163" t="str">
        <f t="shared" si="6"/>
        <v/>
      </c>
      <c r="W88" s="163" t="str">
        <f t="shared" si="9"/>
        <v/>
      </c>
      <c r="Y88" s="122"/>
      <c r="Z88" s="139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41"/>
      <c r="AO88" s="122"/>
      <c r="AP88" s="122"/>
      <c r="AQ88" s="122"/>
      <c r="AR88" s="47" t="str">
        <f t="shared" si="10"/>
        <v/>
      </c>
      <c r="AS88" s="163" t="str">
        <f t="shared" si="7"/>
        <v/>
      </c>
      <c r="AT88" s="163" t="str">
        <f t="shared" si="11"/>
        <v/>
      </c>
    </row>
    <row r="89" spans="2:46" x14ac:dyDescent="0.35">
      <c r="B89" s="122"/>
      <c r="C89" s="139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41"/>
      <c r="R89" s="122"/>
      <c r="S89" s="122"/>
      <c r="T89" s="122"/>
      <c r="U89" s="47" t="str">
        <f t="shared" si="8"/>
        <v/>
      </c>
      <c r="V89" s="163" t="str">
        <f t="shared" si="6"/>
        <v/>
      </c>
      <c r="W89" s="163" t="str">
        <f t="shared" si="9"/>
        <v/>
      </c>
      <c r="Y89" s="122"/>
      <c r="Z89" s="139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41"/>
      <c r="AO89" s="122"/>
      <c r="AP89" s="122"/>
      <c r="AQ89" s="122"/>
      <c r="AR89" s="47" t="str">
        <f t="shared" si="10"/>
        <v/>
      </c>
      <c r="AS89" s="163" t="str">
        <f t="shared" si="7"/>
        <v/>
      </c>
      <c r="AT89" s="163" t="str">
        <f t="shared" si="11"/>
        <v/>
      </c>
    </row>
    <row r="90" spans="2:46" x14ac:dyDescent="0.35">
      <c r="B90" s="122"/>
      <c r="C90" s="139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41"/>
      <c r="R90" s="122"/>
      <c r="S90" s="122"/>
      <c r="T90" s="122"/>
      <c r="U90" s="47" t="str">
        <f t="shared" si="8"/>
        <v/>
      </c>
      <c r="V90" s="163" t="str">
        <f t="shared" si="6"/>
        <v/>
      </c>
      <c r="W90" s="163" t="str">
        <f t="shared" si="9"/>
        <v/>
      </c>
      <c r="Y90" s="122"/>
      <c r="Z90" s="139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41"/>
      <c r="AO90" s="122"/>
      <c r="AP90" s="122"/>
      <c r="AQ90" s="122"/>
      <c r="AR90" s="47" t="str">
        <f t="shared" si="10"/>
        <v/>
      </c>
      <c r="AS90" s="163" t="str">
        <f t="shared" si="7"/>
        <v/>
      </c>
      <c r="AT90" s="163" t="str">
        <f t="shared" si="11"/>
        <v/>
      </c>
    </row>
    <row r="91" spans="2:46" x14ac:dyDescent="0.35">
      <c r="B91" s="122"/>
      <c r="C91" s="139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41"/>
      <c r="R91" s="122"/>
      <c r="S91" s="122"/>
      <c r="T91" s="122"/>
      <c r="U91" s="47" t="str">
        <f t="shared" si="8"/>
        <v/>
      </c>
      <c r="V91" s="163" t="str">
        <f t="shared" si="6"/>
        <v/>
      </c>
      <c r="W91" s="163" t="str">
        <f t="shared" si="9"/>
        <v/>
      </c>
      <c r="Y91" s="122"/>
      <c r="Z91" s="139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41"/>
      <c r="AO91" s="122"/>
      <c r="AP91" s="122"/>
      <c r="AQ91" s="122"/>
      <c r="AR91" s="47" t="str">
        <f t="shared" si="10"/>
        <v/>
      </c>
      <c r="AS91" s="163" t="str">
        <f t="shared" si="7"/>
        <v/>
      </c>
      <c r="AT91" s="163" t="str">
        <f t="shared" si="11"/>
        <v/>
      </c>
    </row>
    <row r="92" spans="2:46" x14ac:dyDescent="0.35">
      <c r="B92" s="122"/>
      <c r="C92" s="139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41"/>
      <c r="R92" s="122"/>
      <c r="S92" s="122"/>
      <c r="T92" s="122"/>
      <c r="U92" s="47" t="str">
        <f t="shared" si="8"/>
        <v/>
      </c>
      <c r="V92" s="163" t="str">
        <f t="shared" si="6"/>
        <v/>
      </c>
      <c r="W92" s="163" t="str">
        <f t="shared" si="9"/>
        <v/>
      </c>
      <c r="Y92" s="122"/>
      <c r="Z92" s="139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41"/>
      <c r="AO92" s="122"/>
      <c r="AP92" s="122"/>
      <c r="AQ92" s="122"/>
      <c r="AR92" s="47" t="str">
        <f t="shared" si="10"/>
        <v/>
      </c>
      <c r="AS92" s="163" t="str">
        <f t="shared" si="7"/>
        <v/>
      </c>
      <c r="AT92" s="163" t="str">
        <f t="shared" si="11"/>
        <v/>
      </c>
    </row>
    <row r="93" spans="2:46" x14ac:dyDescent="0.35">
      <c r="B93" s="122"/>
      <c r="C93" s="139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41"/>
      <c r="R93" s="122"/>
      <c r="S93" s="122"/>
      <c r="T93" s="122"/>
      <c r="U93" s="47" t="str">
        <f t="shared" si="8"/>
        <v/>
      </c>
      <c r="V93" s="163" t="str">
        <f t="shared" si="6"/>
        <v/>
      </c>
      <c r="W93" s="163" t="str">
        <f t="shared" si="9"/>
        <v/>
      </c>
      <c r="Y93" s="122"/>
      <c r="Z93" s="139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41"/>
      <c r="AO93" s="122"/>
      <c r="AP93" s="122"/>
      <c r="AQ93" s="122"/>
      <c r="AR93" s="47" t="str">
        <f t="shared" si="10"/>
        <v/>
      </c>
      <c r="AS93" s="163" t="str">
        <f t="shared" si="7"/>
        <v/>
      </c>
      <c r="AT93" s="163" t="str">
        <f t="shared" si="11"/>
        <v/>
      </c>
    </row>
    <row r="94" spans="2:46" x14ac:dyDescent="0.35">
      <c r="B94" s="122"/>
      <c r="C94" s="139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41"/>
      <c r="R94" s="122"/>
      <c r="S94" s="122"/>
      <c r="T94" s="122"/>
      <c r="U94" s="47" t="str">
        <f t="shared" si="8"/>
        <v/>
      </c>
      <c r="V94" s="163" t="str">
        <f t="shared" si="6"/>
        <v/>
      </c>
      <c r="W94" s="163" t="str">
        <f t="shared" si="9"/>
        <v/>
      </c>
      <c r="Y94" s="122"/>
      <c r="Z94" s="139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41"/>
      <c r="AO94" s="122"/>
      <c r="AP94" s="122"/>
      <c r="AQ94" s="122"/>
      <c r="AR94" s="47" t="str">
        <f t="shared" si="10"/>
        <v/>
      </c>
      <c r="AS94" s="163" t="str">
        <f t="shared" si="7"/>
        <v/>
      </c>
      <c r="AT94" s="163" t="str">
        <f t="shared" si="11"/>
        <v/>
      </c>
    </row>
    <row r="95" spans="2:46" x14ac:dyDescent="0.35">
      <c r="B95" s="122"/>
      <c r="C95" s="139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41"/>
      <c r="R95" s="122"/>
      <c r="S95" s="122"/>
      <c r="T95" s="122"/>
      <c r="U95" s="47" t="str">
        <f t="shared" si="8"/>
        <v/>
      </c>
      <c r="V95" s="163" t="str">
        <f t="shared" si="6"/>
        <v/>
      </c>
      <c r="W95" s="163" t="str">
        <f t="shared" si="9"/>
        <v/>
      </c>
      <c r="Y95" s="122"/>
      <c r="Z95" s="139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41"/>
      <c r="AO95" s="122"/>
      <c r="AP95" s="122"/>
      <c r="AQ95" s="122"/>
      <c r="AR95" s="47" t="str">
        <f t="shared" si="10"/>
        <v/>
      </c>
      <c r="AS95" s="163" t="str">
        <f t="shared" si="7"/>
        <v/>
      </c>
      <c r="AT95" s="163" t="str">
        <f t="shared" si="11"/>
        <v/>
      </c>
    </row>
    <row r="96" spans="2:46" x14ac:dyDescent="0.35">
      <c r="B96" s="122"/>
      <c r="C96" s="139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41"/>
      <c r="R96" s="122"/>
      <c r="S96" s="122"/>
      <c r="T96" s="122"/>
      <c r="U96" s="47" t="str">
        <f t="shared" si="8"/>
        <v/>
      </c>
      <c r="V96" s="163" t="str">
        <f t="shared" si="6"/>
        <v/>
      </c>
      <c r="W96" s="163" t="str">
        <f t="shared" si="9"/>
        <v/>
      </c>
      <c r="Y96" s="122"/>
      <c r="Z96" s="139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41"/>
      <c r="AO96" s="122"/>
      <c r="AP96" s="122"/>
      <c r="AQ96" s="122"/>
      <c r="AR96" s="47" t="str">
        <f t="shared" si="10"/>
        <v/>
      </c>
      <c r="AS96" s="163" t="str">
        <f t="shared" si="7"/>
        <v/>
      </c>
      <c r="AT96" s="163" t="str">
        <f t="shared" si="11"/>
        <v/>
      </c>
    </row>
    <row r="97" spans="2:46" x14ac:dyDescent="0.35">
      <c r="B97" s="122"/>
      <c r="C97" s="139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41"/>
      <c r="R97" s="122"/>
      <c r="S97" s="122"/>
      <c r="T97" s="122"/>
      <c r="U97" s="47" t="str">
        <f t="shared" si="8"/>
        <v/>
      </c>
      <c r="V97" s="163" t="str">
        <f t="shared" si="6"/>
        <v/>
      </c>
      <c r="W97" s="163" t="str">
        <f t="shared" si="9"/>
        <v/>
      </c>
      <c r="Y97" s="122"/>
      <c r="Z97" s="139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41"/>
      <c r="AO97" s="122"/>
      <c r="AP97" s="122"/>
      <c r="AQ97" s="122"/>
      <c r="AR97" s="47" t="str">
        <f t="shared" si="10"/>
        <v/>
      </c>
      <c r="AS97" s="163" t="str">
        <f t="shared" si="7"/>
        <v/>
      </c>
      <c r="AT97" s="163" t="str">
        <f t="shared" si="11"/>
        <v/>
      </c>
    </row>
    <row r="98" spans="2:46" x14ac:dyDescent="0.35">
      <c r="B98" s="122"/>
      <c r="C98" s="139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41"/>
      <c r="R98" s="122"/>
      <c r="S98" s="122"/>
      <c r="T98" s="122"/>
      <c r="U98" s="47" t="str">
        <f t="shared" si="8"/>
        <v/>
      </c>
      <c r="V98" s="163" t="str">
        <f t="shared" si="6"/>
        <v/>
      </c>
      <c r="W98" s="163" t="str">
        <f t="shared" si="9"/>
        <v/>
      </c>
      <c r="Y98" s="122"/>
      <c r="Z98" s="139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41"/>
      <c r="AO98" s="122"/>
      <c r="AP98" s="122"/>
      <c r="AQ98" s="122"/>
      <c r="AR98" s="47" t="str">
        <f t="shared" si="10"/>
        <v/>
      </c>
      <c r="AS98" s="163" t="str">
        <f t="shared" si="7"/>
        <v/>
      </c>
      <c r="AT98" s="163" t="str">
        <f t="shared" si="11"/>
        <v/>
      </c>
    </row>
    <row r="99" spans="2:46" x14ac:dyDescent="0.35">
      <c r="B99" s="122"/>
      <c r="C99" s="139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41"/>
      <c r="R99" s="122"/>
      <c r="S99" s="122"/>
      <c r="T99" s="122"/>
      <c r="U99" s="47" t="str">
        <f t="shared" si="8"/>
        <v/>
      </c>
      <c r="V99" s="163" t="str">
        <f t="shared" si="6"/>
        <v/>
      </c>
      <c r="W99" s="163" t="str">
        <f t="shared" si="9"/>
        <v/>
      </c>
      <c r="Y99" s="122"/>
      <c r="Z99" s="139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41"/>
      <c r="AO99" s="122"/>
      <c r="AP99" s="122"/>
      <c r="AQ99" s="122"/>
      <c r="AR99" s="47" t="str">
        <f t="shared" si="10"/>
        <v/>
      </c>
      <c r="AS99" s="163" t="str">
        <f t="shared" si="7"/>
        <v/>
      </c>
      <c r="AT99" s="163" t="str">
        <f t="shared" si="11"/>
        <v/>
      </c>
    </row>
    <row r="100" spans="2:46" x14ac:dyDescent="0.35">
      <c r="B100" s="122"/>
      <c r="C100" s="139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41"/>
      <c r="R100" s="122"/>
      <c r="S100" s="122"/>
      <c r="T100" s="122"/>
      <c r="U100" s="47" t="str">
        <f t="shared" si="8"/>
        <v/>
      </c>
      <c r="V100" s="163" t="str">
        <f t="shared" si="6"/>
        <v/>
      </c>
      <c r="W100" s="163" t="str">
        <f t="shared" si="9"/>
        <v/>
      </c>
      <c r="Y100" s="122"/>
      <c r="Z100" s="139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41"/>
      <c r="AO100" s="122"/>
      <c r="AP100" s="122"/>
      <c r="AQ100" s="122"/>
      <c r="AR100" s="47" t="str">
        <f t="shared" si="10"/>
        <v/>
      </c>
      <c r="AS100" s="163" t="str">
        <f t="shared" si="7"/>
        <v/>
      </c>
      <c r="AT100" s="163" t="str">
        <f t="shared" si="11"/>
        <v/>
      </c>
    </row>
    <row r="101" spans="2:46" x14ac:dyDescent="0.35">
      <c r="B101" s="122"/>
      <c r="C101" s="139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41"/>
      <c r="R101" s="122"/>
      <c r="S101" s="122"/>
      <c r="T101" s="122"/>
      <c r="U101" s="47" t="str">
        <f t="shared" si="8"/>
        <v/>
      </c>
      <c r="V101" s="163" t="str">
        <f t="shared" si="6"/>
        <v/>
      </c>
      <c r="W101" s="163" t="str">
        <f t="shared" si="9"/>
        <v/>
      </c>
      <c r="Y101" s="122"/>
      <c r="Z101" s="139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41"/>
      <c r="AO101" s="122"/>
      <c r="AP101" s="122"/>
      <c r="AQ101" s="122"/>
      <c r="AR101" s="47" t="str">
        <f t="shared" si="10"/>
        <v/>
      </c>
      <c r="AS101" s="163" t="str">
        <f t="shared" si="7"/>
        <v/>
      </c>
      <c r="AT101" s="163" t="str">
        <f t="shared" si="11"/>
        <v/>
      </c>
    </row>
    <row r="102" spans="2:46" x14ac:dyDescent="0.35">
      <c r="B102" s="122"/>
      <c r="C102" s="139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41"/>
      <c r="R102" s="122"/>
      <c r="S102" s="122"/>
      <c r="T102" s="122"/>
      <c r="U102" s="47" t="str">
        <f t="shared" si="8"/>
        <v/>
      </c>
      <c r="V102" s="163" t="str">
        <f t="shared" si="6"/>
        <v/>
      </c>
      <c r="W102" s="163" t="str">
        <f t="shared" si="9"/>
        <v/>
      </c>
      <c r="Y102" s="122"/>
      <c r="Z102" s="139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41"/>
      <c r="AO102" s="122"/>
      <c r="AP102" s="122"/>
      <c r="AQ102" s="122"/>
      <c r="AR102" s="47" t="str">
        <f t="shared" si="10"/>
        <v/>
      </c>
      <c r="AS102" s="163" t="str">
        <f t="shared" si="7"/>
        <v/>
      </c>
      <c r="AT102" s="163" t="str">
        <f t="shared" si="11"/>
        <v/>
      </c>
    </row>
    <row r="103" spans="2:46" x14ac:dyDescent="0.35">
      <c r="B103" s="122"/>
      <c r="C103" s="139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41"/>
      <c r="R103" s="122"/>
      <c r="S103" s="122"/>
      <c r="T103" s="122"/>
      <c r="U103" s="47" t="str">
        <f t="shared" si="8"/>
        <v/>
      </c>
      <c r="V103" s="163" t="str">
        <f t="shared" si="6"/>
        <v/>
      </c>
      <c r="W103" s="163" t="str">
        <f t="shared" si="9"/>
        <v/>
      </c>
      <c r="Y103" s="122"/>
      <c r="Z103" s="139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41"/>
      <c r="AO103" s="122"/>
      <c r="AP103" s="122"/>
      <c r="AQ103" s="122"/>
      <c r="AR103" s="47" t="str">
        <f t="shared" si="10"/>
        <v/>
      </c>
      <c r="AS103" s="163" t="str">
        <f t="shared" si="7"/>
        <v/>
      </c>
      <c r="AT103" s="163" t="str">
        <f t="shared" si="11"/>
        <v/>
      </c>
    </row>
    <row r="104" spans="2:46" x14ac:dyDescent="0.35">
      <c r="B104" s="122"/>
      <c r="C104" s="139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41"/>
      <c r="R104" s="122"/>
      <c r="S104" s="122"/>
      <c r="T104" s="122"/>
      <c r="U104" s="47" t="str">
        <f t="shared" si="8"/>
        <v/>
      </c>
      <c r="V104" s="163" t="str">
        <f t="shared" si="6"/>
        <v/>
      </c>
      <c r="W104" s="163" t="str">
        <f t="shared" si="9"/>
        <v/>
      </c>
      <c r="Y104" s="122"/>
      <c r="Z104" s="139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41"/>
      <c r="AO104" s="122"/>
      <c r="AP104" s="122"/>
      <c r="AQ104" s="122"/>
      <c r="AR104" s="47" t="str">
        <f t="shared" si="10"/>
        <v/>
      </c>
      <c r="AS104" s="163" t="str">
        <f t="shared" si="7"/>
        <v/>
      </c>
      <c r="AT104" s="163" t="str">
        <f t="shared" si="11"/>
        <v/>
      </c>
    </row>
    <row r="105" spans="2:46" x14ac:dyDescent="0.35">
      <c r="B105" s="122"/>
      <c r="C105" s="139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41"/>
      <c r="R105" s="122"/>
      <c r="S105" s="122"/>
      <c r="T105" s="122"/>
      <c r="U105" s="47" t="str">
        <f t="shared" si="8"/>
        <v/>
      </c>
      <c r="V105" s="163" t="str">
        <f t="shared" si="6"/>
        <v/>
      </c>
      <c r="W105" s="163" t="str">
        <f t="shared" si="9"/>
        <v/>
      </c>
      <c r="Y105" s="122"/>
      <c r="Z105" s="139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41"/>
      <c r="AO105" s="122"/>
      <c r="AP105" s="122"/>
      <c r="AQ105" s="122"/>
      <c r="AR105" s="47" t="str">
        <f t="shared" si="10"/>
        <v/>
      </c>
      <c r="AS105" s="163" t="str">
        <f t="shared" si="7"/>
        <v/>
      </c>
      <c r="AT105" s="163" t="str">
        <f t="shared" si="11"/>
        <v/>
      </c>
    </row>
    <row r="106" spans="2:46" x14ac:dyDescent="0.35">
      <c r="B106" s="122"/>
      <c r="C106" s="139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41"/>
      <c r="R106" s="122"/>
      <c r="S106" s="122"/>
      <c r="T106" s="122"/>
      <c r="U106" s="47" t="str">
        <f t="shared" si="8"/>
        <v/>
      </c>
      <c r="V106" s="163" t="str">
        <f t="shared" si="6"/>
        <v/>
      </c>
      <c r="W106" s="163" t="str">
        <f t="shared" si="9"/>
        <v/>
      </c>
      <c r="Y106" s="122"/>
      <c r="Z106" s="139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41"/>
      <c r="AO106" s="122"/>
      <c r="AP106" s="122"/>
      <c r="AQ106" s="122"/>
      <c r="AR106" s="47" t="str">
        <f t="shared" si="10"/>
        <v/>
      </c>
      <c r="AS106" s="163" t="str">
        <f t="shared" si="7"/>
        <v/>
      </c>
      <c r="AT106" s="163" t="str">
        <f t="shared" si="11"/>
        <v/>
      </c>
    </row>
    <row r="107" spans="2:46" x14ac:dyDescent="0.35">
      <c r="B107" s="122"/>
      <c r="C107" s="139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41"/>
      <c r="R107" s="122"/>
      <c r="S107" s="122"/>
      <c r="T107" s="122"/>
      <c r="U107" s="47" t="str">
        <f t="shared" si="8"/>
        <v/>
      </c>
      <c r="V107" s="163" t="str">
        <f t="shared" si="6"/>
        <v/>
      </c>
      <c r="W107" s="163" t="str">
        <f t="shared" si="9"/>
        <v/>
      </c>
      <c r="Y107" s="122"/>
      <c r="Z107" s="139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41"/>
      <c r="AO107" s="122"/>
      <c r="AP107" s="122"/>
      <c r="AQ107" s="122"/>
      <c r="AR107" s="47" t="str">
        <f t="shared" si="10"/>
        <v/>
      </c>
      <c r="AS107" s="163" t="str">
        <f t="shared" si="7"/>
        <v/>
      </c>
      <c r="AT107" s="163" t="str">
        <f t="shared" si="11"/>
        <v/>
      </c>
    </row>
    <row r="108" spans="2:46" x14ac:dyDescent="0.35">
      <c r="B108" s="122"/>
      <c r="C108" s="139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41"/>
      <c r="R108" s="122"/>
      <c r="S108" s="122"/>
      <c r="T108" s="122"/>
      <c r="U108" s="47" t="str">
        <f t="shared" si="8"/>
        <v/>
      </c>
      <c r="V108" s="163" t="str">
        <f t="shared" si="6"/>
        <v/>
      </c>
      <c r="W108" s="163" t="str">
        <f t="shared" si="9"/>
        <v/>
      </c>
      <c r="Y108" s="122"/>
      <c r="Z108" s="139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41"/>
      <c r="AO108" s="122"/>
      <c r="AP108" s="122"/>
      <c r="AQ108" s="122"/>
      <c r="AR108" s="47" t="str">
        <f t="shared" si="10"/>
        <v/>
      </c>
      <c r="AS108" s="163" t="str">
        <f t="shared" si="7"/>
        <v/>
      </c>
      <c r="AT108" s="163" t="str">
        <f t="shared" si="11"/>
        <v/>
      </c>
    </row>
    <row r="109" spans="2:46" ht="15" thickBot="1" x14ac:dyDescent="0.4">
      <c r="B109" s="127"/>
      <c r="C109" s="142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44"/>
      <c r="R109" s="127"/>
      <c r="S109" s="127"/>
      <c r="T109" s="127"/>
      <c r="U109" s="48" t="str">
        <f t="shared" si="8"/>
        <v/>
      </c>
      <c r="V109" s="164" t="str">
        <f t="shared" si="6"/>
        <v/>
      </c>
      <c r="W109" s="164" t="str">
        <f t="shared" si="9"/>
        <v/>
      </c>
      <c r="Y109" s="127"/>
      <c r="Z109" s="142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44"/>
      <c r="AO109" s="127"/>
      <c r="AP109" s="127"/>
      <c r="AQ109" s="127"/>
      <c r="AR109" s="48" t="str">
        <f t="shared" si="10"/>
        <v/>
      </c>
      <c r="AS109" s="164" t="str">
        <f t="shared" si="7"/>
        <v/>
      </c>
      <c r="AT109" s="164" t="str">
        <f t="shared" si="11"/>
        <v/>
      </c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  <row r="113" spans="25:46" hidden="1" x14ac:dyDescent="0.35"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</row>
    <row r="114" spans="25:46" hidden="1" x14ac:dyDescent="0.35"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</row>
    <row r="115" spans="25:46" hidden="1" x14ac:dyDescent="0.35"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</row>
    <row r="116" spans="25:46" hidden="1" x14ac:dyDescent="0.35"/>
    <row r="117" spans="25:46" hidden="1" x14ac:dyDescent="0.35"/>
    <row r="118" spans="25:46" hidden="1" x14ac:dyDescent="0.35"/>
    <row r="119" spans="25:46" hidden="1" x14ac:dyDescent="0.35"/>
    <row r="120" spans="25:46" hidden="1" x14ac:dyDescent="0.35"/>
    <row r="121" spans="25:46" hidden="1" x14ac:dyDescent="0.35"/>
  </sheetData>
  <sheetProtection algorithmName="SHA-512" hashValue="aWIovypciM4bJT6XlH/X1NT237G1mS4TrhldT8RpeYGFT8JOewgIKpDseono/TBmZA6sdrQsUZGqzzTnJlcx8g==" saltValue="HPzCJmh9eHANEu0KtmgMqA==" spinCount="100000" sheet="1" objects="1" scenarios="1" formatColumns="0" formatRows="0"/>
  <phoneticPr fontId="3" type="noConversion"/>
  <dataValidations count="1">
    <dataValidation type="list" allowBlank="1" showInputMessage="1" showErrorMessage="1" sqref="AO10:AO109 R10:R109" xr:uid="{8815E1F3-AF42-4B7C-903B-33B791D22CA5}">
      <formula1>"Y,N"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workbookViewId="0">
      <selection activeCell="C5" sqref="C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116</v>
      </c>
    </row>
    <row r="2" spans="1:101" x14ac:dyDescent="0.35">
      <c r="A2" t="s">
        <v>69</v>
      </c>
      <c r="B2" cm="1">
        <f t="array" ref="B2">INDEX(Capacity!$B$10:$B$109,COLUMN(A2),1)</f>
        <v>0</v>
      </c>
      <c r="C2" cm="1">
        <f t="array" ref="C2">INDEX(Capacity!$B$10:$B$109,COLUMN(B2),1)</f>
        <v>0</v>
      </c>
      <c r="D2" cm="1">
        <f t="array" ref="D2">INDEX(Capacity!$B$10:$B$109,COLUMN(C2),1)</f>
        <v>0</v>
      </c>
      <c r="E2" cm="1">
        <f t="array" ref="E2">INDEX(Capacity!$B$10:$B$109,COLUMN(D2),1)</f>
        <v>0</v>
      </c>
      <c r="F2" cm="1">
        <f t="array" ref="F2">INDEX(Capacity!$B$10:$B$109,COLUMN(E2),1)</f>
        <v>0</v>
      </c>
      <c r="G2" cm="1">
        <f t="array" ref="G2">INDEX(Capacity!$B$10:$B$109,COLUMN(F2),1)</f>
        <v>0</v>
      </c>
      <c r="H2" cm="1">
        <f t="array" ref="H2">INDEX(Capacity!$B$10:$B$109,COLUMN(G2),1)</f>
        <v>0</v>
      </c>
      <c r="I2" cm="1">
        <f t="array" ref="I2">INDEX(Capacity!$B$10:$B$109,COLUMN(H2),1)</f>
        <v>0</v>
      </c>
      <c r="J2" cm="1">
        <f t="array" ref="J2">INDEX(Capacity!$B$10:$B$109,COLUMN(I2),1)</f>
        <v>0</v>
      </c>
      <c r="K2" cm="1">
        <f t="array" ref="K2">INDEX(Capacity!$B$10:$B$109,COLUMN(J2),1)</f>
        <v>0</v>
      </c>
      <c r="L2" cm="1">
        <f t="array" ref="L2">INDEX(Capacity!$B$10:$B$109,COLUMN(K2),1)</f>
        <v>0</v>
      </c>
      <c r="M2" cm="1">
        <f t="array" ref="M2">INDEX(Capacity!$B$10:$B$109,COLUMN(L2),1)</f>
        <v>0</v>
      </c>
      <c r="N2" cm="1">
        <f t="array" ref="N2">INDEX(Capacity!$B$10:$B$109,COLUMN(M2),1)</f>
        <v>0</v>
      </c>
      <c r="O2" cm="1">
        <f t="array" ref="O2">INDEX(Capacity!$B$10:$B$109,COLUMN(N2),1)</f>
        <v>0</v>
      </c>
      <c r="P2" cm="1">
        <f t="array" ref="P2">INDEX(Capacity!$B$10:$B$109,COLUMN(O2),1)</f>
        <v>0</v>
      </c>
      <c r="Q2" cm="1">
        <f t="array" ref="Q2">INDEX(Capacity!$B$10:$B$109,COLUMN(P2),1)</f>
        <v>0</v>
      </c>
      <c r="R2" cm="1">
        <f t="array" ref="R2">INDEX(Capacity!$B$10:$B$109,COLUMN(Q2),1)</f>
        <v>0</v>
      </c>
      <c r="S2" cm="1">
        <f t="array" ref="S2">INDEX(Capacity!$B$10:$B$109,COLUMN(R2),1)</f>
        <v>0</v>
      </c>
      <c r="T2" cm="1">
        <f t="array" ref="T2">INDEX(Capacity!$B$10:$B$109,COLUMN(S2),1)</f>
        <v>0</v>
      </c>
      <c r="U2" cm="1">
        <f t="array" ref="U2">INDEX(Capacity!$B$10:$B$109,COLUMN(T2),1)</f>
        <v>0</v>
      </c>
      <c r="V2" cm="1">
        <f t="array" ref="V2">INDEX(Capacity!$B$10:$B$109,COLUMN(U2),1)</f>
        <v>0</v>
      </c>
      <c r="W2" cm="1">
        <f t="array" ref="W2">INDEX(Capacity!$B$10:$B$109,COLUMN(V2),1)</f>
        <v>0</v>
      </c>
      <c r="X2" cm="1">
        <f t="array" ref="X2">INDEX(Capacity!$B$10:$B$109,COLUMN(W2),1)</f>
        <v>0</v>
      </c>
      <c r="Y2" cm="1">
        <f t="array" ref="Y2">INDEX(Capacity!$B$10:$B$109,COLUMN(X2),1)</f>
        <v>0</v>
      </c>
      <c r="Z2" cm="1">
        <f t="array" ref="Z2">INDEX(Capacity!$B$10:$B$109,COLUMN(Y2),1)</f>
        <v>0</v>
      </c>
      <c r="AA2" cm="1">
        <f t="array" ref="AA2">INDEX(Capacity!$B$10:$B$109,COLUMN(Z2),1)</f>
        <v>0</v>
      </c>
      <c r="AB2" cm="1">
        <f t="array" ref="AB2">INDEX(Capacity!$B$10:$B$109,COLUMN(AA2),1)</f>
        <v>0</v>
      </c>
      <c r="AC2" cm="1">
        <f t="array" ref="AC2">INDEX(Capacity!$B$10:$B$109,COLUMN(AB2),1)</f>
        <v>0</v>
      </c>
      <c r="AD2" cm="1">
        <f t="array" ref="AD2">INDEX(Capacity!$B$10:$B$109,COLUMN(AC2),1)</f>
        <v>0</v>
      </c>
      <c r="AE2" cm="1">
        <f t="array" ref="AE2">INDEX(Capacity!$B$10:$B$109,COLUMN(AD2),1)</f>
        <v>0</v>
      </c>
      <c r="AF2" cm="1">
        <f t="array" ref="AF2">INDEX(Capacity!$B$10:$B$109,COLUMN(AE2),1)</f>
        <v>0</v>
      </c>
      <c r="AG2" cm="1">
        <f t="array" ref="AG2">INDEX(Capacity!$B$10:$B$109,COLUMN(AF2),1)</f>
        <v>0</v>
      </c>
      <c r="AH2" cm="1">
        <f t="array" ref="AH2">INDEX(Capacity!$B$10:$B$109,COLUMN(AG2),1)</f>
        <v>0</v>
      </c>
      <c r="AI2" cm="1">
        <f t="array" ref="AI2">INDEX(Capacity!$B$10:$B$109,COLUMN(AH2),1)</f>
        <v>0</v>
      </c>
      <c r="AJ2" cm="1">
        <f t="array" ref="AJ2">INDEX(Capacity!$B$10:$B$109,COLUMN(AI2),1)</f>
        <v>0</v>
      </c>
      <c r="AK2" cm="1">
        <f t="array" ref="AK2">INDEX(Capacity!$B$10:$B$109,COLUMN(AJ2),1)</f>
        <v>0</v>
      </c>
      <c r="AL2" cm="1">
        <f t="array" ref="AL2">INDEX(Capacity!$B$10:$B$109,COLUMN(AK2),1)</f>
        <v>0</v>
      </c>
      <c r="AM2" cm="1">
        <f t="array" ref="AM2">INDEX(Capacity!$B$10:$B$109,COLUMN(AL2),1)</f>
        <v>0</v>
      </c>
      <c r="AN2" cm="1">
        <f t="array" ref="AN2">INDEX(Capacity!$B$10:$B$109,COLUMN(AM2),1)</f>
        <v>0</v>
      </c>
      <c r="AO2" cm="1">
        <f t="array" ref="AO2">INDEX(Capacity!$B$10:$B$109,COLUMN(AN2),1)</f>
        <v>0</v>
      </c>
      <c r="AP2" cm="1">
        <f t="array" ref="AP2">INDEX(Capacity!$B$10:$B$109,COLUMN(AO2),1)</f>
        <v>0</v>
      </c>
      <c r="AQ2" cm="1">
        <f t="array" ref="AQ2">INDEX(Capacity!$B$10:$B$109,COLUMN(AP2),1)</f>
        <v>0</v>
      </c>
      <c r="AR2" cm="1">
        <f t="array" ref="AR2">INDEX(Capacity!$B$10:$B$109,COLUMN(AQ2),1)</f>
        <v>0</v>
      </c>
      <c r="AS2" cm="1">
        <f t="array" ref="AS2">INDEX(Capacity!$B$10:$B$109,COLUMN(AR2),1)</f>
        <v>0</v>
      </c>
      <c r="AT2" cm="1">
        <f t="array" ref="AT2">INDEX(Capacity!$B$10:$B$109,COLUMN(AS2),1)</f>
        <v>0</v>
      </c>
      <c r="AU2" cm="1">
        <f t="array" ref="AU2">INDEX(Capacity!$B$10:$B$109,COLUMN(AT2),1)</f>
        <v>0</v>
      </c>
      <c r="AV2" cm="1">
        <f t="array" ref="AV2">INDEX(Capacity!$B$10:$B$109,COLUMN(AU2),1)</f>
        <v>0</v>
      </c>
      <c r="AW2" cm="1">
        <f t="array" ref="AW2">INDEX(Capacity!$B$10:$B$109,COLUMN(AV2),1)</f>
        <v>0</v>
      </c>
      <c r="AX2" cm="1">
        <f t="array" ref="AX2">INDEX(Capacity!$B$10:$B$109,COLUMN(AW2),1)</f>
        <v>0</v>
      </c>
      <c r="AY2" cm="1">
        <f t="array" ref="AY2">INDEX(Capacity!$B$10:$B$109,COLUMN(AX2),1)</f>
        <v>0</v>
      </c>
      <c r="AZ2" cm="1">
        <f t="array" ref="AZ2">INDEX(Capacity!$B$10:$B$109,COLUMN(AY2),1)</f>
        <v>0</v>
      </c>
      <c r="BA2" cm="1">
        <f t="array" ref="BA2">INDEX(Capacity!$B$10:$B$109,COLUMN(AZ2),1)</f>
        <v>0</v>
      </c>
      <c r="BB2" cm="1">
        <f t="array" ref="BB2">INDEX(Capacity!$B$10:$B$109,COLUMN(BA2),1)</f>
        <v>0</v>
      </c>
      <c r="BC2" cm="1">
        <f t="array" ref="BC2">INDEX(Capacity!$B$10:$B$109,COLUMN(BB2),1)</f>
        <v>0</v>
      </c>
      <c r="BD2" cm="1">
        <f t="array" ref="BD2">INDEX(Capacity!$B$10:$B$109,COLUMN(BC2),1)</f>
        <v>0</v>
      </c>
      <c r="BE2" cm="1">
        <f t="array" ref="BE2">INDEX(Capacity!$B$10:$B$109,COLUMN(BD2),1)</f>
        <v>0</v>
      </c>
      <c r="BF2" cm="1">
        <f t="array" ref="BF2">INDEX(Capacity!$B$10:$B$109,COLUMN(BE2),1)</f>
        <v>0</v>
      </c>
      <c r="BG2" cm="1">
        <f t="array" ref="BG2">INDEX(Capacity!$B$10:$B$109,COLUMN(BF2),1)</f>
        <v>0</v>
      </c>
      <c r="BH2" cm="1">
        <f t="array" ref="BH2">INDEX(Capacity!$B$10:$B$109,COLUMN(BG2),1)</f>
        <v>0</v>
      </c>
      <c r="BI2" cm="1">
        <f t="array" ref="BI2">INDEX(Capacity!$B$10:$B$109,COLUMN(BH2),1)</f>
        <v>0</v>
      </c>
      <c r="BJ2" cm="1">
        <f t="array" ref="BJ2">INDEX(Capacity!$B$10:$B$109,COLUMN(BI2),1)</f>
        <v>0</v>
      </c>
      <c r="BK2" cm="1">
        <f t="array" ref="BK2">INDEX(Capacity!$B$10:$B$109,COLUMN(BJ2),1)</f>
        <v>0</v>
      </c>
      <c r="BL2" cm="1">
        <f t="array" ref="BL2">INDEX(Capacity!$B$10:$B$109,COLUMN(BK2),1)</f>
        <v>0</v>
      </c>
      <c r="BM2" cm="1">
        <f t="array" ref="BM2">INDEX(Capacity!$B$10:$B$109,COLUMN(BL2),1)</f>
        <v>0</v>
      </c>
      <c r="BN2" cm="1">
        <f t="array" ref="BN2">INDEX(Capacity!$B$10:$B$109,COLUMN(BM2),1)</f>
        <v>0</v>
      </c>
      <c r="BO2" cm="1">
        <f t="array" ref="BO2">INDEX(Capacity!$B$10:$B$109,COLUMN(BN2),1)</f>
        <v>0</v>
      </c>
      <c r="BP2" cm="1">
        <f t="array" ref="BP2">INDEX(Capacity!$B$10:$B$109,COLUMN(BO2),1)</f>
        <v>0</v>
      </c>
      <c r="BQ2" cm="1">
        <f t="array" ref="BQ2">INDEX(Capacity!$B$10:$B$109,COLUMN(BP2),1)</f>
        <v>0</v>
      </c>
      <c r="BR2" cm="1">
        <f t="array" ref="BR2">INDEX(Capacity!$B$10:$B$109,COLUMN(BQ2),1)</f>
        <v>0</v>
      </c>
      <c r="BS2" cm="1">
        <f t="array" ref="BS2">INDEX(Capacity!$B$10:$B$109,COLUMN(BR2),1)</f>
        <v>0</v>
      </c>
      <c r="BT2" cm="1">
        <f t="array" ref="BT2">INDEX(Capacity!$B$10:$B$109,COLUMN(BS2),1)</f>
        <v>0</v>
      </c>
      <c r="BU2" cm="1">
        <f t="array" ref="BU2">INDEX(Capacity!$B$10:$B$109,COLUMN(BT2),1)</f>
        <v>0</v>
      </c>
      <c r="BV2" cm="1">
        <f t="array" ref="BV2">INDEX(Capacity!$B$10:$B$109,COLUMN(BU2),1)</f>
        <v>0</v>
      </c>
      <c r="BW2" cm="1">
        <f t="array" ref="BW2">INDEX(Capacity!$B$10:$B$109,COLUMN(BV2),1)</f>
        <v>0</v>
      </c>
      <c r="BX2" cm="1">
        <f t="array" ref="BX2">INDEX(Capacity!$B$10:$B$109,COLUMN(BW2),1)</f>
        <v>0</v>
      </c>
      <c r="BY2" cm="1">
        <f t="array" ref="BY2">INDEX(Capacity!$B$10:$B$109,COLUMN(BX2),1)</f>
        <v>0</v>
      </c>
      <c r="BZ2" cm="1">
        <f t="array" ref="BZ2">INDEX(Capacity!$B$10:$B$109,COLUMN(BY2),1)</f>
        <v>0</v>
      </c>
      <c r="CA2" cm="1">
        <f t="array" ref="CA2">INDEX(Capacity!$B$10:$B$109,COLUMN(BZ2),1)</f>
        <v>0</v>
      </c>
      <c r="CB2" cm="1">
        <f t="array" ref="CB2">INDEX(Capacity!$B$10:$B$109,COLUMN(CA2),1)</f>
        <v>0</v>
      </c>
      <c r="CC2" cm="1">
        <f t="array" ref="CC2">INDEX(Capacity!$B$10:$B$109,COLUMN(CB2),1)</f>
        <v>0</v>
      </c>
      <c r="CD2" cm="1">
        <f t="array" ref="CD2">INDEX(Capacity!$B$10:$B$109,COLUMN(CC2),1)</f>
        <v>0</v>
      </c>
      <c r="CE2" cm="1">
        <f t="array" ref="CE2">INDEX(Capacity!$B$10:$B$109,COLUMN(CD2),1)</f>
        <v>0</v>
      </c>
      <c r="CF2" cm="1">
        <f t="array" ref="CF2">INDEX(Capacity!$B$10:$B$109,COLUMN(CE2),1)</f>
        <v>0</v>
      </c>
      <c r="CG2" cm="1">
        <f t="array" ref="CG2">INDEX(Capacity!$B$10:$B$109,COLUMN(CF2),1)</f>
        <v>0</v>
      </c>
      <c r="CH2" cm="1">
        <f t="array" ref="CH2">INDEX(Capacity!$B$10:$B$109,COLUMN(CG2),1)</f>
        <v>0</v>
      </c>
      <c r="CI2" cm="1">
        <f t="array" ref="CI2">INDEX(Capacity!$B$10:$B$109,COLUMN(CH2),1)</f>
        <v>0</v>
      </c>
      <c r="CJ2" cm="1">
        <f t="array" ref="CJ2">INDEX(Capacity!$B$10:$B$109,COLUMN(CI2),1)</f>
        <v>0</v>
      </c>
      <c r="CK2" cm="1">
        <f t="array" ref="CK2">INDEX(Capacity!$B$10:$B$109,COLUMN(CJ2),1)</f>
        <v>0</v>
      </c>
      <c r="CL2" cm="1">
        <f t="array" ref="CL2">INDEX(Capacity!$B$10:$B$109,COLUMN(CK2),1)</f>
        <v>0</v>
      </c>
      <c r="CM2" cm="1">
        <f t="array" ref="CM2">INDEX(Capacity!$B$10:$B$109,COLUMN(CL2),1)</f>
        <v>0</v>
      </c>
      <c r="CN2" cm="1">
        <f t="array" ref="CN2">INDEX(Capacity!$B$10:$B$109,COLUMN(CM2),1)</f>
        <v>0</v>
      </c>
      <c r="CO2" cm="1">
        <f t="array" ref="CO2">INDEX(Capacity!$B$10:$B$109,COLUMN(CN2),1)</f>
        <v>0</v>
      </c>
      <c r="CP2" cm="1">
        <f t="array" ref="CP2">INDEX(Capacity!$B$10:$B$109,COLUMN(CO2),1)</f>
        <v>0</v>
      </c>
      <c r="CQ2" cm="1">
        <f t="array" ref="CQ2">INDEX(Capacity!$B$10:$B$109,COLUMN(CP2),1)</f>
        <v>0</v>
      </c>
      <c r="CR2" cm="1">
        <f t="array" ref="CR2">INDEX(Capacity!$B$10:$B$109,COLUMN(CQ2),1)</f>
        <v>0</v>
      </c>
      <c r="CS2" cm="1">
        <f t="array" ref="CS2">INDEX(Capacity!$B$10:$B$109,COLUMN(CR2),1)</f>
        <v>0</v>
      </c>
      <c r="CT2" cm="1">
        <f t="array" ref="CT2">INDEX(Capacity!$B$10:$B$109,COLUMN(CS2),1)</f>
        <v>0</v>
      </c>
      <c r="CU2" cm="1">
        <f t="array" ref="CU2">INDEX(Capacity!$B$10:$B$109,COLUMN(CT2),1)</f>
        <v>0</v>
      </c>
      <c r="CV2" cm="1">
        <f t="array" ref="CV2">INDEX(Capacity!$B$10:$B$109,COLUMN(CU2),1)</f>
        <v>0</v>
      </c>
      <c r="CW2" cm="1">
        <f t="array" ref="CW2">INDEX(Capacity!$B$10:$B$109,COLUMN(CV2),1)</f>
        <v>0</v>
      </c>
    </row>
    <row r="3" spans="1:101" x14ac:dyDescent="0.35">
      <c r="A3" t="s">
        <v>68</v>
      </c>
      <c r="B3" cm="1">
        <f t="array" ref="B3">INDEX(Capacity!$R$10:$R$109,COLUMN(A2),1)</f>
        <v>0</v>
      </c>
      <c r="C3" cm="1">
        <f t="array" ref="C3">INDEX(Capacity!$R$10:$R$109,COLUMN(B2),1)</f>
        <v>0</v>
      </c>
      <c r="D3" cm="1">
        <f t="array" ref="D3">INDEX(Capacity!$R$10:$R$109,COLUMN(C2),1)</f>
        <v>0</v>
      </c>
      <c r="E3" cm="1">
        <f t="array" ref="E3">INDEX(Capacity!$R$10:$R$109,COLUMN(D2),1)</f>
        <v>0</v>
      </c>
      <c r="F3" cm="1">
        <f t="array" ref="F3">INDEX(Capacity!$R$10:$R$109,COLUMN(E2),1)</f>
        <v>0</v>
      </c>
      <c r="G3" cm="1">
        <f t="array" ref="G3">INDEX(Capacity!$R$10:$R$109,COLUMN(F2),1)</f>
        <v>0</v>
      </c>
      <c r="H3" cm="1">
        <f t="array" ref="H3">INDEX(Capacity!$R$10:$R$109,COLUMN(G2),1)</f>
        <v>0</v>
      </c>
      <c r="I3" cm="1">
        <f t="array" ref="I3">INDEX(Capacity!$R$10:$R$109,COLUMN(H2),1)</f>
        <v>0</v>
      </c>
      <c r="J3" cm="1">
        <f t="array" ref="J3">INDEX(Capacity!$R$10:$R$109,COLUMN(I2),1)</f>
        <v>0</v>
      </c>
      <c r="K3" cm="1">
        <f t="array" ref="K3">INDEX(Capacity!$R$10:$R$109,COLUMN(J2),1)</f>
        <v>0</v>
      </c>
      <c r="L3" cm="1">
        <f t="array" ref="L3">INDEX(Capacity!$R$10:$R$109,COLUMN(K2),1)</f>
        <v>0</v>
      </c>
      <c r="M3" cm="1">
        <f t="array" ref="M3">INDEX(Capacity!$R$10:$R$109,COLUMN(L2),1)</f>
        <v>0</v>
      </c>
      <c r="N3" cm="1">
        <f t="array" ref="N3">INDEX(Capacity!$R$10:$R$109,COLUMN(M2),1)</f>
        <v>0</v>
      </c>
      <c r="O3" cm="1">
        <f t="array" ref="O3">INDEX(Capacity!$R$10:$R$109,COLUMN(N2),1)</f>
        <v>0</v>
      </c>
      <c r="P3" cm="1">
        <f t="array" ref="P3">INDEX(Capacity!$R$10:$R$109,COLUMN(O2),1)</f>
        <v>0</v>
      </c>
      <c r="Q3" cm="1">
        <f t="array" ref="Q3">INDEX(Capacity!$R$10:$R$109,COLUMN(P2),1)</f>
        <v>0</v>
      </c>
      <c r="R3" cm="1">
        <f t="array" ref="R3">INDEX(Capacity!$R$10:$R$109,COLUMN(Q2),1)</f>
        <v>0</v>
      </c>
      <c r="S3" cm="1">
        <f t="array" ref="S3">INDEX(Capacity!$R$10:$R$109,COLUMN(R2),1)</f>
        <v>0</v>
      </c>
      <c r="T3" cm="1">
        <f t="array" ref="T3">INDEX(Capacity!$R$10:$R$109,COLUMN(S2),1)</f>
        <v>0</v>
      </c>
      <c r="U3" cm="1">
        <f t="array" ref="U3">INDEX(Capacity!$R$10:$R$109,COLUMN(T2),1)</f>
        <v>0</v>
      </c>
      <c r="V3" cm="1">
        <f t="array" ref="V3">INDEX(Capacity!$R$10:$R$109,COLUMN(U2),1)</f>
        <v>0</v>
      </c>
      <c r="W3" cm="1">
        <f t="array" ref="W3">INDEX(Capacity!$R$10:$R$109,COLUMN(V2),1)</f>
        <v>0</v>
      </c>
      <c r="X3" cm="1">
        <f t="array" ref="X3">INDEX(Capacity!$R$10:$R$109,COLUMN(W2),1)</f>
        <v>0</v>
      </c>
      <c r="Y3" cm="1">
        <f t="array" ref="Y3">INDEX(Capacity!$R$10:$R$109,COLUMN(X2),1)</f>
        <v>0</v>
      </c>
      <c r="Z3" cm="1">
        <f t="array" ref="Z3">INDEX(Capacity!$R$10:$R$109,COLUMN(Y2),1)</f>
        <v>0</v>
      </c>
      <c r="AA3" cm="1">
        <f t="array" ref="AA3">INDEX(Capacity!$R$10:$R$109,COLUMN(Z2),1)</f>
        <v>0</v>
      </c>
      <c r="AB3" cm="1">
        <f t="array" ref="AB3">INDEX(Capacity!$R$10:$R$109,COLUMN(AA2),1)</f>
        <v>0</v>
      </c>
      <c r="AC3" cm="1">
        <f t="array" ref="AC3">INDEX(Capacity!$R$10:$R$109,COLUMN(AB2),1)</f>
        <v>0</v>
      </c>
      <c r="AD3" cm="1">
        <f t="array" ref="AD3">INDEX(Capacity!$R$10:$R$109,COLUMN(AC2),1)</f>
        <v>0</v>
      </c>
      <c r="AE3" cm="1">
        <f t="array" ref="AE3">INDEX(Capacity!$R$10:$R$109,COLUMN(AD2),1)</f>
        <v>0</v>
      </c>
      <c r="AF3" cm="1">
        <f t="array" ref="AF3">INDEX(Capacity!$R$10:$R$109,COLUMN(AE2),1)</f>
        <v>0</v>
      </c>
      <c r="AG3" cm="1">
        <f t="array" ref="AG3">INDEX(Capacity!$R$10:$R$109,COLUMN(AF2),1)</f>
        <v>0</v>
      </c>
      <c r="AH3" cm="1">
        <f t="array" ref="AH3">INDEX(Capacity!$R$10:$R$109,COLUMN(AG2),1)</f>
        <v>0</v>
      </c>
      <c r="AI3" cm="1">
        <f t="array" ref="AI3">INDEX(Capacity!$R$10:$R$109,COLUMN(AH2),1)</f>
        <v>0</v>
      </c>
      <c r="AJ3" cm="1">
        <f t="array" ref="AJ3">INDEX(Capacity!$R$10:$R$109,COLUMN(AI2),1)</f>
        <v>0</v>
      </c>
      <c r="AK3" cm="1">
        <f t="array" ref="AK3">INDEX(Capacity!$R$10:$R$109,COLUMN(AJ2),1)</f>
        <v>0</v>
      </c>
      <c r="AL3" cm="1">
        <f t="array" ref="AL3">INDEX(Capacity!$R$10:$R$109,COLUMN(AK2),1)</f>
        <v>0</v>
      </c>
      <c r="AM3" cm="1">
        <f t="array" ref="AM3">INDEX(Capacity!$R$10:$R$109,COLUMN(AL2),1)</f>
        <v>0</v>
      </c>
      <c r="AN3" cm="1">
        <f t="array" ref="AN3">INDEX(Capacity!$R$10:$R$109,COLUMN(AM2),1)</f>
        <v>0</v>
      </c>
      <c r="AO3" cm="1">
        <f t="array" ref="AO3">INDEX(Capacity!$R$10:$R$109,COLUMN(AN2),1)</f>
        <v>0</v>
      </c>
      <c r="AP3" cm="1">
        <f t="array" ref="AP3">INDEX(Capacity!$R$10:$R$109,COLUMN(AO2),1)</f>
        <v>0</v>
      </c>
      <c r="AQ3" cm="1">
        <f t="array" ref="AQ3">INDEX(Capacity!$R$10:$R$109,COLUMN(AP2),1)</f>
        <v>0</v>
      </c>
      <c r="AR3" cm="1">
        <f t="array" ref="AR3">INDEX(Capacity!$R$10:$R$109,COLUMN(AQ2),1)</f>
        <v>0</v>
      </c>
      <c r="AS3" cm="1">
        <f t="array" ref="AS3">INDEX(Capacity!$R$10:$R$109,COLUMN(AR2),1)</f>
        <v>0</v>
      </c>
      <c r="AT3" cm="1">
        <f t="array" ref="AT3">INDEX(Capacity!$R$10:$R$109,COLUMN(AS2),1)</f>
        <v>0</v>
      </c>
      <c r="AU3" cm="1">
        <f t="array" ref="AU3">INDEX(Capacity!$R$10:$R$109,COLUMN(AT2),1)</f>
        <v>0</v>
      </c>
      <c r="AV3" cm="1">
        <f t="array" ref="AV3">INDEX(Capacity!$R$10:$R$109,COLUMN(AU2),1)</f>
        <v>0</v>
      </c>
      <c r="AW3" cm="1">
        <f t="array" ref="AW3">INDEX(Capacity!$R$10:$R$109,COLUMN(AV2),1)</f>
        <v>0</v>
      </c>
      <c r="AX3" cm="1">
        <f t="array" ref="AX3">INDEX(Capacity!$R$10:$R$109,COLUMN(AW2),1)</f>
        <v>0</v>
      </c>
      <c r="AY3" cm="1">
        <f t="array" ref="AY3">INDEX(Capacity!$R$10:$R$109,COLUMN(AX2),1)</f>
        <v>0</v>
      </c>
      <c r="AZ3" cm="1">
        <f t="array" ref="AZ3">INDEX(Capacity!$R$10:$R$109,COLUMN(AY2),1)</f>
        <v>0</v>
      </c>
      <c r="BA3" cm="1">
        <f t="array" ref="BA3">INDEX(Capacity!$R$10:$R$109,COLUMN(AZ2),1)</f>
        <v>0</v>
      </c>
      <c r="BB3" cm="1">
        <f t="array" ref="BB3">INDEX(Capacity!$R$10:$R$109,COLUMN(BA2),1)</f>
        <v>0</v>
      </c>
      <c r="BC3" cm="1">
        <f t="array" ref="BC3">INDEX(Capacity!$R$10:$R$109,COLUMN(BB2),1)</f>
        <v>0</v>
      </c>
      <c r="BD3" cm="1">
        <f t="array" ref="BD3">INDEX(Capacity!$R$10:$R$109,COLUMN(BC2),1)</f>
        <v>0</v>
      </c>
      <c r="BE3" cm="1">
        <f t="array" ref="BE3">INDEX(Capacity!$R$10:$R$109,COLUMN(BD2),1)</f>
        <v>0</v>
      </c>
      <c r="BF3" cm="1">
        <f t="array" ref="BF3">INDEX(Capacity!$R$10:$R$109,COLUMN(BE2),1)</f>
        <v>0</v>
      </c>
      <c r="BG3" cm="1">
        <f t="array" ref="BG3">INDEX(Capacity!$R$10:$R$109,COLUMN(BF2),1)</f>
        <v>0</v>
      </c>
      <c r="BH3" cm="1">
        <f t="array" ref="BH3">INDEX(Capacity!$R$10:$R$109,COLUMN(BG2),1)</f>
        <v>0</v>
      </c>
      <c r="BI3" cm="1">
        <f t="array" ref="BI3">INDEX(Capacity!$R$10:$R$109,COLUMN(BH2),1)</f>
        <v>0</v>
      </c>
      <c r="BJ3" cm="1">
        <f t="array" ref="BJ3">INDEX(Capacity!$R$10:$R$109,COLUMN(BI2),1)</f>
        <v>0</v>
      </c>
      <c r="BK3" cm="1">
        <f t="array" ref="BK3">INDEX(Capacity!$R$10:$R$109,COLUMN(BJ2),1)</f>
        <v>0</v>
      </c>
      <c r="BL3" cm="1">
        <f t="array" ref="BL3">INDEX(Capacity!$R$10:$R$109,COLUMN(BK2),1)</f>
        <v>0</v>
      </c>
      <c r="BM3" cm="1">
        <f t="array" ref="BM3">INDEX(Capacity!$R$10:$R$109,COLUMN(BL2),1)</f>
        <v>0</v>
      </c>
      <c r="BN3" cm="1">
        <f t="array" ref="BN3">INDEX(Capacity!$R$10:$R$109,COLUMN(BM2),1)</f>
        <v>0</v>
      </c>
      <c r="BO3" cm="1">
        <f t="array" ref="BO3">INDEX(Capacity!$R$10:$R$109,COLUMN(BN2),1)</f>
        <v>0</v>
      </c>
      <c r="BP3" cm="1">
        <f t="array" ref="BP3">INDEX(Capacity!$R$10:$R$109,COLUMN(BO2),1)</f>
        <v>0</v>
      </c>
      <c r="BQ3" cm="1">
        <f t="array" ref="BQ3">INDEX(Capacity!$R$10:$R$109,COLUMN(BP2),1)</f>
        <v>0</v>
      </c>
      <c r="BR3" cm="1">
        <f t="array" ref="BR3">INDEX(Capacity!$R$10:$R$109,COLUMN(BQ2),1)</f>
        <v>0</v>
      </c>
      <c r="BS3" cm="1">
        <f t="array" ref="BS3">INDEX(Capacity!$R$10:$R$109,COLUMN(BR2),1)</f>
        <v>0</v>
      </c>
      <c r="BT3" cm="1">
        <f t="array" ref="BT3">INDEX(Capacity!$R$10:$R$109,COLUMN(BS2),1)</f>
        <v>0</v>
      </c>
      <c r="BU3" cm="1">
        <f t="array" ref="BU3">INDEX(Capacity!$R$10:$R$109,COLUMN(BT2),1)</f>
        <v>0</v>
      </c>
      <c r="BV3" cm="1">
        <f t="array" ref="BV3">INDEX(Capacity!$R$10:$R$109,COLUMN(BU2),1)</f>
        <v>0</v>
      </c>
      <c r="BW3" cm="1">
        <f t="array" ref="BW3">INDEX(Capacity!$R$10:$R$109,COLUMN(BV2),1)</f>
        <v>0</v>
      </c>
      <c r="BX3" cm="1">
        <f t="array" ref="BX3">INDEX(Capacity!$R$10:$R$109,COLUMN(BW2),1)</f>
        <v>0</v>
      </c>
      <c r="BY3" cm="1">
        <f t="array" ref="BY3">INDEX(Capacity!$R$10:$R$109,COLUMN(BX2),1)</f>
        <v>0</v>
      </c>
      <c r="BZ3" cm="1">
        <f t="array" ref="BZ3">INDEX(Capacity!$R$10:$R$109,COLUMN(BY2),1)</f>
        <v>0</v>
      </c>
      <c r="CA3" cm="1">
        <f t="array" ref="CA3">INDEX(Capacity!$R$10:$R$109,COLUMN(BZ2),1)</f>
        <v>0</v>
      </c>
      <c r="CB3" cm="1">
        <f t="array" ref="CB3">INDEX(Capacity!$R$10:$R$109,COLUMN(CA2),1)</f>
        <v>0</v>
      </c>
      <c r="CC3" cm="1">
        <f t="array" ref="CC3">INDEX(Capacity!$R$10:$R$109,COLUMN(CB2),1)</f>
        <v>0</v>
      </c>
      <c r="CD3" cm="1">
        <f t="array" ref="CD3">INDEX(Capacity!$R$10:$R$109,COLUMN(CC2),1)</f>
        <v>0</v>
      </c>
      <c r="CE3" cm="1">
        <f t="array" ref="CE3">INDEX(Capacity!$R$10:$R$109,COLUMN(CD2),1)</f>
        <v>0</v>
      </c>
      <c r="CF3" cm="1">
        <f t="array" ref="CF3">INDEX(Capacity!$R$10:$R$109,COLUMN(CE2),1)</f>
        <v>0</v>
      </c>
      <c r="CG3" cm="1">
        <f t="array" ref="CG3">INDEX(Capacity!$R$10:$R$109,COLUMN(CF2),1)</f>
        <v>0</v>
      </c>
      <c r="CH3" cm="1">
        <f t="array" ref="CH3">INDEX(Capacity!$R$10:$R$109,COLUMN(CG2),1)</f>
        <v>0</v>
      </c>
      <c r="CI3" cm="1">
        <f t="array" ref="CI3">INDEX(Capacity!$R$10:$R$109,COLUMN(CH2),1)</f>
        <v>0</v>
      </c>
      <c r="CJ3" cm="1">
        <f t="array" ref="CJ3">INDEX(Capacity!$R$10:$R$109,COLUMN(CI2),1)</f>
        <v>0</v>
      </c>
      <c r="CK3" cm="1">
        <f t="array" ref="CK3">INDEX(Capacity!$R$10:$R$109,COLUMN(CJ2),1)</f>
        <v>0</v>
      </c>
      <c r="CL3" cm="1">
        <f t="array" ref="CL3">INDEX(Capacity!$R$10:$R$109,COLUMN(CK2),1)</f>
        <v>0</v>
      </c>
      <c r="CM3" cm="1">
        <f t="array" ref="CM3">INDEX(Capacity!$R$10:$R$109,COLUMN(CL2),1)</f>
        <v>0</v>
      </c>
      <c r="CN3" cm="1">
        <f t="array" ref="CN3">INDEX(Capacity!$R$10:$R$109,COLUMN(CM2),1)</f>
        <v>0</v>
      </c>
      <c r="CO3" cm="1">
        <f t="array" ref="CO3">INDEX(Capacity!$R$10:$R$109,COLUMN(CN2),1)</f>
        <v>0</v>
      </c>
      <c r="CP3" cm="1">
        <f t="array" ref="CP3">INDEX(Capacity!$R$10:$R$109,COLUMN(CO2),1)</f>
        <v>0</v>
      </c>
      <c r="CQ3" cm="1">
        <f t="array" ref="CQ3">INDEX(Capacity!$R$10:$R$109,COLUMN(CP2),1)</f>
        <v>0</v>
      </c>
      <c r="CR3" cm="1">
        <f t="array" ref="CR3">INDEX(Capacity!$R$10:$R$109,COLUMN(CQ2),1)</f>
        <v>0</v>
      </c>
      <c r="CS3" cm="1">
        <f t="array" ref="CS3">INDEX(Capacity!$R$10:$R$109,COLUMN(CR2),1)</f>
        <v>0</v>
      </c>
      <c r="CT3" cm="1">
        <f t="array" ref="CT3">INDEX(Capacity!$R$10:$R$109,COLUMN(CS2),1)</f>
        <v>0</v>
      </c>
      <c r="CU3" cm="1">
        <f t="array" ref="CU3">INDEX(Capacity!$R$10:$R$109,COLUMN(CT2),1)</f>
        <v>0</v>
      </c>
      <c r="CV3" cm="1">
        <f t="array" ref="CV3">INDEX(Capacity!$R$10:$R$109,COLUMN(CU2),1)</f>
        <v>0</v>
      </c>
      <c r="CW3" cm="1">
        <f t="array" ref="CW3">INDEX(Capacity!$R$10:$R$109,COLUMN(CV2),1)</f>
        <v>0</v>
      </c>
    </row>
    <row r="4" spans="1:101" x14ac:dyDescent="0.35">
      <c r="A4" t="s">
        <v>15</v>
      </c>
    </row>
    <row r="5" spans="1:101" x14ac:dyDescent="0.35">
      <c r="A5" s="2">
        <f ca="1">'Required Capacity (Hide)'!E5</f>
        <v>44204</v>
      </c>
      <c r="B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(Hide)'!$A5,'Capacity Summary'!$I$35:$BH$35,0))&lt;&gt;0,INDEX('Capacity Summary'!$I$36:$BH$135,MATCH('Capacity Backing (Hide)'!B$2,'Capacity Summary'!$B$36:$B$135,0),MATCH('Capacity Backing (Hide)'!$A5,'Capacity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(Hide)'!$A5,'Capacity Summary'!$I$35:$BH$35,0))&lt;&gt;0,INDEX('Capacity Summary'!$I$36:$BH$135,MATCH('Capacity Backing (Hide)'!C$2,'Capacity Summary'!$B$36:$B$135,0),MATCH('Capacity Backing (Hide)'!$A5,'Capacity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(Hide)'!$A5,'Capacity Summary'!$I$35:$BH$35,0))&lt;&gt;0,INDEX('Capacity Summary'!$I$36:$BH$135,MATCH('Capacity Backing (Hide)'!D$2,'Capacity Summary'!$B$36:$B$135,0),MATCH('Capacity Backing (Hide)'!$A5,'Capacity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(Hide)'!$A5,'Capacity Summary'!$I$35:$BH$35,0))&lt;&gt;0,INDEX('Capacity Summary'!$I$36:$BH$135,MATCH('Capacity Backing (Hide)'!E$2,'Capacity Summary'!$B$36:$B$135,0),MATCH('Capacity Backing (Hide)'!$A5,'Capacity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(Hide)'!$A5,'Capacity Summary'!$I$35:$BH$35,0))&lt;&gt;0,INDEX('Capacity Summary'!$I$36:$BH$135,MATCH('Capacity Backing (Hide)'!F$2,'Capacity Summary'!$B$36:$B$135,0),MATCH('Capacity Backing (Hide)'!$A5,'Capacity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(Hide)'!$A5,'Capacity Summary'!$I$35:$BH$35,0))&lt;&gt;0,INDEX('Capacity Summary'!$I$36:$BH$135,MATCH('Capacity Backing (Hide)'!G$2,'Capacity Summary'!$B$36:$B$135,0),MATCH('Capacity Backing (Hide)'!$A5,'Capacity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(Hide)'!$A5,'Capacity Summary'!$I$35:$BH$35,0))&lt;&gt;0,INDEX('Capacity Summary'!$I$36:$BH$135,MATCH('Capacity Backing (Hide)'!H$2,'Capacity Summary'!$B$36:$B$135,0),MATCH('Capacity Backing (Hide)'!$A5,'Capacity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(Hide)'!$A5,'Capacity Summary'!$I$35:$BH$35,0))&lt;&gt;0,INDEX('Capacity Summary'!$I$36:$BH$135,MATCH('Capacity Backing (Hide)'!I$2,'Capacity Summary'!$B$36:$B$135,0),MATCH('Capacity Backing (Hide)'!$A5,'Capacity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(Hide)'!$A5,'Capacity Summary'!$I$35:$BH$35,0))&lt;&gt;0,INDEX('Capacity Summary'!$I$36:$BH$135,MATCH('Capacity Backing (Hide)'!J$2,'Capacity Summary'!$B$36:$B$135,0),MATCH('Capacity Backing (Hide)'!$A5,'Capacity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(Hide)'!$A5,'Capacity Summary'!$I$35:$BH$35,0))&lt;&gt;0,INDEX('Capacity Summary'!$I$36:$BH$135,MATCH('Capacity Backing (Hide)'!K$2,'Capacity Summary'!$B$36:$B$135,0),MATCH('Capacity Backing (Hide)'!$A5,'Capacity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(Hide)'!$A5,'Capacity Summary'!$I$35:$BH$35,0))&lt;&gt;0,INDEX('Capacity Summary'!$I$36:$BH$135,MATCH('Capacity Backing (Hide)'!L$2,'Capacity Summary'!$B$36:$B$135,0),MATCH('Capacity Backing (Hide)'!$A5,'Capacity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(Hide)'!$A5,'Capacity Summary'!$I$35:$BH$35,0))&lt;&gt;0,INDEX('Capacity Summary'!$I$36:$BH$135,MATCH('Capacity Backing (Hide)'!M$2,'Capacity Summary'!$B$36:$B$135,0),MATCH('Capacity Backing (Hide)'!$A5,'Capacity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(Hide)'!$A5,'Capacity Summary'!$I$35:$BH$35,0))&lt;&gt;0,INDEX('Capacity Summary'!$I$36:$BH$135,MATCH('Capacity Backing (Hide)'!N$2,'Capacity Summary'!$B$36:$B$135,0),MATCH('Capacity Backing (Hide)'!$A5,'Capacity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(Hide)'!$A5,'Capacity Summary'!$I$35:$BH$35,0))&lt;&gt;0,INDEX('Capacity Summary'!$I$36:$BH$135,MATCH('Capacity Backing (Hide)'!O$2,'Capacity Summary'!$B$36:$B$135,0),MATCH('Capacity Backing (Hide)'!$A5,'Capacity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(Hide)'!$A5,'Capacity Summary'!$I$35:$BH$35,0))&lt;&gt;0,INDEX('Capacity Summary'!$I$36:$BH$135,MATCH('Capacity Backing (Hide)'!P$2,'Capacity Summary'!$B$36:$B$135,0),MATCH('Capacity Backing (Hide)'!$A5,'Capacity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(Hide)'!$A5,'Capacity Summary'!$I$35:$BH$35,0))&lt;&gt;0,INDEX('Capacity Summary'!$I$36:$BH$135,MATCH('Capacity Backing (Hide)'!Q$2,'Capacity Summary'!$B$36:$B$135,0),MATCH('Capacity Backing (Hide)'!$A5,'Capacity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(Hide)'!$A5,'Capacity Summary'!$I$35:$BH$35,0))&lt;&gt;0,INDEX('Capacity Summary'!$I$36:$BH$135,MATCH('Capacity Backing (Hide)'!R$2,'Capacity Summary'!$B$36:$B$135,0),MATCH('Capacity Backing (Hide)'!$A5,'Capacity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(Hide)'!$A5,'Capacity Summary'!$I$35:$BH$35,0))&lt;&gt;0,INDEX('Capacity Summary'!$I$36:$BH$135,MATCH('Capacity Backing (Hide)'!S$2,'Capacity Summary'!$B$36:$B$135,0),MATCH('Capacity Backing (Hide)'!$A5,'Capacity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(Hide)'!$A5,'Capacity Summary'!$I$35:$BH$35,0))&lt;&gt;0,INDEX('Capacity Summary'!$I$36:$BH$135,MATCH('Capacity Backing (Hide)'!T$2,'Capacity Summary'!$B$36:$B$135,0),MATCH('Capacity Backing (Hide)'!$A5,'Capacity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(Hide)'!$A5,'Capacity Summary'!$I$35:$BH$35,0))&lt;&gt;0,INDEX('Capacity Summary'!$I$36:$BH$135,MATCH('Capacity Backing (Hide)'!U$2,'Capacity Summary'!$B$36:$B$135,0),MATCH('Capacity Backing (Hide)'!$A5,'Capacity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(Hide)'!$A5,'Capacity Summary'!$I$35:$BH$35,0))&lt;&gt;0,INDEX('Capacity Summary'!$I$36:$BH$135,MATCH('Capacity Backing (Hide)'!V$2,'Capacity Summary'!$B$36:$B$135,0),MATCH('Capacity Backing (Hide)'!$A5,'Capacity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(Hide)'!$A5,'Capacity Summary'!$I$35:$BH$35,0))&lt;&gt;0,INDEX('Capacity Summary'!$I$36:$BH$135,MATCH('Capacity Backing (Hide)'!W$2,'Capacity Summary'!$B$36:$B$135,0),MATCH('Capacity Backing (Hide)'!$A5,'Capacity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(Hide)'!$A5,'Capacity Summary'!$I$35:$BH$35,0))&lt;&gt;0,INDEX('Capacity Summary'!$I$36:$BH$135,MATCH('Capacity Backing (Hide)'!X$2,'Capacity Summary'!$B$36:$B$135,0),MATCH('Capacity Backing (Hide)'!$A5,'Capacity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(Hide)'!$A5,'Capacity Summary'!$I$35:$BH$35,0))&lt;&gt;0,INDEX('Capacity Summary'!$I$36:$BH$135,MATCH('Capacity Backing (Hide)'!Y$2,'Capacity Summary'!$B$36:$B$135,0),MATCH('Capacity Backing (Hide)'!$A5,'Capacity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(Hide)'!$A5,'Capacity Summary'!$I$35:$BH$35,0))&lt;&gt;0,INDEX('Capacity Summary'!$I$36:$BH$135,MATCH('Capacity Backing (Hide)'!Z$2,'Capacity Summary'!$B$36:$B$135,0),MATCH('Capacity Backing (Hide)'!$A5,'Capacity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(Hide)'!$A5,'Capacity Summary'!$I$35:$BH$35,0))&lt;&gt;0,INDEX('Capacity Summary'!$I$36:$BH$135,MATCH('Capacity Backing (Hide)'!AA$2,'Capacity Summary'!$B$36:$B$135,0),MATCH('Capacity Backing (Hide)'!$A5,'Capacity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(Hide)'!$A5,'Capacity Summary'!$I$35:$BH$35,0))&lt;&gt;0,INDEX('Capacity Summary'!$I$36:$BH$135,MATCH('Capacity Backing (Hide)'!AB$2,'Capacity Summary'!$B$36:$B$135,0),MATCH('Capacity Backing (Hide)'!$A5,'Capacity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(Hide)'!$A5,'Capacity Summary'!$I$35:$BH$35,0))&lt;&gt;0,INDEX('Capacity Summary'!$I$36:$BH$135,MATCH('Capacity Backing (Hide)'!AC$2,'Capacity Summary'!$B$36:$B$135,0),MATCH('Capacity Backing (Hide)'!$A5,'Capacity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(Hide)'!$A5,'Capacity Summary'!$I$35:$BH$35,0))&lt;&gt;0,INDEX('Capacity Summary'!$I$36:$BH$135,MATCH('Capacity Backing (Hide)'!AD$2,'Capacity Summary'!$B$36:$B$135,0),MATCH('Capacity Backing (Hide)'!$A5,'Capacity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(Hide)'!$A5,'Capacity Summary'!$I$35:$BH$35,0))&lt;&gt;0,INDEX('Capacity Summary'!$I$36:$BH$135,MATCH('Capacity Backing (Hide)'!AE$2,'Capacity Summary'!$B$36:$B$135,0),MATCH('Capacity Backing (Hide)'!$A5,'Capacity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(Hide)'!$A5,'Capacity Summary'!$I$35:$BH$35,0))&lt;&gt;0,INDEX('Capacity Summary'!$I$36:$BH$135,MATCH('Capacity Backing (Hide)'!AF$2,'Capacity Summary'!$B$36:$B$135,0),MATCH('Capacity Backing (Hide)'!$A5,'Capacity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(Hide)'!$A5,'Capacity Summary'!$I$35:$BH$35,0))&lt;&gt;0,INDEX('Capacity Summary'!$I$36:$BH$135,MATCH('Capacity Backing (Hide)'!AG$2,'Capacity Summary'!$B$36:$B$135,0),MATCH('Capacity Backing (Hide)'!$A5,'Capacity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(Hide)'!$A5,'Capacity Summary'!$I$35:$BH$35,0))&lt;&gt;0,INDEX('Capacity Summary'!$I$36:$BH$135,MATCH('Capacity Backing (Hide)'!AH$2,'Capacity Summary'!$B$36:$B$135,0),MATCH('Capacity Backing (Hide)'!$A5,'Capacity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(Hide)'!$A5,'Capacity Summary'!$I$35:$BH$35,0))&lt;&gt;0,INDEX('Capacity Summary'!$I$36:$BH$135,MATCH('Capacity Backing (Hide)'!AI$2,'Capacity Summary'!$B$36:$B$135,0),MATCH('Capacity Backing (Hide)'!$A5,'Capacity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(Hide)'!$A5,'Capacity Summary'!$I$35:$BH$35,0))&lt;&gt;0,INDEX('Capacity Summary'!$I$36:$BH$135,MATCH('Capacity Backing (Hide)'!AJ$2,'Capacity Summary'!$B$36:$B$135,0),MATCH('Capacity Backing (Hide)'!$A5,'Capacity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(Hide)'!$A5,'Capacity Summary'!$I$35:$BH$35,0))&lt;&gt;0,INDEX('Capacity Summary'!$I$36:$BH$135,MATCH('Capacity Backing (Hide)'!AK$2,'Capacity Summary'!$B$36:$B$135,0),MATCH('Capacity Backing (Hide)'!$A5,'Capacity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(Hide)'!$A5,'Capacity Summary'!$I$35:$BH$35,0))&lt;&gt;0,INDEX('Capacity Summary'!$I$36:$BH$135,MATCH('Capacity Backing (Hide)'!AL$2,'Capacity Summary'!$B$36:$B$135,0),MATCH('Capacity Backing (Hide)'!$A5,'Capacity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(Hide)'!$A5,'Capacity Summary'!$I$35:$BH$35,0))&lt;&gt;0,INDEX('Capacity Summary'!$I$36:$BH$135,MATCH('Capacity Backing (Hide)'!AM$2,'Capacity Summary'!$B$36:$B$135,0),MATCH('Capacity Backing (Hide)'!$A5,'Capacity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(Hide)'!$A5,'Capacity Summary'!$I$35:$BH$35,0))&lt;&gt;0,INDEX('Capacity Summary'!$I$36:$BH$135,MATCH('Capacity Backing (Hide)'!AN$2,'Capacity Summary'!$B$36:$B$135,0),MATCH('Capacity Backing (Hide)'!$A5,'Capacity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(Hide)'!$A5,'Capacity Summary'!$I$35:$BH$35,0))&lt;&gt;0,INDEX('Capacity Summary'!$I$36:$BH$135,MATCH('Capacity Backing (Hide)'!AO$2,'Capacity Summary'!$B$36:$B$135,0),MATCH('Capacity Backing (Hide)'!$A5,'Capacity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(Hide)'!$A5,'Capacity Summary'!$I$35:$BH$35,0))&lt;&gt;0,INDEX('Capacity Summary'!$I$36:$BH$135,MATCH('Capacity Backing (Hide)'!AP$2,'Capacity Summary'!$B$36:$B$135,0),MATCH('Capacity Backing (Hide)'!$A5,'Capacity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(Hide)'!$A5,'Capacity Summary'!$I$35:$BH$35,0))&lt;&gt;0,INDEX('Capacity Summary'!$I$36:$BH$135,MATCH('Capacity Backing (Hide)'!AQ$2,'Capacity Summary'!$B$36:$B$135,0),MATCH('Capacity Backing (Hide)'!$A5,'Capacity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(Hide)'!$A5,'Capacity Summary'!$I$35:$BH$35,0))&lt;&gt;0,INDEX('Capacity Summary'!$I$36:$BH$135,MATCH('Capacity Backing (Hide)'!AR$2,'Capacity Summary'!$B$36:$B$135,0),MATCH('Capacity Backing (Hide)'!$A5,'Capacity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(Hide)'!$A5,'Capacity Summary'!$I$35:$BH$35,0))&lt;&gt;0,INDEX('Capacity Summary'!$I$36:$BH$135,MATCH('Capacity Backing (Hide)'!AS$2,'Capacity Summary'!$B$36:$B$135,0),MATCH('Capacity Backing (Hide)'!$A5,'Capacity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(Hide)'!$A5,'Capacity Summary'!$I$35:$BH$35,0))&lt;&gt;0,INDEX('Capacity Summary'!$I$36:$BH$135,MATCH('Capacity Backing (Hide)'!AT$2,'Capacity Summary'!$B$36:$B$135,0),MATCH('Capacity Backing (Hide)'!$A5,'Capacity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(Hide)'!$A5,'Capacity Summary'!$I$35:$BH$35,0))&lt;&gt;0,INDEX('Capacity Summary'!$I$36:$BH$135,MATCH('Capacity Backing (Hide)'!AU$2,'Capacity Summary'!$B$36:$B$135,0),MATCH('Capacity Backing (Hide)'!$A5,'Capacity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(Hide)'!$A5,'Capacity Summary'!$I$35:$BH$35,0))&lt;&gt;0,INDEX('Capacity Summary'!$I$36:$BH$135,MATCH('Capacity Backing (Hide)'!AV$2,'Capacity Summary'!$B$36:$B$135,0),MATCH('Capacity Backing (Hide)'!$A5,'Capacity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(Hide)'!$A5,'Capacity Summary'!$I$35:$BH$35,0))&lt;&gt;0,INDEX('Capacity Summary'!$I$36:$BH$135,MATCH('Capacity Backing (Hide)'!AW$2,'Capacity Summary'!$B$36:$B$135,0),MATCH('Capacity Backing (Hide)'!$A5,'Capacity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(Hide)'!$A5,'Capacity Summary'!$I$35:$BH$35,0))&lt;&gt;0,INDEX('Capacity Summary'!$I$36:$BH$135,MATCH('Capacity Backing (Hide)'!AX$2,'Capacity Summary'!$B$36:$B$135,0),MATCH('Capacity Backing (Hide)'!$A5,'Capacity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(Hide)'!$A5,'Capacity Summary'!$I$35:$BH$35,0))&lt;&gt;0,INDEX('Capacity Summary'!$I$36:$BH$135,MATCH('Capacity Backing (Hide)'!AY$2,'Capacity Summary'!$B$36:$B$135,0),MATCH('Capacity Backing (Hide)'!$A5,'Capacity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(Hide)'!$A5,'Capacity Summary'!$I$35:$BH$35,0))&lt;&gt;0,INDEX('Capacity Summary'!$I$36:$BH$135,MATCH('Capacity Backing (Hide)'!AZ$2,'Capacity Summary'!$B$36:$B$135,0),MATCH('Capacity Backing (Hide)'!$A5,'Capacity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(Hide)'!$A5,'Capacity Summary'!$I$35:$BH$35,0))&lt;&gt;0,INDEX('Capacity Summary'!$I$36:$BH$135,MATCH('Capacity Backing (Hide)'!BA$2,'Capacity Summary'!$B$36:$B$135,0),MATCH('Capacity Backing (Hide)'!$A5,'Capacity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(Hide)'!$A5,'Capacity Summary'!$I$35:$BH$35,0))&lt;&gt;0,INDEX('Capacity Summary'!$I$36:$BH$135,MATCH('Capacity Backing (Hide)'!BB$2,'Capacity Summary'!$B$36:$B$135,0),MATCH('Capacity Backing (Hide)'!$A5,'Capacity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(Hide)'!$A5,'Capacity Summary'!$I$35:$BH$35,0))&lt;&gt;0,INDEX('Capacity Summary'!$I$36:$BH$135,MATCH('Capacity Backing (Hide)'!BC$2,'Capacity Summary'!$B$36:$B$135,0),MATCH('Capacity Backing (Hide)'!$A5,'Capacity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(Hide)'!$A5,'Capacity Summary'!$I$35:$BH$35,0))&lt;&gt;0,INDEX('Capacity Summary'!$I$36:$BH$135,MATCH('Capacity Backing (Hide)'!BD$2,'Capacity Summary'!$B$36:$B$135,0),MATCH('Capacity Backing (Hide)'!$A5,'Capacity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(Hide)'!$A5,'Capacity Summary'!$I$35:$BH$35,0))&lt;&gt;0,INDEX('Capacity Summary'!$I$36:$BH$135,MATCH('Capacity Backing (Hide)'!BE$2,'Capacity Summary'!$B$36:$B$135,0),MATCH('Capacity Backing (Hide)'!$A5,'Capacity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(Hide)'!$A5,'Capacity Summary'!$I$35:$BH$35,0))&lt;&gt;0,INDEX('Capacity Summary'!$I$36:$BH$135,MATCH('Capacity Backing (Hide)'!BF$2,'Capacity Summary'!$B$36:$B$135,0),MATCH('Capacity Backing (Hide)'!$A5,'Capacity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(Hide)'!$A5,'Capacity Summary'!$I$35:$BH$35,0))&lt;&gt;0,INDEX('Capacity Summary'!$I$36:$BH$135,MATCH('Capacity Backing (Hide)'!BG$2,'Capacity Summary'!$B$36:$B$135,0),MATCH('Capacity Backing (Hide)'!$A5,'Capacity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(Hide)'!$A5,'Capacity Summary'!$I$35:$BH$35,0))&lt;&gt;0,INDEX('Capacity Summary'!$I$36:$BH$135,MATCH('Capacity Backing (Hide)'!BH$2,'Capacity Summary'!$B$36:$B$135,0),MATCH('Capacity Backing (Hide)'!$A5,'Capacity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(Hide)'!$A5,'Capacity Summary'!$I$35:$BH$35,0))&lt;&gt;0,INDEX('Capacity Summary'!$I$36:$BH$135,MATCH('Capacity Backing (Hide)'!BI$2,'Capacity Summary'!$B$36:$B$135,0),MATCH('Capacity Backing (Hide)'!$A5,'Capacity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(Hide)'!$A5,'Capacity Summary'!$I$35:$BH$35,0))&lt;&gt;0,INDEX('Capacity Summary'!$I$36:$BH$135,MATCH('Capacity Backing (Hide)'!BJ$2,'Capacity Summary'!$B$36:$B$135,0),MATCH('Capacity Backing (Hide)'!$A5,'Capacity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(Hide)'!$A5,'Capacity Summary'!$I$35:$BH$35,0))&lt;&gt;0,INDEX('Capacity Summary'!$I$36:$BH$135,MATCH('Capacity Backing (Hide)'!BK$2,'Capacity Summary'!$B$36:$B$135,0),MATCH('Capacity Backing (Hide)'!$A5,'Capacity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(Hide)'!$A5,'Capacity Summary'!$I$35:$BH$35,0))&lt;&gt;0,INDEX('Capacity Summary'!$I$36:$BH$135,MATCH('Capacity Backing (Hide)'!BL$2,'Capacity Summary'!$B$36:$B$135,0),MATCH('Capacity Backing (Hide)'!$A5,'Capacity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(Hide)'!$A5,'Capacity Summary'!$I$35:$BH$35,0))&lt;&gt;0,INDEX('Capacity Summary'!$I$36:$BH$135,MATCH('Capacity Backing (Hide)'!BM$2,'Capacity Summary'!$B$36:$B$135,0),MATCH('Capacity Backing (Hide)'!$A5,'Capacity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(Hide)'!$A5,'Capacity Summary'!$I$35:$BH$35,0))&lt;&gt;0,INDEX('Capacity Summary'!$I$36:$BH$135,MATCH('Capacity Backing (Hide)'!BN$2,'Capacity Summary'!$B$36:$B$135,0),MATCH('Capacity Backing (Hide)'!$A5,'Capacity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(Hide)'!$A5,'Capacity Summary'!$I$35:$BH$35,0))&lt;&gt;0,INDEX('Capacity Summary'!$I$36:$BH$135,MATCH('Capacity Backing (Hide)'!BO$2,'Capacity Summary'!$B$36:$B$135,0),MATCH('Capacity Backing (Hide)'!$A5,'Capacity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(Hide)'!$A5,'Capacity Summary'!$I$35:$BH$35,0))&lt;&gt;0,INDEX('Capacity Summary'!$I$36:$BH$135,MATCH('Capacity Backing (Hide)'!BP$2,'Capacity Summary'!$B$36:$B$135,0),MATCH('Capacity Backing (Hide)'!$A5,'Capacity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(Hide)'!$A5,'Capacity Summary'!$I$35:$BH$35,0))&lt;&gt;0,INDEX('Capacity Summary'!$I$36:$BH$135,MATCH('Capacity Backing (Hide)'!BQ$2,'Capacity Summary'!$B$36:$B$135,0),MATCH('Capacity Backing (Hide)'!$A5,'Capacity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(Hide)'!$A5,'Capacity Summary'!$I$35:$BH$35,0))&lt;&gt;0,INDEX('Capacity Summary'!$I$36:$BH$135,MATCH('Capacity Backing (Hide)'!BR$2,'Capacity Summary'!$B$36:$B$135,0),MATCH('Capacity Backing (Hide)'!$A5,'Capacity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(Hide)'!$A5,'Capacity Summary'!$I$35:$BH$35,0))&lt;&gt;0,INDEX('Capacity Summary'!$I$36:$BH$135,MATCH('Capacity Backing (Hide)'!BS$2,'Capacity Summary'!$B$36:$B$135,0),MATCH('Capacity Backing (Hide)'!$A5,'Capacity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(Hide)'!$A5,'Capacity Summary'!$I$35:$BH$35,0))&lt;&gt;0,INDEX('Capacity Summary'!$I$36:$BH$135,MATCH('Capacity Backing (Hide)'!BT$2,'Capacity Summary'!$B$36:$B$135,0),MATCH('Capacity Backing (Hide)'!$A5,'Capacity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(Hide)'!$A5,'Capacity Summary'!$I$35:$BH$35,0))&lt;&gt;0,INDEX('Capacity Summary'!$I$36:$BH$135,MATCH('Capacity Backing (Hide)'!BU$2,'Capacity Summary'!$B$36:$B$135,0),MATCH('Capacity Backing (Hide)'!$A5,'Capacity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(Hide)'!$A5,'Capacity Summary'!$I$35:$BH$35,0))&lt;&gt;0,INDEX('Capacity Summary'!$I$36:$BH$135,MATCH('Capacity Backing (Hide)'!BV$2,'Capacity Summary'!$B$36:$B$135,0),MATCH('Capacity Backing (Hide)'!$A5,'Capacity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(Hide)'!$A5,'Capacity Summary'!$I$35:$BH$35,0))&lt;&gt;0,INDEX('Capacity Summary'!$I$36:$BH$135,MATCH('Capacity Backing (Hide)'!BW$2,'Capacity Summary'!$B$36:$B$135,0),MATCH('Capacity Backing (Hide)'!$A5,'Capacity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(Hide)'!$A5,'Capacity Summary'!$I$35:$BH$35,0))&lt;&gt;0,INDEX('Capacity Summary'!$I$36:$BH$135,MATCH('Capacity Backing (Hide)'!BX$2,'Capacity Summary'!$B$36:$B$135,0),MATCH('Capacity Backing (Hide)'!$A5,'Capacity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(Hide)'!$A5,'Capacity Summary'!$I$35:$BH$35,0))&lt;&gt;0,INDEX('Capacity Summary'!$I$36:$BH$135,MATCH('Capacity Backing (Hide)'!BY$2,'Capacity Summary'!$B$36:$B$135,0),MATCH('Capacity Backing (Hide)'!$A5,'Capacity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(Hide)'!$A5,'Capacity Summary'!$I$35:$BH$35,0))&lt;&gt;0,INDEX('Capacity Summary'!$I$36:$BH$135,MATCH('Capacity Backing (Hide)'!BZ$2,'Capacity Summary'!$B$36:$B$135,0),MATCH('Capacity Backing (Hide)'!$A5,'Capacity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(Hide)'!$A5,'Capacity Summary'!$I$35:$BH$35,0))&lt;&gt;0,INDEX('Capacity Summary'!$I$36:$BH$135,MATCH('Capacity Backing (Hide)'!CA$2,'Capacity Summary'!$B$36:$B$135,0),MATCH('Capacity Backing (Hide)'!$A5,'Capacity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(Hide)'!$A5,'Capacity Summary'!$I$35:$BH$35,0))&lt;&gt;0,INDEX('Capacity Summary'!$I$36:$BH$135,MATCH('Capacity Backing (Hide)'!CB$2,'Capacity Summary'!$B$36:$B$135,0),MATCH('Capacity Backing (Hide)'!$A5,'Capacity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(Hide)'!$A5,'Capacity Summary'!$I$35:$BH$35,0))&lt;&gt;0,INDEX('Capacity Summary'!$I$36:$BH$135,MATCH('Capacity Backing (Hide)'!CC$2,'Capacity Summary'!$B$36:$B$135,0),MATCH('Capacity Backing (Hide)'!$A5,'Capacity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(Hide)'!$A5,'Capacity Summary'!$I$35:$BH$35,0))&lt;&gt;0,INDEX('Capacity Summary'!$I$36:$BH$135,MATCH('Capacity Backing (Hide)'!CD$2,'Capacity Summary'!$B$36:$B$135,0),MATCH('Capacity Backing (Hide)'!$A5,'Capacity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(Hide)'!$A5,'Capacity Summary'!$I$35:$BH$35,0))&lt;&gt;0,INDEX('Capacity Summary'!$I$36:$BH$135,MATCH('Capacity Backing (Hide)'!CE$2,'Capacity Summary'!$B$36:$B$135,0),MATCH('Capacity Backing (Hide)'!$A5,'Capacity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(Hide)'!$A5,'Capacity Summary'!$I$35:$BH$35,0))&lt;&gt;0,INDEX('Capacity Summary'!$I$36:$BH$135,MATCH('Capacity Backing (Hide)'!CF$2,'Capacity Summary'!$B$36:$B$135,0),MATCH('Capacity Backing (Hide)'!$A5,'Capacity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(Hide)'!$A5,'Capacity Summary'!$I$35:$BH$35,0))&lt;&gt;0,INDEX('Capacity Summary'!$I$36:$BH$135,MATCH('Capacity Backing (Hide)'!CG$2,'Capacity Summary'!$B$36:$B$135,0),MATCH('Capacity Backing (Hide)'!$A5,'Capacity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(Hide)'!$A5,'Capacity Summary'!$I$35:$BH$35,0))&lt;&gt;0,INDEX('Capacity Summary'!$I$36:$BH$135,MATCH('Capacity Backing (Hide)'!CH$2,'Capacity Summary'!$B$36:$B$135,0),MATCH('Capacity Backing (Hide)'!$A5,'Capacity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(Hide)'!$A5,'Capacity Summary'!$I$35:$BH$35,0))&lt;&gt;0,INDEX('Capacity Summary'!$I$36:$BH$135,MATCH('Capacity Backing (Hide)'!CI$2,'Capacity Summary'!$B$36:$B$135,0),MATCH('Capacity Backing (Hide)'!$A5,'Capacity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(Hide)'!$A5,'Capacity Summary'!$I$35:$BH$35,0))&lt;&gt;0,INDEX('Capacity Summary'!$I$36:$BH$135,MATCH('Capacity Backing (Hide)'!CJ$2,'Capacity Summary'!$B$36:$B$135,0),MATCH('Capacity Backing (Hide)'!$A5,'Capacity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(Hide)'!$A5,'Capacity Summary'!$I$35:$BH$35,0))&lt;&gt;0,INDEX('Capacity Summary'!$I$36:$BH$135,MATCH('Capacity Backing (Hide)'!CK$2,'Capacity Summary'!$B$36:$B$135,0),MATCH('Capacity Backing (Hide)'!$A5,'Capacity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(Hide)'!$A5,'Capacity Summary'!$I$35:$BH$35,0))&lt;&gt;0,INDEX('Capacity Summary'!$I$36:$BH$135,MATCH('Capacity Backing (Hide)'!CL$2,'Capacity Summary'!$B$36:$B$135,0),MATCH('Capacity Backing (Hide)'!$A5,'Capacity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(Hide)'!$A5,'Capacity Summary'!$I$35:$BH$35,0))&lt;&gt;0,INDEX('Capacity Summary'!$I$36:$BH$135,MATCH('Capacity Backing (Hide)'!CM$2,'Capacity Summary'!$B$36:$B$135,0),MATCH('Capacity Backing (Hide)'!$A5,'Capacity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(Hide)'!$A5,'Capacity Summary'!$I$35:$BH$35,0))&lt;&gt;0,INDEX('Capacity Summary'!$I$36:$BH$135,MATCH('Capacity Backing (Hide)'!CN$2,'Capacity Summary'!$B$36:$B$135,0),MATCH('Capacity Backing (Hide)'!$A5,'Capacity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(Hide)'!$A5,'Capacity Summary'!$I$35:$BH$35,0))&lt;&gt;0,INDEX('Capacity Summary'!$I$36:$BH$135,MATCH('Capacity Backing (Hide)'!CO$2,'Capacity Summary'!$B$36:$B$135,0),MATCH('Capacity Backing (Hide)'!$A5,'Capacity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(Hide)'!$A5,'Capacity Summary'!$I$35:$BH$35,0))&lt;&gt;0,INDEX('Capacity Summary'!$I$36:$BH$135,MATCH('Capacity Backing (Hide)'!CP$2,'Capacity Summary'!$B$36:$B$135,0),MATCH('Capacity Backing (Hide)'!$A5,'Capacity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(Hide)'!$A5,'Capacity Summary'!$I$35:$BH$35,0))&lt;&gt;0,INDEX('Capacity Summary'!$I$36:$BH$135,MATCH('Capacity Backing (Hide)'!CQ$2,'Capacity Summary'!$B$36:$B$135,0),MATCH('Capacity Backing (Hide)'!$A5,'Capacity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(Hide)'!$A5,'Capacity Summary'!$I$35:$BH$35,0))&lt;&gt;0,INDEX('Capacity Summary'!$I$36:$BH$135,MATCH('Capacity Backing (Hide)'!CR$2,'Capacity Summary'!$B$36:$B$135,0),MATCH('Capacity Backing (Hide)'!$A5,'Capacity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(Hide)'!$A5,'Capacity Summary'!$I$35:$BH$35,0))&lt;&gt;0,INDEX('Capacity Summary'!$I$36:$BH$135,MATCH('Capacity Backing (Hide)'!CS$2,'Capacity Summary'!$B$36:$B$135,0),MATCH('Capacity Backing (Hide)'!$A5,'Capacity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(Hide)'!$A5,'Capacity Summary'!$I$35:$BH$35,0))&lt;&gt;0,INDEX('Capacity Summary'!$I$36:$BH$135,MATCH('Capacity Backing (Hide)'!CT$2,'Capacity Summary'!$B$36:$B$135,0),MATCH('Capacity Backing (Hide)'!$A5,'Capacity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(Hide)'!$A5,'Capacity Summary'!$I$35:$BH$35,0))&lt;&gt;0,INDEX('Capacity Summary'!$I$36:$BH$135,MATCH('Capacity Backing (Hide)'!CU$2,'Capacity Summary'!$B$36:$B$135,0),MATCH('Capacity Backing (Hide)'!$A5,'Capacity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(Hide)'!$A5,'Capacity Summary'!$I$35:$BH$35,0))&lt;&gt;0,INDEX('Capacity Summary'!$I$36:$BH$135,MATCH('Capacity Backing (Hide)'!CV$2,'Capacity Summary'!$B$36:$B$135,0),MATCH('Capacity Backing (Hide)'!$A5,'Capacity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(Hide)'!$A5,'Capacity Summary'!$I$35:$BH$35,0))&lt;&gt;0,INDEX('Capacity Summary'!$I$36:$BH$135,MATCH('Capacity Backing (Hide)'!CW$2,'Capacity Summary'!$B$36:$B$135,0),MATCH('Capacity Backing (Hide)'!$A5,'Capacity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6" spans="1:101" x14ac:dyDescent="0.35">
      <c r="A6" s="2">
        <f ca="1">'Required Capacity (Hide)'!E6</f>
        <v>44211</v>
      </c>
      <c r="B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(Hide)'!$A6,'Capacity Summary'!$I$35:$BH$35,0))&lt;&gt;0,INDEX('Capacity Summary'!$I$36:$BH$135,MATCH('Capacity Backing (Hide)'!B$2,'Capacity Summary'!$B$36:$B$135,0),MATCH('Capacity Backing (Hide)'!$A6,'Capacity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(Hide)'!$A6,'Capacity Summary'!$I$35:$BH$35,0))&lt;&gt;0,INDEX('Capacity Summary'!$I$36:$BH$135,MATCH('Capacity Backing (Hide)'!C$2,'Capacity Summary'!$B$36:$B$135,0),MATCH('Capacity Backing (Hide)'!$A6,'Capacity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(Hide)'!$A6,'Capacity Summary'!$I$35:$BH$35,0))&lt;&gt;0,INDEX('Capacity Summary'!$I$36:$BH$135,MATCH('Capacity Backing (Hide)'!D$2,'Capacity Summary'!$B$36:$B$135,0),MATCH('Capacity Backing (Hide)'!$A6,'Capacity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(Hide)'!$A6,'Capacity Summary'!$I$35:$BH$35,0))&lt;&gt;0,INDEX('Capacity Summary'!$I$36:$BH$135,MATCH('Capacity Backing (Hide)'!E$2,'Capacity Summary'!$B$36:$B$135,0),MATCH('Capacity Backing (Hide)'!$A6,'Capacity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(Hide)'!$A6,'Capacity Summary'!$I$35:$BH$35,0))&lt;&gt;0,INDEX('Capacity Summary'!$I$36:$BH$135,MATCH('Capacity Backing (Hide)'!F$2,'Capacity Summary'!$B$36:$B$135,0),MATCH('Capacity Backing (Hide)'!$A6,'Capacity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(Hide)'!$A6,'Capacity Summary'!$I$35:$BH$35,0))&lt;&gt;0,INDEX('Capacity Summary'!$I$36:$BH$135,MATCH('Capacity Backing (Hide)'!G$2,'Capacity Summary'!$B$36:$B$135,0),MATCH('Capacity Backing (Hide)'!$A6,'Capacity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(Hide)'!$A6,'Capacity Summary'!$I$35:$BH$35,0))&lt;&gt;0,INDEX('Capacity Summary'!$I$36:$BH$135,MATCH('Capacity Backing (Hide)'!H$2,'Capacity Summary'!$B$36:$B$135,0),MATCH('Capacity Backing (Hide)'!$A6,'Capacity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(Hide)'!$A6,'Capacity Summary'!$I$35:$BH$35,0))&lt;&gt;0,INDEX('Capacity Summary'!$I$36:$BH$135,MATCH('Capacity Backing (Hide)'!I$2,'Capacity Summary'!$B$36:$B$135,0),MATCH('Capacity Backing (Hide)'!$A6,'Capacity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(Hide)'!$A6,'Capacity Summary'!$I$35:$BH$35,0))&lt;&gt;0,INDEX('Capacity Summary'!$I$36:$BH$135,MATCH('Capacity Backing (Hide)'!J$2,'Capacity Summary'!$B$36:$B$135,0),MATCH('Capacity Backing (Hide)'!$A6,'Capacity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(Hide)'!$A6,'Capacity Summary'!$I$35:$BH$35,0))&lt;&gt;0,INDEX('Capacity Summary'!$I$36:$BH$135,MATCH('Capacity Backing (Hide)'!K$2,'Capacity Summary'!$B$36:$B$135,0),MATCH('Capacity Backing (Hide)'!$A6,'Capacity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(Hide)'!$A6,'Capacity Summary'!$I$35:$BH$35,0))&lt;&gt;0,INDEX('Capacity Summary'!$I$36:$BH$135,MATCH('Capacity Backing (Hide)'!L$2,'Capacity Summary'!$B$36:$B$135,0),MATCH('Capacity Backing (Hide)'!$A6,'Capacity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(Hide)'!$A6,'Capacity Summary'!$I$35:$BH$35,0))&lt;&gt;0,INDEX('Capacity Summary'!$I$36:$BH$135,MATCH('Capacity Backing (Hide)'!M$2,'Capacity Summary'!$B$36:$B$135,0),MATCH('Capacity Backing (Hide)'!$A6,'Capacity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(Hide)'!$A6,'Capacity Summary'!$I$35:$BH$35,0))&lt;&gt;0,INDEX('Capacity Summary'!$I$36:$BH$135,MATCH('Capacity Backing (Hide)'!N$2,'Capacity Summary'!$B$36:$B$135,0),MATCH('Capacity Backing (Hide)'!$A6,'Capacity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(Hide)'!$A6,'Capacity Summary'!$I$35:$BH$35,0))&lt;&gt;0,INDEX('Capacity Summary'!$I$36:$BH$135,MATCH('Capacity Backing (Hide)'!O$2,'Capacity Summary'!$B$36:$B$135,0),MATCH('Capacity Backing (Hide)'!$A6,'Capacity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(Hide)'!$A6,'Capacity Summary'!$I$35:$BH$35,0))&lt;&gt;0,INDEX('Capacity Summary'!$I$36:$BH$135,MATCH('Capacity Backing (Hide)'!P$2,'Capacity Summary'!$B$36:$B$135,0),MATCH('Capacity Backing (Hide)'!$A6,'Capacity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(Hide)'!$A6,'Capacity Summary'!$I$35:$BH$35,0))&lt;&gt;0,INDEX('Capacity Summary'!$I$36:$BH$135,MATCH('Capacity Backing (Hide)'!Q$2,'Capacity Summary'!$B$36:$B$135,0),MATCH('Capacity Backing (Hide)'!$A6,'Capacity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(Hide)'!$A6,'Capacity Summary'!$I$35:$BH$35,0))&lt;&gt;0,INDEX('Capacity Summary'!$I$36:$BH$135,MATCH('Capacity Backing (Hide)'!R$2,'Capacity Summary'!$B$36:$B$135,0),MATCH('Capacity Backing (Hide)'!$A6,'Capacity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(Hide)'!$A6,'Capacity Summary'!$I$35:$BH$35,0))&lt;&gt;0,INDEX('Capacity Summary'!$I$36:$BH$135,MATCH('Capacity Backing (Hide)'!S$2,'Capacity Summary'!$B$36:$B$135,0),MATCH('Capacity Backing (Hide)'!$A6,'Capacity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(Hide)'!$A6,'Capacity Summary'!$I$35:$BH$35,0))&lt;&gt;0,INDEX('Capacity Summary'!$I$36:$BH$135,MATCH('Capacity Backing (Hide)'!T$2,'Capacity Summary'!$B$36:$B$135,0),MATCH('Capacity Backing (Hide)'!$A6,'Capacity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(Hide)'!$A6,'Capacity Summary'!$I$35:$BH$35,0))&lt;&gt;0,INDEX('Capacity Summary'!$I$36:$BH$135,MATCH('Capacity Backing (Hide)'!U$2,'Capacity Summary'!$B$36:$B$135,0),MATCH('Capacity Backing (Hide)'!$A6,'Capacity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(Hide)'!$A6,'Capacity Summary'!$I$35:$BH$35,0))&lt;&gt;0,INDEX('Capacity Summary'!$I$36:$BH$135,MATCH('Capacity Backing (Hide)'!V$2,'Capacity Summary'!$B$36:$B$135,0),MATCH('Capacity Backing (Hide)'!$A6,'Capacity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(Hide)'!$A6,'Capacity Summary'!$I$35:$BH$35,0))&lt;&gt;0,INDEX('Capacity Summary'!$I$36:$BH$135,MATCH('Capacity Backing (Hide)'!W$2,'Capacity Summary'!$B$36:$B$135,0),MATCH('Capacity Backing (Hide)'!$A6,'Capacity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(Hide)'!$A6,'Capacity Summary'!$I$35:$BH$35,0))&lt;&gt;0,INDEX('Capacity Summary'!$I$36:$BH$135,MATCH('Capacity Backing (Hide)'!X$2,'Capacity Summary'!$B$36:$B$135,0),MATCH('Capacity Backing (Hide)'!$A6,'Capacity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(Hide)'!$A6,'Capacity Summary'!$I$35:$BH$35,0))&lt;&gt;0,INDEX('Capacity Summary'!$I$36:$BH$135,MATCH('Capacity Backing (Hide)'!Y$2,'Capacity Summary'!$B$36:$B$135,0),MATCH('Capacity Backing (Hide)'!$A6,'Capacity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(Hide)'!$A6,'Capacity Summary'!$I$35:$BH$35,0))&lt;&gt;0,INDEX('Capacity Summary'!$I$36:$BH$135,MATCH('Capacity Backing (Hide)'!Z$2,'Capacity Summary'!$B$36:$B$135,0),MATCH('Capacity Backing (Hide)'!$A6,'Capacity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(Hide)'!$A6,'Capacity Summary'!$I$35:$BH$35,0))&lt;&gt;0,INDEX('Capacity Summary'!$I$36:$BH$135,MATCH('Capacity Backing (Hide)'!AA$2,'Capacity Summary'!$B$36:$B$135,0),MATCH('Capacity Backing (Hide)'!$A6,'Capacity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(Hide)'!$A6,'Capacity Summary'!$I$35:$BH$35,0))&lt;&gt;0,INDEX('Capacity Summary'!$I$36:$BH$135,MATCH('Capacity Backing (Hide)'!AB$2,'Capacity Summary'!$B$36:$B$135,0),MATCH('Capacity Backing (Hide)'!$A6,'Capacity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(Hide)'!$A6,'Capacity Summary'!$I$35:$BH$35,0))&lt;&gt;0,INDEX('Capacity Summary'!$I$36:$BH$135,MATCH('Capacity Backing (Hide)'!AC$2,'Capacity Summary'!$B$36:$B$135,0),MATCH('Capacity Backing (Hide)'!$A6,'Capacity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(Hide)'!$A6,'Capacity Summary'!$I$35:$BH$35,0))&lt;&gt;0,INDEX('Capacity Summary'!$I$36:$BH$135,MATCH('Capacity Backing (Hide)'!AD$2,'Capacity Summary'!$B$36:$B$135,0),MATCH('Capacity Backing (Hide)'!$A6,'Capacity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(Hide)'!$A6,'Capacity Summary'!$I$35:$BH$35,0))&lt;&gt;0,INDEX('Capacity Summary'!$I$36:$BH$135,MATCH('Capacity Backing (Hide)'!AE$2,'Capacity Summary'!$B$36:$B$135,0),MATCH('Capacity Backing (Hide)'!$A6,'Capacity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(Hide)'!$A6,'Capacity Summary'!$I$35:$BH$35,0))&lt;&gt;0,INDEX('Capacity Summary'!$I$36:$BH$135,MATCH('Capacity Backing (Hide)'!AF$2,'Capacity Summary'!$B$36:$B$135,0),MATCH('Capacity Backing (Hide)'!$A6,'Capacity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(Hide)'!$A6,'Capacity Summary'!$I$35:$BH$35,0))&lt;&gt;0,INDEX('Capacity Summary'!$I$36:$BH$135,MATCH('Capacity Backing (Hide)'!AG$2,'Capacity Summary'!$B$36:$B$135,0),MATCH('Capacity Backing (Hide)'!$A6,'Capacity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(Hide)'!$A6,'Capacity Summary'!$I$35:$BH$35,0))&lt;&gt;0,INDEX('Capacity Summary'!$I$36:$BH$135,MATCH('Capacity Backing (Hide)'!AH$2,'Capacity Summary'!$B$36:$B$135,0),MATCH('Capacity Backing (Hide)'!$A6,'Capacity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(Hide)'!$A6,'Capacity Summary'!$I$35:$BH$35,0))&lt;&gt;0,INDEX('Capacity Summary'!$I$36:$BH$135,MATCH('Capacity Backing (Hide)'!AI$2,'Capacity Summary'!$B$36:$B$135,0),MATCH('Capacity Backing (Hide)'!$A6,'Capacity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(Hide)'!$A6,'Capacity Summary'!$I$35:$BH$35,0))&lt;&gt;0,INDEX('Capacity Summary'!$I$36:$BH$135,MATCH('Capacity Backing (Hide)'!AJ$2,'Capacity Summary'!$B$36:$B$135,0),MATCH('Capacity Backing (Hide)'!$A6,'Capacity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(Hide)'!$A6,'Capacity Summary'!$I$35:$BH$35,0))&lt;&gt;0,INDEX('Capacity Summary'!$I$36:$BH$135,MATCH('Capacity Backing (Hide)'!AK$2,'Capacity Summary'!$B$36:$B$135,0),MATCH('Capacity Backing (Hide)'!$A6,'Capacity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(Hide)'!$A6,'Capacity Summary'!$I$35:$BH$35,0))&lt;&gt;0,INDEX('Capacity Summary'!$I$36:$BH$135,MATCH('Capacity Backing (Hide)'!AL$2,'Capacity Summary'!$B$36:$B$135,0),MATCH('Capacity Backing (Hide)'!$A6,'Capacity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(Hide)'!$A6,'Capacity Summary'!$I$35:$BH$35,0))&lt;&gt;0,INDEX('Capacity Summary'!$I$36:$BH$135,MATCH('Capacity Backing (Hide)'!AM$2,'Capacity Summary'!$B$36:$B$135,0),MATCH('Capacity Backing (Hide)'!$A6,'Capacity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(Hide)'!$A6,'Capacity Summary'!$I$35:$BH$35,0))&lt;&gt;0,INDEX('Capacity Summary'!$I$36:$BH$135,MATCH('Capacity Backing (Hide)'!AN$2,'Capacity Summary'!$B$36:$B$135,0),MATCH('Capacity Backing (Hide)'!$A6,'Capacity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(Hide)'!$A6,'Capacity Summary'!$I$35:$BH$35,0))&lt;&gt;0,INDEX('Capacity Summary'!$I$36:$BH$135,MATCH('Capacity Backing (Hide)'!AO$2,'Capacity Summary'!$B$36:$B$135,0),MATCH('Capacity Backing (Hide)'!$A6,'Capacity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(Hide)'!$A6,'Capacity Summary'!$I$35:$BH$35,0))&lt;&gt;0,INDEX('Capacity Summary'!$I$36:$BH$135,MATCH('Capacity Backing (Hide)'!AP$2,'Capacity Summary'!$B$36:$B$135,0),MATCH('Capacity Backing (Hide)'!$A6,'Capacity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(Hide)'!$A6,'Capacity Summary'!$I$35:$BH$35,0))&lt;&gt;0,INDEX('Capacity Summary'!$I$36:$BH$135,MATCH('Capacity Backing (Hide)'!AQ$2,'Capacity Summary'!$B$36:$B$135,0),MATCH('Capacity Backing (Hide)'!$A6,'Capacity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(Hide)'!$A6,'Capacity Summary'!$I$35:$BH$35,0))&lt;&gt;0,INDEX('Capacity Summary'!$I$36:$BH$135,MATCH('Capacity Backing (Hide)'!AR$2,'Capacity Summary'!$B$36:$B$135,0),MATCH('Capacity Backing (Hide)'!$A6,'Capacity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(Hide)'!$A6,'Capacity Summary'!$I$35:$BH$35,0))&lt;&gt;0,INDEX('Capacity Summary'!$I$36:$BH$135,MATCH('Capacity Backing (Hide)'!AS$2,'Capacity Summary'!$B$36:$B$135,0),MATCH('Capacity Backing (Hide)'!$A6,'Capacity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(Hide)'!$A6,'Capacity Summary'!$I$35:$BH$35,0))&lt;&gt;0,INDEX('Capacity Summary'!$I$36:$BH$135,MATCH('Capacity Backing (Hide)'!AT$2,'Capacity Summary'!$B$36:$B$135,0),MATCH('Capacity Backing (Hide)'!$A6,'Capacity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(Hide)'!$A6,'Capacity Summary'!$I$35:$BH$35,0))&lt;&gt;0,INDEX('Capacity Summary'!$I$36:$BH$135,MATCH('Capacity Backing (Hide)'!AU$2,'Capacity Summary'!$B$36:$B$135,0),MATCH('Capacity Backing (Hide)'!$A6,'Capacity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(Hide)'!$A6,'Capacity Summary'!$I$35:$BH$35,0))&lt;&gt;0,INDEX('Capacity Summary'!$I$36:$BH$135,MATCH('Capacity Backing (Hide)'!AV$2,'Capacity Summary'!$B$36:$B$135,0),MATCH('Capacity Backing (Hide)'!$A6,'Capacity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(Hide)'!$A6,'Capacity Summary'!$I$35:$BH$35,0))&lt;&gt;0,INDEX('Capacity Summary'!$I$36:$BH$135,MATCH('Capacity Backing (Hide)'!AW$2,'Capacity Summary'!$B$36:$B$135,0),MATCH('Capacity Backing (Hide)'!$A6,'Capacity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(Hide)'!$A6,'Capacity Summary'!$I$35:$BH$35,0))&lt;&gt;0,INDEX('Capacity Summary'!$I$36:$BH$135,MATCH('Capacity Backing (Hide)'!AX$2,'Capacity Summary'!$B$36:$B$135,0),MATCH('Capacity Backing (Hide)'!$A6,'Capacity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(Hide)'!$A6,'Capacity Summary'!$I$35:$BH$35,0))&lt;&gt;0,INDEX('Capacity Summary'!$I$36:$BH$135,MATCH('Capacity Backing (Hide)'!AY$2,'Capacity Summary'!$B$36:$B$135,0),MATCH('Capacity Backing (Hide)'!$A6,'Capacity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(Hide)'!$A6,'Capacity Summary'!$I$35:$BH$35,0))&lt;&gt;0,INDEX('Capacity Summary'!$I$36:$BH$135,MATCH('Capacity Backing (Hide)'!AZ$2,'Capacity Summary'!$B$36:$B$135,0),MATCH('Capacity Backing (Hide)'!$A6,'Capacity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(Hide)'!$A6,'Capacity Summary'!$I$35:$BH$35,0))&lt;&gt;0,INDEX('Capacity Summary'!$I$36:$BH$135,MATCH('Capacity Backing (Hide)'!BA$2,'Capacity Summary'!$B$36:$B$135,0),MATCH('Capacity Backing (Hide)'!$A6,'Capacity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(Hide)'!$A6,'Capacity Summary'!$I$35:$BH$35,0))&lt;&gt;0,INDEX('Capacity Summary'!$I$36:$BH$135,MATCH('Capacity Backing (Hide)'!BB$2,'Capacity Summary'!$B$36:$B$135,0),MATCH('Capacity Backing (Hide)'!$A6,'Capacity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(Hide)'!$A6,'Capacity Summary'!$I$35:$BH$35,0))&lt;&gt;0,INDEX('Capacity Summary'!$I$36:$BH$135,MATCH('Capacity Backing (Hide)'!BC$2,'Capacity Summary'!$B$36:$B$135,0),MATCH('Capacity Backing (Hide)'!$A6,'Capacity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(Hide)'!$A6,'Capacity Summary'!$I$35:$BH$35,0))&lt;&gt;0,INDEX('Capacity Summary'!$I$36:$BH$135,MATCH('Capacity Backing (Hide)'!BD$2,'Capacity Summary'!$B$36:$B$135,0),MATCH('Capacity Backing (Hide)'!$A6,'Capacity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(Hide)'!$A6,'Capacity Summary'!$I$35:$BH$35,0))&lt;&gt;0,INDEX('Capacity Summary'!$I$36:$BH$135,MATCH('Capacity Backing (Hide)'!BE$2,'Capacity Summary'!$B$36:$B$135,0),MATCH('Capacity Backing (Hide)'!$A6,'Capacity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(Hide)'!$A6,'Capacity Summary'!$I$35:$BH$35,0))&lt;&gt;0,INDEX('Capacity Summary'!$I$36:$BH$135,MATCH('Capacity Backing (Hide)'!BF$2,'Capacity Summary'!$B$36:$B$135,0),MATCH('Capacity Backing (Hide)'!$A6,'Capacity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(Hide)'!$A6,'Capacity Summary'!$I$35:$BH$35,0))&lt;&gt;0,INDEX('Capacity Summary'!$I$36:$BH$135,MATCH('Capacity Backing (Hide)'!BG$2,'Capacity Summary'!$B$36:$B$135,0),MATCH('Capacity Backing (Hide)'!$A6,'Capacity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(Hide)'!$A6,'Capacity Summary'!$I$35:$BH$35,0))&lt;&gt;0,INDEX('Capacity Summary'!$I$36:$BH$135,MATCH('Capacity Backing (Hide)'!BH$2,'Capacity Summary'!$B$36:$B$135,0),MATCH('Capacity Backing (Hide)'!$A6,'Capacity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(Hide)'!$A6,'Capacity Summary'!$I$35:$BH$35,0))&lt;&gt;0,INDEX('Capacity Summary'!$I$36:$BH$135,MATCH('Capacity Backing (Hide)'!BI$2,'Capacity Summary'!$B$36:$B$135,0),MATCH('Capacity Backing (Hide)'!$A6,'Capacity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(Hide)'!$A6,'Capacity Summary'!$I$35:$BH$35,0))&lt;&gt;0,INDEX('Capacity Summary'!$I$36:$BH$135,MATCH('Capacity Backing (Hide)'!BJ$2,'Capacity Summary'!$B$36:$B$135,0),MATCH('Capacity Backing (Hide)'!$A6,'Capacity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(Hide)'!$A6,'Capacity Summary'!$I$35:$BH$35,0))&lt;&gt;0,INDEX('Capacity Summary'!$I$36:$BH$135,MATCH('Capacity Backing (Hide)'!BK$2,'Capacity Summary'!$B$36:$B$135,0),MATCH('Capacity Backing (Hide)'!$A6,'Capacity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(Hide)'!$A6,'Capacity Summary'!$I$35:$BH$35,0))&lt;&gt;0,INDEX('Capacity Summary'!$I$36:$BH$135,MATCH('Capacity Backing (Hide)'!BL$2,'Capacity Summary'!$B$36:$B$135,0),MATCH('Capacity Backing (Hide)'!$A6,'Capacity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(Hide)'!$A6,'Capacity Summary'!$I$35:$BH$35,0))&lt;&gt;0,INDEX('Capacity Summary'!$I$36:$BH$135,MATCH('Capacity Backing (Hide)'!BM$2,'Capacity Summary'!$B$36:$B$135,0),MATCH('Capacity Backing (Hide)'!$A6,'Capacity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(Hide)'!$A6,'Capacity Summary'!$I$35:$BH$35,0))&lt;&gt;0,INDEX('Capacity Summary'!$I$36:$BH$135,MATCH('Capacity Backing (Hide)'!BN$2,'Capacity Summary'!$B$36:$B$135,0),MATCH('Capacity Backing (Hide)'!$A6,'Capacity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(Hide)'!$A6,'Capacity Summary'!$I$35:$BH$35,0))&lt;&gt;0,INDEX('Capacity Summary'!$I$36:$BH$135,MATCH('Capacity Backing (Hide)'!BO$2,'Capacity Summary'!$B$36:$B$135,0),MATCH('Capacity Backing (Hide)'!$A6,'Capacity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(Hide)'!$A6,'Capacity Summary'!$I$35:$BH$35,0))&lt;&gt;0,INDEX('Capacity Summary'!$I$36:$BH$135,MATCH('Capacity Backing (Hide)'!BP$2,'Capacity Summary'!$B$36:$B$135,0),MATCH('Capacity Backing (Hide)'!$A6,'Capacity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(Hide)'!$A6,'Capacity Summary'!$I$35:$BH$35,0))&lt;&gt;0,INDEX('Capacity Summary'!$I$36:$BH$135,MATCH('Capacity Backing (Hide)'!BQ$2,'Capacity Summary'!$B$36:$B$135,0),MATCH('Capacity Backing (Hide)'!$A6,'Capacity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(Hide)'!$A6,'Capacity Summary'!$I$35:$BH$35,0))&lt;&gt;0,INDEX('Capacity Summary'!$I$36:$BH$135,MATCH('Capacity Backing (Hide)'!BR$2,'Capacity Summary'!$B$36:$B$135,0),MATCH('Capacity Backing (Hide)'!$A6,'Capacity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(Hide)'!$A6,'Capacity Summary'!$I$35:$BH$35,0))&lt;&gt;0,INDEX('Capacity Summary'!$I$36:$BH$135,MATCH('Capacity Backing (Hide)'!BS$2,'Capacity Summary'!$B$36:$B$135,0),MATCH('Capacity Backing (Hide)'!$A6,'Capacity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(Hide)'!$A6,'Capacity Summary'!$I$35:$BH$35,0))&lt;&gt;0,INDEX('Capacity Summary'!$I$36:$BH$135,MATCH('Capacity Backing (Hide)'!BT$2,'Capacity Summary'!$B$36:$B$135,0),MATCH('Capacity Backing (Hide)'!$A6,'Capacity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(Hide)'!$A6,'Capacity Summary'!$I$35:$BH$35,0))&lt;&gt;0,INDEX('Capacity Summary'!$I$36:$BH$135,MATCH('Capacity Backing (Hide)'!BU$2,'Capacity Summary'!$B$36:$B$135,0),MATCH('Capacity Backing (Hide)'!$A6,'Capacity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(Hide)'!$A6,'Capacity Summary'!$I$35:$BH$35,0))&lt;&gt;0,INDEX('Capacity Summary'!$I$36:$BH$135,MATCH('Capacity Backing (Hide)'!BV$2,'Capacity Summary'!$B$36:$B$135,0),MATCH('Capacity Backing (Hide)'!$A6,'Capacity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(Hide)'!$A6,'Capacity Summary'!$I$35:$BH$35,0))&lt;&gt;0,INDEX('Capacity Summary'!$I$36:$BH$135,MATCH('Capacity Backing (Hide)'!BW$2,'Capacity Summary'!$B$36:$B$135,0),MATCH('Capacity Backing (Hide)'!$A6,'Capacity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(Hide)'!$A6,'Capacity Summary'!$I$35:$BH$35,0))&lt;&gt;0,INDEX('Capacity Summary'!$I$36:$BH$135,MATCH('Capacity Backing (Hide)'!BX$2,'Capacity Summary'!$B$36:$B$135,0),MATCH('Capacity Backing (Hide)'!$A6,'Capacity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(Hide)'!$A6,'Capacity Summary'!$I$35:$BH$35,0))&lt;&gt;0,INDEX('Capacity Summary'!$I$36:$BH$135,MATCH('Capacity Backing (Hide)'!BY$2,'Capacity Summary'!$B$36:$B$135,0),MATCH('Capacity Backing (Hide)'!$A6,'Capacity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(Hide)'!$A6,'Capacity Summary'!$I$35:$BH$35,0))&lt;&gt;0,INDEX('Capacity Summary'!$I$36:$BH$135,MATCH('Capacity Backing (Hide)'!BZ$2,'Capacity Summary'!$B$36:$B$135,0),MATCH('Capacity Backing (Hide)'!$A6,'Capacity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(Hide)'!$A6,'Capacity Summary'!$I$35:$BH$35,0))&lt;&gt;0,INDEX('Capacity Summary'!$I$36:$BH$135,MATCH('Capacity Backing (Hide)'!CA$2,'Capacity Summary'!$B$36:$B$135,0),MATCH('Capacity Backing (Hide)'!$A6,'Capacity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(Hide)'!$A6,'Capacity Summary'!$I$35:$BH$35,0))&lt;&gt;0,INDEX('Capacity Summary'!$I$36:$BH$135,MATCH('Capacity Backing (Hide)'!CB$2,'Capacity Summary'!$B$36:$B$135,0),MATCH('Capacity Backing (Hide)'!$A6,'Capacity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(Hide)'!$A6,'Capacity Summary'!$I$35:$BH$35,0))&lt;&gt;0,INDEX('Capacity Summary'!$I$36:$BH$135,MATCH('Capacity Backing (Hide)'!CC$2,'Capacity Summary'!$B$36:$B$135,0),MATCH('Capacity Backing (Hide)'!$A6,'Capacity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(Hide)'!$A6,'Capacity Summary'!$I$35:$BH$35,0))&lt;&gt;0,INDEX('Capacity Summary'!$I$36:$BH$135,MATCH('Capacity Backing (Hide)'!CD$2,'Capacity Summary'!$B$36:$B$135,0),MATCH('Capacity Backing (Hide)'!$A6,'Capacity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(Hide)'!$A6,'Capacity Summary'!$I$35:$BH$35,0))&lt;&gt;0,INDEX('Capacity Summary'!$I$36:$BH$135,MATCH('Capacity Backing (Hide)'!CE$2,'Capacity Summary'!$B$36:$B$135,0),MATCH('Capacity Backing (Hide)'!$A6,'Capacity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(Hide)'!$A6,'Capacity Summary'!$I$35:$BH$35,0))&lt;&gt;0,INDEX('Capacity Summary'!$I$36:$BH$135,MATCH('Capacity Backing (Hide)'!CF$2,'Capacity Summary'!$B$36:$B$135,0),MATCH('Capacity Backing (Hide)'!$A6,'Capacity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(Hide)'!$A6,'Capacity Summary'!$I$35:$BH$35,0))&lt;&gt;0,INDEX('Capacity Summary'!$I$36:$BH$135,MATCH('Capacity Backing (Hide)'!CG$2,'Capacity Summary'!$B$36:$B$135,0),MATCH('Capacity Backing (Hide)'!$A6,'Capacity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(Hide)'!$A6,'Capacity Summary'!$I$35:$BH$35,0))&lt;&gt;0,INDEX('Capacity Summary'!$I$36:$BH$135,MATCH('Capacity Backing (Hide)'!CH$2,'Capacity Summary'!$B$36:$B$135,0),MATCH('Capacity Backing (Hide)'!$A6,'Capacity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(Hide)'!$A6,'Capacity Summary'!$I$35:$BH$35,0))&lt;&gt;0,INDEX('Capacity Summary'!$I$36:$BH$135,MATCH('Capacity Backing (Hide)'!CI$2,'Capacity Summary'!$B$36:$B$135,0),MATCH('Capacity Backing (Hide)'!$A6,'Capacity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(Hide)'!$A6,'Capacity Summary'!$I$35:$BH$35,0))&lt;&gt;0,INDEX('Capacity Summary'!$I$36:$BH$135,MATCH('Capacity Backing (Hide)'!CJ$2,'Capacity Summary'!$B$36:$B$135,0),MATCH('Capacity Backing (Hide)'!$A6,'Capacity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(Hide)'!$A6,'Capacity Summary'!$I$35:$BH$35,0))&lt;&gt;0,INDEX('Capacity Summary'!$I$36:$BH$135,MATCH('Capacity Backing (Hide)'!CK$2,'Capacity Summary'!$B$36:$B$135,0),MATCH('Capacity Backing (Hide)'!$A6,'Capacity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(Hide)'!$A6,'Capacity Summary'!$I$35:$BH$35,0))&lt;&gt;0,INDEX('Capacity Summary'!$I$36:$BH$135,MATCH('Capacity Backing (Hide)'!CL$2,'Capacity Summary'!$B$36:$B$135,0),MATCH('Capacity Backing (Hide)'!$A6,'Capacity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(Hide)'!$A6,'Capacity Summary'!$I$35:$BH$35,0))&lt;&gt;0,INDEX('Capacity Summary'!$I$36:$BH$135,MATCH('Capacity Backing (Hide)'!CM$2,'Capacity Summary'!$B$36:$B$135,0),MATCH('Capacity Backing (Hide)'!$A6,'Capacity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(Hide)'!$A6,'Capacity Summary'!$I$35:$BH$35,0))&lt;&gt;0,INDEX('Capacity Summary'!$I$36:$BH$135,MATCH('Capacity Backing (Hide)'!CN$2,'Capacity Summary'!$B$36:$B$135,0),MATCH('Capacity Backing (Hide)'!$A6,'Capacity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(Hide)'!$A6,'Capacity Summary'!$I$35:$BH$35,0))&lt;&gt;0,INDEX('Capacity Summary'!$I$36:$BH$135,MATCH('Capacity Backing (Hide)'!CO$2,'Capacity Summary'!$B$36:$B$135,0),MATCH('Capacity Backing (Hide)'!$A6,'Capacity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(Hide)'!$A6,'Capacity Summary'!$I$35:$BH$35,0))&lt;&gt;0,INDEX('Capacity Summary'!$I$36:$BH$135,MATCH('Capacity Backing (Hide)'!CP$2,'Capacity Summary'!$B$36:$B$135,0),MATCH('Capacity Backing (Hide)'!$A6,'Capacity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(Hide)'!$A6,'Capacity Summary'!$I$35:$BH$35,0))&lt;&gt;0,INDEX('Capacity Summary'!$I$36:$BH$135,MATCH('Capacity Backing (Hide)'!CQ$2,'Capacity Summary'!$B$36:$B$135,0),MATCH('Capacity Backing (Hide)'!$A6,'Capacity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(Hide)'!$A6,'Capacity Summary'!$I$35:$BH$35,0))&lt;&gt;0,INDEX('Capacity Summary'!$I$36:$BH$135,MATCH('Capacity Backing (Hide)'!CR$2,'Capacity Summary'!$B$36:$B$135,0),MATCH('Capacity Backing (Hide)'!$A6,'Capacity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(Hide)'!$A6,'Capacity Summary'!$I$35:$BH$35,0))&lt;&gt;0,INDEX('Capacity Summary'!$I$36:$BH$135,MATCH('Capacity Backing (Hide)'!CS$2,'Capacity Summary'!$B$36:$B$135,0),MATCH('Capacity Backing (Hide)'!$A6,'Capacity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(Hide)'!$A6,'Capacity Summary'!$I$35:$BH$35,0))&lt;&gt;0,INDEX('Capacity Summary'!$I$36:$BH$135,MATCH('Capacity Backing (Hide)'!CT$2,'Capacity Summary'!$B$36:$B$135,0),MATCH('Capacity Backing (Hide)'!$A6,'Capacity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(Hide)'!$A6,'Capacity Summary'!$I$35:$BH$35,0))&lt;&gt;0,INDEX('Capacity Summary'!$I$36:$BH$135,MATCH('Capacity Backing (Hide)'!CU$2,'Capacity Summary'!$B$36:$B$135,0),MATCH('Capacity Backing (Hide)'!$A6,'Capacity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(Hide)'!$A6,'Capacity Summary'!$I$35:$BH$35,0))&lt;&gt;0,INDEX('Capacity Summary'!$I$36:$BH$135,MATCH('Capacity Backing (Hide)'!CV$2,'Capacity Summary'!$B$36:$B$135,0),MATCH('Capacity Backing (Hide)'!$A6,'Capacity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(Hide)'!$A6,'Capacity Summary'!$I$35:$BH$35,0))&lt;&gt;0,INDEX('Capacity Summary'!$I$36:$BH$135,MATCH('Capacity Backing (Hide)'!CW$2,'Capacity Summary'!$B$36:$B$135,0),MATCH('Capacity Backing (Hide)'!$A6,'Capacity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7" spans="1:101" x14ac:dyDescent="0.35">
      <c r="A7" s="2">
        <f ca="1">'Required Capacity (Hide)'!E7</f>
        <v>44218</v>
      </c>
      <c r="B7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(Hide)'!$A7,'Capacity Summary'!$I$35:$BH$35,0))&lt;&gt;0,INDEX('Capacity Summary'!$I$36:$BH$135,MATCH('Capacity Backing (Hide)'!B$2,'Capacity Summary'!$B$36:$B$135,0),MATCH('Capacity Backing (Hide)'!$A7,'Capacity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7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(Hide)'!$A7,'Capacity Summary'!$I$35:$BH$35,0))&lt;&gt;0,INDEX('Capacity Summary'!$I$36:$BH$135,MATCH('Capacity Backing (Hide)'!C$2,'Capacity Summary'!$B$36:$B$135,0),MATCH('Capacity Backing (Hide)'!$A7,'Capacity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7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(Hide)'!$A7,'Capacity Summary'!$I$35:$BH$35,0))&lt;&gt;0,INDEX('Capacity Summary'!$I$36:$BH$135,MATCH('Capacity Backing (Hide)'!D$2,'Capacity Summary'!$B$36:$B$135,0),MATCH('Capacity Backing (Hide)'!$A7,'Capacity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(Hide)'!$A7,'Capacity Summary'!$I$35:$BH$35,0))&lt;&gt;0,INDEX('Capacity Summary'!$I$36:$BH$135,MATCH('Capacity Backing (Hide)'!E$2,'Capacity Summary'!$B$36:$B$135,0),MATCH('Capacity Backing (Hide)'!$A7,'Capacity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(Hide)'!$A7,'Capacity Summary'!$I$35:$BH$35,0))&lt;&gt;0,INDEX('Capacity Summary'!$I$36:$BH$135,MATCH('Capacity Backing (Hide)'!F$2,'Capacity Summary'!$B$36:$B$135,0),MATCH('Capacity Backing (Hide)'!$A7,'Capacity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(Hide)'!$A7,'Capacity Summary'!$I$35:$BH$35,0))&lt;&gt;0,INDEX('Capacity Summary'!$I$36:$BH$135,MATCH('Capacity Backing (Hide)'!G$2,'Capacity Summary'!$B$36:$B$135,0),MATCH('Capacity Backing (Hide)'!$A7,'Capacity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(Hide)'!$A7,'Capacity Summary'!$I$35:$BH$35,0))&lt;&gt;0,INDEX('Capacity Summary'!$I$36:$BH$135,MATCH('Capacity Backing (Hide)'!H$2,'Capacity Summary'!$B$36:$B$135,0),MATCH('Capacity Backing (Hide)'!$A7,'Capacity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(Hide)'!$A7,'Capacity Summary'!$I$35:$BH$35,0))&lt;&gt;0,INDEX('Capacity Summary'!$I$36:$BH$135,MATCH('Capacity Backing (Hide)'!I$2,'Capacity Summary'!$B$36:$B$135,0),MATCH('Capacity Backing (Hide)'!$A7,'Capacity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(Hide)'!$A7,'Capacity Summary'!$I$35:$BH$35,0))&lt;&gt;0,INDEX('Capacity Summary'!$I$36:$BH$135,MATCH('Capacity Backing (Hide)'!J$2,'Capacity Summary'!$B$36:$B$135,0),MATCH('Capacity Backing (Hide)'!$A7,'Capacity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(Hide)'!$A7,'Capacity Summary'!$I$35:$BH$35,0))&lt;&gt;0,INDEX('Capacity Summary'!$I$36:$BH$135,MATCH('Capacity Backing (Hide)'!K$2,'Capacity Summary'!$B$36:$B$135,0),MATCH('Capacity Backing (Hide)'!$A7,'Capacity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(Hide)'!$A7,'Capacity Summary'!$I$35:$BH$35,0))&lt;&gt;0,INDEX('Capacity Summary'!$I$36:$BH$135,MATCH('Capacity Backing (Hide)'!L$2,'Capacity Summary'!$B$36:$B$135,0),MATCH('Capacity Backing (Hide)'!$A7,'Capacity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(Hide)'!$A7,'Capacity Summary'!$I$35:$BH$35,0))&lt;&gt;0,INDEX('Capacity Summary'!$I$36:$BH$135,MATCH('Capacity Backing (Hide)'!M$2,'Capacity Summary'!$B$36:$B$135,0),MATCH('Capacity Backing (Hide)'!$A7,'Capacity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(Hide)'!$A7,'Capacity Summary'!$I$35:$BH$35,0))&lt;&gt;0,INDEX('Capacity Summary'!$I$36:$BH$135,MATCH('Capacity Backing (Hide)'!N$2,'Capacity Summary'!$B$36:$B$135,0),MATCH('Capacity Backing (Hide)'!$A7,'Capacity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(Hide)'!$A7,'Capacity Summary'!$I$35:$BH$35,0))&lt;&gt;0,INDEX('Capacity Summary'!$I$36:$BH$135,MATCH('Capacity Backing (Hide)'!O$2,'Capacity Summary'!$B$36:$B$135,0),MATCH('Capacity Backing (Hide)'!$A7,'Capacity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(Hide)'!$A7,'Capacity Summary'!$I$35:$BH$35,0))&lt;&gt;0,INDEX('Capacity Summary'!$I$36:$BH$135,MATCH('Capacity Backing (Hide)'!P$2,'Capacity Summary'!$B$36:$B$135,0),MATCH('Capacity Backing (Hide)'!$A7,'Capacity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(Hide)'!$A7,'Capacity Summary'!$I$35:$BH$35,0))&lt;&gt;0,INDEX('Capacity Summary'!$I$36:$BH$135,MATCH('Capacity Backing (Hide)'!Q$2,'Capacity Summary'!$B$36:$B$135,0),MATCH('Capacity Backing (Hide)'!$A7,'Capacity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(Hide)'!$A7,'Capacity Summary'!$I$35:$BH$35,0))&lt;&gt;0,INDEX('Capacity Summary'!$I$36:$BH$135,MATCH('Capacity Backing (Hide)'!R$2,'Capacity Summary'!$B$36:$B$135,0),MATCH('Capacity Backing (Hide)'!$A7,'Capacity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(Hide)'!$A7,'Capacity Summary'!$I$35:$BH$35,0))&lt;&gt;0,INDEX('Capacity Summary'!$I$36:$BH$135,MATCH('Capacity Backing (Hide)'!S$2,'Capacity Summary'!$B$36:$B$135,0),MATCH('Capacity Backing (Hide)'!$A7,'Capacity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(Hide)'!$A7,'Capacity Summary'!$I$35:$BH$35,0))&lt;&gt;0,INDEX('Capacity Summary'!$I$36:$BH$135,MATCH('Capacity Backing (Hide)'!T$2,'Capacity Summary'!$B$36:$B$135,0),MATCH('Capacity Backing (Hide)'!$A7,'Capacity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(Hide)'!$A7,'Capacity Summary'!$I$35:$BH$35,0))&lt;&gt;0,INDEX('Capacity Summary'!$I$36:$BH$135,MATCH('Capacity Backing (Hide)'!U$2,'Capacity Summary'!$B$36:$B$135,0),MATCH('Capacity Backing (Hide)'!$A7,'Capacity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(Hide)'!$A7,'Capacity Summary'!$I$35:$BH$35,0))&lt;&gt;0,INDEX('Capacity Summary'!$I$36:$BH$135,MATCH('Capacity Backing (Hide)'!V$2,'Capacity Summary'!$B$36:$B$135,0),MATCH('Capacity Backing (Hide)'!$A7,'Capacity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(Hide)'!$A7,'Capacity Summary'!$I$35:$BH$35,0))&lt;&gt;0,INDEX('Capacity Summary'!$I$36:$BH$135,MATCH('Capacity Backing (Hide)'!W$2,'Capacity Summary'!$B$36:$B$135,0),MATCH('Capacity Backing (Hide)'!$A7,'Capacity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(Hide)'!$A7,'Capacity Summary'!$I$35:$BH$35,0))&lt;&gt;0,INDEX('Capacity Summary'!$I$36:$BH$135,MATCH('Capacity Backing (Hide)'!X$2,'Capacity Summary'!$B$36:$B$135,0),MATCH('Capacity Backing (Hide)'!$A7,'Capacity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(Hide)'!$A7,'Capacity Summary'!$I$35:$BH$35,0))&lt;&gt;0,INDEX('Capacity Summary'!$I$36:$BH$135,MATCH('Capacity Backing (Hide)'!Y$2,'Capacity Summary'!$B$36:$B$135,0),MATCH('Capacity Backing (Hide)'!$A7,'Capacity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(Hide)'!$A7,'Capacity Summary'!$I$35:$BH$35,0))&lt;&gt;0,INDEX('Capacity Summary'!$I$36:$BH$135,MATCH('Capacity Backing (Hide)'!Z$2,'Capacity Summary'!$B$36:$B$135,0),MATCH('Capacity Backing (Hide)'!$A7,'Capacity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(Hide)'!$A7,'Capacity Summary'!$I$35:$BH$35,0))&lt;&gt;0,INDEX('Capacity Summary'!$I$36:$BH$135,MATCH('Capacity Backing (Hide)'!AA$2,'Capacity Summary'!$B$36:$B$135,0),MATCH('Capacity Backing (Hide)'!$A7,'Capacity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(Hide)'!$A7,'Capacity Summary'!$I$35:$BH$35,0))&lt;&gt;0,INDEX('Capacity Summary'!$I$36:$BH$135,MATCH('Capacity Backing (Hide)'!AB$2,'Capacity Summary'!$B$36:$B$135,0),MATCH('Capacity Backing (Hide)'!$A7,'Capacity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(Hide)'!$A7,'Capacity Summary'!$I$35:$BH$35,0))&lt;&gt;0,INDEX('Capacity Summary'!$I$36:$BH$135,MATCH('Capacity Backing (Hide)'!AC$2,'Capacity Summary'!$B$36:$B$135,0),MATCH('Capacity Backing (Hide)'!$A7,'Capacity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(Hide)'!$A7,'Capacity Summary'!$I$35:$BH$35,0))&lt;&gt;0,INDEX('Capacity Summary'!$I$36:$BH$135,MATCH('Capacity Backing (Hide)'!AD$2,'Capacity Summary'!$B$36:$B$135,0),MATCH('Capacity Backing (Hide)'!$A7,'Capacity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(Hide)'!$A7,'Capacity Summary'!$I$35:$BH$35,0))&lt;&gt;0,INDEX('Capacity Summary'!$I$36:$BH$135,MATCH('Capacity Backing (Hide)'!AE$2,'Capacity Summary'!$B$36:$B$135,0),MATCH('Capacity Backing (Hide)'!$A7,'Capacity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(Hide)'!$A7,'Capacity Summary'!$I$35:$BH$35,0))&lt;&gt;0,INDEX('Capacity Summary'!$I$36:$BH$135,MATCH('Capacity Backing (Hide)'!AF$2,'Capacity Summary'!$B$36:$B$135,0),MATCH('Capacity Backing (Hide)'!$A7,'Capacity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(Hide)'!$A7,'Capacity Summary'!$I$35:$BH$35,0))&lt;&gt;0,INDEX('Capacity Summary'!$I$36:$BH$135,MATCH('Capacity Backing (Hide)'!AG$2,'Capacity Summary'!$B$36:$B$135,0),MATCH('Capacity Backing (Hide)'!$A7,'Capacity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(Hide)'!$A7,'Capacity Summary'!$I$35:$BH$35,0))&lt;&gt;0,INDEX('Capacity Summary'!$I$36:$BH$135,MATCH('Capacity Backing (Hide)'!AH$2,'Capacity Summary'!$B$36:$B$135,0),MATCH('Capacity Backing (Hide)'!$A7,'Capacity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(Hide)'!$A7,'Capacity Summary'!$I$35:$BH$35,0))&lt;&gt;0,INDEX('Capacity Summary'!$I$36:$BH$135,MATCH('Capacity Backing (Hide)'!AI$2,'Capacity Summary'!$B$36:$B$135,0),MATCH('Capacity Backing (Hide)'!$A7,'Capacity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(Hide)'!$A7,'Capacity Summary'!$I$35:$BH$35,0))&lt;&gt;0,INDEX('Capacity Summary'!$I$36:$BH$135,MATCH('Capacity Backing (Hide)'!AJ$2,'Capacity Summary'!$B$36:$B$135,0),MATCH('Capacity Backing (Hide)'!$A7,'Capacity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(Hide)'!$A7,'Capacity Summary'!$I$35:$BH$35,0))&lt;&gt;0,INDEX('Capacity Summary'!$I$36:$BH$135,MATCH('Capacity Backing (Hide)'!AK$2,'Capacity Summary'!$B$36:$B$135,0),MATCH('Capacity Backing (Hide)'!$A7,'Capacity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(Hide)'!$A7,'Capacity Summary'!$I$35:$BH$35,0))&lt;&gt;0,INDEX('Capacity Summary'!$I$36:$BH$135,MATCH('Capacity Backing (Hide)'!AL$2,'Capacity Summary'!$B$36:$B$135,0),MATCH('Capacity Backing (Hide)'!$A7,'Capacity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(Hide)'!$A7,'Capacity Summary'!$I$35:$BH$35,0))&lt;&gt;0,INDEX('Capacity Summary'!$I$36:$BH$135,MATCH('Capacity Backing (Hide)'!AM$2,'Capacity Summary'!$B$36:$B$135,0),MATCH('Capacity Backing (Hide)'!$A7,'Capacity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(Hide)'!$A7,'Capacity Summary'!$I$35:$BH$35,0))&lt;&gt;0,INDEX('Capacity Summary'!$I$36:$BH$135,MATCH('Capacity Backing (Hide)'!AN$2,'Capacity Summary'!$B$36:$B$135,0),MATCH('Capacity Backing (Hide)'!$A7,'Capacity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(Hide)'!$A7,'Capacity Summary'!$I$35:$BH$35,0))&lt;&gt;0,INDEX('Capacity Summary'!$I$36:$BH$135,MATCH('Capacity Backing (Hide)'!AO$2,'Capacity Summary'!$B$36:$B$135,0),MATCH('Capacity Backing (Hide)'!$A7,'Capacity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(Hide)'!$A7,'Capacity Summary'!$I$35:$BH$35,0))&lt;&gt;0,INDEX('Capacity Summary'!$I$36:$BH$135,MATCH('Capacity Backing (Hide)'!AP$2,'Capacity Summary'!$B$36:$B$135,0),MATCH('Capacity Backing (Hide)'!$A7,'Capacity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(Hide)'!$A7,'Capacity Summary'!$I$35:$BH$35,0))&lt;&gt;0,INDEX('Capacity Summary'!$I$36:$BH$135,MATCH('Capacity Backing (Hide)'!AQ$2,'Capacity Summary'!$B$36:$B$135,0),MATCH('Capacity Backing (Hide)'!$A7,'Capacity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(Hide)'!$A7,'Capacity Summary'!$I$35:$BH$35,0))&lt;&gt;0,INDEX('Capacity Summary'!$I$36:$BH$135,MATCH('Capacity Backing (Hide)'!AR$2,'Capacity Summary'!$B$36:$B$135,0),MATCH('Capacity Backing (Hide)'!$A7,'Capacity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(Hide)'!$A7,'Capacity Summary'!$I$35:$BH$35,0))&lt;&gt;0,INDEX('Capacity Summary'!$I$36:$BH$135,MATCH('Capacity Backing (Hide)'!AS$2,'Capacity Summary'!$B$36:$B$135,0),MATCH('Capacity Backing (Hide)'!$A7,'Capacity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(Hide)'!$A7,'Capacity Summary'!$I$35:$BH$35,0))&lt;&gt;0,INDEX('Capacity Summary'!$I$36:$BH$135,MATCH('Capacity Backing (Hide)'!AT$2,'Capacity Summary'!$B$36:$B$135,0),MATCH('Capacity Backing (Hide)'!$A7,'Capacity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(Hide)'!$A7,'Capacity Summary'!$I$35:$BH$35,0))&lt;&gt;0,INDEX('Capacity Summary'!$I$36:$BH$135,MATCH('Capacity Backing (Hide)'!AU$2,'Capacity Summary'!$B$36:$B$135,0),MATCH('Capacity Backing (Hide)'!$A7,'Capacity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(Hide)'!$A7,'Capacity Summary'!$I$35:$BH$35,0))&lt;&gt;0,INDEX('Capacity Summary'!$I$36:$BH$135,MATCH('Capacity Backing (Hide)'!AV$2,'Capacity Summary'!$B$36:$B$135,0),MATCH('Capacity Backing (Hide)'!$A7,'Capacity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(Hide)'!$A7,'Capacity Summary'!$I$35:$BH$35,0))&lt;&gt;0,INDEX('Capacity Summary'!$I$36:$BH$135,MATCH('Capacity Backing (Hide)'!AW$2,'Capacity Summary'!$B$36:$B$135,0),MATCH('Capacity Backing (Hide)'!$A7,'Capacity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(Hide)'!$A7,'Capacity Summary'!$I$35:$BH$35,0))&lt;&gt;0,INDEX('Capacity Summary'!$I$36:$BH$135,MATCH('Capacity Backing (Hide)'!AX$2,'Capacity Summary'!$B$36:$B$135,0),MATCH('Capacity Backing (Hide)'!$A7,'Capacity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(Hide)'!$A7,'Capacity Summary'!$I$35:$BH$35,0))&lt;&gt;0,INDEX('Capacity Summary'!$I$36:$BH$135,MATCH('Capacity Backing (Hide)'!AY$2,'Capacity Summary'!$B$36:$B$135,0),MATCH('Capacity Backing (Hide)'!$A7,'Capacity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(Hide)'!$A7,'Capacity Summary'!$I$35:$BH$35,0))&lt;&gt;0,INDEX('Capacity Summary'!$I$36:$BH$135,MATCH('Capacity Backing (Hide)'!AZ$2,'Capacity Summary'!$B$36:$B$135,0),MATCH('Capacity Backing (Hide)'!$A7,'Capacity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(Hide)'!$A7,'Capacity Summary'!$I$35:$BH$35,0))&lt;&gt;0,INDEX('Capacity Summary'!$I$36:$BH$135,MATCH('Capacity Backing (Hide)'!BA$2,'Capacity Summary'!$B$36:$B$135,0),MATCH('Capacity Backing (Hide)'!$A7,'Capacity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(Hide)'!$A7,'Capacity Summary'!$I$35:$BH$35,0))&lt;&gt;0,INDEX('Capacity Summary'!$I$36:$BH$135,MATCH('Capacity Backing (Hide)'!BB$2,'Capacity Summary'!$B$36:$B$135,0),MATCH('Capacity Backing (Hide)'!$A7,'Capacity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(Hide)'!$A7,'Capacity Summary'!$I$35:$BH$35,0))&lt;&gt;0,INDEX('Capacity Summary'!$I$36:$BH$135,MATCH('Capacity Backing (Hide)'!BC$2,'Capacity Summary'!$B$36:$B$135,0),MATCH('Capacity Backing (Hide)'!$A7,'Capacity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(Hide)'!$A7,'Capacity Summary'!$I$35:$BH$35,0))&lt;&gt;0,INDEX('Capacity Summary'!$I$36:$BH$135,MATCH('Capacity Backing (Hide)'!BD$2,'Capacity Summary'!$B$36:$B$135,0),MATCH('Capacity Backing (Hide)'!$A7,'Capacity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(Hide)'!$A7,'Capacity Summary'!$I$35:$BH$35,0))&lt;&gt;0,INDEX('Capacity Summary'!$I$36:$BH$135,MATCH('Capacity Backing (Hide)'!BE$2,'Capacity Summary'!$B$36:$B$135,0),MATCH('Capacity Backing (Hide)'!$A7,'Capacity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(Hide)'!$A7,'Capacity Summary'!$I$35:$BH$35,0))&lt;&gt;0,INDEX('Capacity Summary'!$I$36:$BH$135,MATCH('Capacity Backing (Hide)'!BF$2,'Capacity Summary'!$B$36:$B$135,0),MATCH('Capacity Backing (Hide)'!$A7,'Capacity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(Hide)'!$A7,'Capacity Summary'!$I$35:$BH$35,0))&lt;&gt;0,INDEX('Capacity Summary'!$I$36:$BH$135,MATCH('Capacity Backing (Hide)'!BG$2,'Capacity Summary'!$B$36:$B$135,0),MATCH('Capacity Backing (Hide)'!$A7,'Capacity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(Hide)'!$A7,'Capacity Summary'!$I$35:$BH$35,0))&lt;&gt;0,INDEX('Capacity Summary'!$I$36:$BH$135,MATCH('Capacity Backing (Hide)'!BH$2,'Capacity Summary'!$B$36:$B$135,0),MATCH('Capacity Backing (Hide)'!$A7,'Capacity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(Hide)'!$A7,'Capacity Summary'!$I$35:$BH$35,0))&lt;&gt;0,INDEX('Capacity Summary'!$I$36:$BH$135,MATCH('Capacity Backing (Hide)'!BI$2,'Capacity Summary'!$B$36:$B$135,0),MATCH('Capacity Backing (Hide)'!$A7,'Capacity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(Hide)'!$A7,'Capacity Summary'!$I$35:$BH$35,0))&lt;&gt;0,INDEX('Capacity Summary'!$I$36:$BH$135,MATCH('Capacity Backing (Hide)'!BJ$2,'Capacity Summary'!$B$36:$B$135,0),MATCH('Capacity Backing (Hide)'!$A7,'Capacity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(Hide)'!$A7,'Capacity Summary'!$I$35:$BH$35,0))&lt;&gt;0,INDEX('Capacity Summary'!$I$36:$BH$135,MATCH('Capacity Backing (Hide)'!BK$2,'Capacity Summary'!$B$36:$B$135,0),MATCH('Capacity Backing (Hide)'!$A7,'Capacity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(Hide)'!$A7,'Capacity Summary'!$I$35:$BH$35,0))&lt;&gt;0,INDEX('Capacity Summary'!$I$36:$BH$135,MATCH('Capacity Backing (Hide)'!BL$2,'Capacity Summary'!$B$36:$B$135,0),MATCH('Capacity Backing (Hide)'!$A7,'Capacity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(Hide)'!$A7,'Capacity Summary'!$I$35:$BH$35,0))&lt;&gt;0,INDEX('Capacity Summary'!$I$36:$BH$135,MATCH('Capacity Backing (Hide)'!BM$2,'Capacity Summary'!$B$36:$B$135,0),MATCH('Capacity Backing (Hide)'!$A7,'Capacity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(Hide)'!$A7,'Capacity Summary'!$I$35:$BH$35,0))&lt;&gt;0,INDEX('Capacity Summary'!$I$36:$BH$135,MATCH('Capacity Backing (Hide)'!BN$2,'Capacity Summary'!$B$36:$B$135,0),MATCH('Capacity Backing (Hide)'!$A7,'Capacity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(Hide)'!$A7,'Capacity Summary'!$I$35:$BH$35,0))&lt;&gt;0,INDEX('Capacity Summary'!$I$36:$BH$135,MATCH('Capacity Backing (Hide)'!BO$2,'Capacity Summary'!$B$36:$B$135,0),MATCH('Capacity Backing (Hide)'!$A7,'Capacity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(Hide)'!$A7,'Capacity Summary'!$I$35:$BH$35,0))&lt;&gt;0,INDEX('Capacity Summary'!$I$36:$BH$135,MATCH('Capacity Backing (Hide)'!BP$2,'Capacity Summary'!$B$36:$B$135,0),MATCH('Capacity Backing (Hide)'!$A7,'Capacity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(Hide)'!$A7,'Capacity Summary'!$I$35:$BH$35,0))&lt;&gt;0,INDEX('Capacity Summary'!$I$36:$BH$135,MATCH('Capacity Backing (Hide)'!BQ$2,'Capacity Summary'!$B$36:$B$135,0),MATCH('Capacity Backing (Hide)'!$A7,'Capacity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(Hide)'!$A7,'Capacity Summary'!$I$35:$BH$35,0))&lt;&gt;0,INDEX('Capacity Summary'!$I$36:$BH$135,MATCH('Capacity Backing (Hide)'!BR$2,'Capacity Summary'!$B$36:$B$135,0),MATCH('Capacity Backing (Hide)'!$A7,'Capacity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(Hide)'!$A7,'Capacity Summary'!$I$35:$BH$35,0))&lt;&gt;0,INDEX('Capacity Summary'!$I$36:$BH$135,MATCH('Capacity Backing (Hide)'!BS$2,'Capacity Summary'!$B$36:$B$135,0),MATCH('Capacity Backing (Hide)'!$A7,'Capacity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(Hide)'!$A7,'Capacity Summary'!$I$35:$BH$35,0))&lt;&gt;0,INDEX('Capacity Summary'!$I$36:$BH$135,MATCH('Capacity Backing (Hide)'!BT$2,'Capacity Summary'!$B$36:$B$135,0),MATCH('Capacity Backing (Hide)'!$A7,'Capacity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(Hide)'!$A7,'Capacity Summary'!$I$35:$BH$35,0))&lt;&gt;0,INDEX('Capacity Summary'!$I$36:$BH$135,MATCH('Capacity Backing (Hide)'!BU$2,'Capacity Summary'!$B$36:$B$135,0),MATCH('Capacity Backing (Hide)'!$A7,'Capacity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(Hide)'!$A7,'Capacity Summary'!$I$35:$BH$35,0))&lt;&gt;0,INDEX('Capacity Summary'!$I$36:$BH$135,MATCH('Capacity Backing (Hide)'!BV$2,'Capacity Summary'!$B$36:$B$135,0),MATCH('Capacity Backing (Hide)'!$A7,'Capacity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(Hide)'!$A7,'Capacity Summary'!$I$35:$BH$35,0))&lt;&gt;0,INDEX('Capacity Summary'!$I$36:$BH$135,MATCH('Capacity Backing (Hide)'!BW$2,'Capacity Summary'!$B$36:$B$135,0),MATCH('Capacity Backing (Hide)'!$A7,'Capacity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(Hide)'!$A7,'Capacity Summary'!$I$35:$BH$35,0))&lt;&gt;0,INDEX('Capacity Summary'!$I$36:$BH$135,MATCH('Capacity Backing (Hide)'!BX$2,'Capacity Summary'!$B$36:$B$135,0),MATCH('Capacity Backing (Hide)'!$A7,'Capacity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(Hide)'!$A7,'Capacity Summary'!$I$35:$BH$35,0))&lt;&gt;0,INDEX('Capacity Summary'!$I$36:$BH$135,MATCH('Capacity Backing (Hide)'!BY$2,'Capacity Summary'!$B$36:$B$135,0),MATCH('Capacity Backing (Hide)'!$A7,'Capacity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(Hide)'!$A7,'Capacity Summary'!$I$35:$BH$35,0))&lt;&gt;0,INDEX('Capacity Summary'!$I$36:$BH$135,MATCH('Capacity Backing (Hide)'!BZ$2,'Capacity Summary'!$B$36:$B$135,0),MATCH('Capacity Backing (Hide)'!$A7,'Capacity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(Hide)'!$A7,'Capacity Summary'!$I$35:$BH$35,0))&lt;&gt;0,INDEX('Capacity Summary'!$I$36:$BH$135,MATCH('Capacity Backing (Hide)'!CA$2,'Capacity Summary'!$B$36:$B$135,0),MATCH('Capacity Backing (Hide)'!$A7,'Capacity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(Hide)'!$A7,'Capacity Summary'!$I$35:$BH$35,0))&lt;&gt;0,INDEX('Capacity Summary'!$I$36:$BH$135,MATCH('Capacity Backing (Hide)'!CB$2,'Capacity Summary'!$B$36:$B$135,0),MATCH('Capacity Backing (Hide)'!$A7,'Capacity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(Hide)'!$A7,'Capacity Summary'!$I$35:$BH$35,0))&lt;&gt;0,INDEX('Capacity Summary'!$I$36:$BH$135,MATCH('Capacity Backing (Hide)'!CC$2,'Capacity Summary'!$B$36:$B$135,0),MATCH('Capacity Backing (Hide)'!$A7,'Capacity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(Hide)'!$A7,'Capacity Summary'!$I$35:$BH$35,0))&lt;&gt;0,INDEX('Capacity Summary'!$I$36:$BH$135,MATCH('Capacity Backing (Hide)'!CD$2,'Capacity Summary'!$B$36:$B$135,0),MATCH('Capacity Backing (Hide)'!$A7,'Capacity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(Hide)'!$A7,'Capacity Summary'!$I$35:$BH$35,0))&lt;&gt;0,INDEX('Capacity Summary'!$I$36:$BH$135,MATCH('Capacity Backing (Hide)'!CE$2,'Capacity Summary'!$B$36:$B$135,0),MATCH('Capacity Backing (Hide)'!$A7,'Capacity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(Hide)'!$A7,'Capacity Summary'!$I$35:$BH$35,0))&lt;&gt;0,INDEX('Capacity Summary'!$I$36:$BH$135,MATCH('Capacity Backing (Hide)'!CF$2,'Capacity Summary'!$B$36:$B$135,0),MATCH('Capacity Backing (Hide)'!$A7,'Capacity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(Hide)'!$A7,'Capacity Summary'!$I$35:$BH$35,0))&lt;&gt;0,INDEX('Capacity Summary'!$I$36:$BH$135,MATCH('Capacity Backing (Hide)'!CG$2,'Capacity Summary'!$B$36:$B$135,0),MATCH('Capacity Backing (Hide)'!$A7,'Capacity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(Hide)'!$A7,'Capacity Summary'!$I$35:$BH$35,0))&lt;&gt;0,INDEX('Capacity Summary'!$I$36:$BH$135,MATCH('Capacity Backing (Hide)'!CH$2,'Capacity Summary'!$B$36:$B$135,0),MATCH('Capacity Backing (Hide)'!$A7,'Capacity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(Hide)'!$A7,'Capacity Summary'!$I$35:$BH$35,0))&lt;&gt;0,INDEX('Capacity Summary'!$I$36:$BH$135,MATCH('Capacity Backing (Hide)'!CI$2,'Capacity Summary'!$B$36:$B$135,0),MATCH('Capacity Backing (Hide)'!$A7,'Capacity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(Hide)'!$A7,'Capacity Summary'!$I$35:$BH$35,0))&lt;&gt;0,INDEX('Capacity Summary'!$I$36:$BH$135,MATCH('Capacity Backing (Hide)'!CJ$2,'Capacity Summary'!$B$36:$B$135,0),MATCH('Capacity Backing (Hide)'!$A7,'Capacity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(Hide)'!$A7,'Capacity Summary'!$I$35:$BH$35,0))&lt;&gt;0,INDEX('Capacity Summary'!$I$36:$BH$135,MATCH('Capacity Backing (Hide)'!CK$2,'Capacity Summary'!$B$36:$B$135,0),MATCH('Capacity Backing (Hide)'!$A7,'Capacity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(Hide)'!$A7,'Capacity Summary'!$I$35:$BH$35,0))&lt;&gt;0,INDEX('Capacity Summary'!$I$36:$BH$135,MATCH('Capacity Backing (Hide)'!CL$2,'Capacity Summary'!$B$36:$B$135,0),MATCH('Capacity Backing (Hide)'!$A7,'Capacity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(Hide)'!$A7,'Capacity Summary'!$I$35:$BH$35,0))&lt;&gt;0,INDEX('Capacity Summary'!$I$36:$BH$135,MATCH('Capacity Backing (Hide)'!CM$2,'Capacity Summary'!$B$36:$B$135,0),MATCH('Capacity Backing (Hide)'!$A7,'Capacity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(Hide)'!$A7,'Capacity Summary'!$I$35:$BH$35,0))&lt;&gt;0,INDEX('Capacity Summary'!$I$36:$BH$135,MATCH('Capacity Backing (Hide)'!CN$2,'Capacity Summary'!$B$36:$B$135,0),MATCH('Capacity Backing (Hide)'!$A7,'Capacity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(Hide)'!$A7,'Capacity Summary'!$I$35:$BH$35,0))&lt;&gt;0,INDEX('Capacity Summary'!$I$36:$BH$135,MATCH('Capacity Backing (Hide)'!CO$2,'Capacity Summary'!$B$36:$B$135,0),MATCH('Capacity Backing (Hide)'!$A7,'Capacity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(Hide)'!$A7,'Capacity Summary'!$I$35:$BH$35,0))&lt;&gt;0,INDEX('Capacity Summary'!$I$36:$BH$135,MATCH('Capacity Backing (Hide)'!CP$2,'Capacity Summary'!$B$36:$B$135,0),MATCH('Capacity Backing (Hide)'!$A7,'Capacity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(Hide)'!$A7,'Capacity Summary'!$I$35:$BH$35,0))&lt;&gt;0,INDEX('Capacity Summary'!$I$36:$BH$135,MATCH('Capacity Backing (Hide)'!CQ$2,'Capacity Summary'!$B$36:$B$135,0),MATCH('Capacity Backing (Hide)'!$A7,'Capacity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(Hide)'!$A7,'Capacity Summary'!$I$35:$BH$35,0))&lt;&gt;0,INDEX('Capacity Summary'!$I$36:$BH$135,MATCH('Capacity Backing (Hide)'!CR$2,'Capacity Summary'!$B$36:$B$135,0),MATCH('Capacity Backing (Hide)'!$A7,'Capacity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(Hide)'!$A7,'Capacity Summary'!$I$35:$BH$35,0))&lt;&gt;0,INDEX('Capacity Summary'!$I$36:$BH$135,MATCH('Capacity Backing (Hide)'!CS$2,'Capacity Summary'!$B$36:$B$135,0),MATCH('Capacity Backing (Hide)'!$A7,'Capacity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(Hide)'!$A7,'Capacity Summary'!$I$35:$BH$35,0))&lt;&gt;0,INDEX('Capacity Summary'!$I$36:$BH$135,MATCH('Capacity Backing (Hide)'!CT$2,'Capacity Summary'!$B$36:$B$135,0),MATCH('Capacity Backing (Hide)'!$A7,'Capacity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(Hide)'!$A7,'Capacity Summary'!$I$35:$BH$35,0))&lt;&gt;0,INDEX('Capacity Summary'!$I$36:$BH$135,MATCH('Capacity Backing (Hide)'!CU$2,'Capacity Summary'!$B$36:$B$135,0),MATCH('Capacity Backing (Hide)'!$A7,'Capacity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(Hide)'!$A7,'Capacity Summary'!$I$35:$BH$35,0))&lt;&gt;0,INDEX('Capacity Summary'!$I$36:$BH$135,MATCH('Capacity Backing (Hide)'!CV$2,'Capacity Summary'!$B$36:$B$135,0),MATCH('Capacity Backing (Hide)'!$A7,'Capacity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(Hide)'!$A7,'Capacity Summary'!$I$35:$BH$35,0))&lt;&gt;0,INDEX('Capacity Summary'!$I$36:$BH$135,MATCH('Capacity Backing (Hide)'!CW$2,'Capacity Summary'!$B$36:$B$135,0),MATCH('Capacity Backing (Hide)'!$A7,'Capacity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8" spans="1:101" x14ac:dyDescent="0.35">
      <c r="A8" s="2">
        <f ca="1">'Required Capacity (Hide)'!E8</f>
        <v>44225</v>
      </c>
      <c r="B8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(Hide)'!$A8,'Capacity Summary'!$I$35:$BH$35,0))&lt;&gt;0,INDEX('Capacity Summary'!$I$36:$BH$135,MATCH('Capacity Backing (Hide)'!B$2,'Capacity Summary'!$B$36:$B$135,0),MATCH('Capacity Backing (Hide)'!$A8,'Capacity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8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(Hide)'!$A8,'Capacity Summary'!$I$35:$BH$35,0))&lt;&gt;0,INDEX('Capacity Summary'!$I$36:$BH$135,MATCH('Capacity Backing (Hide)'!C$2,'Capacity Summary'!$B$36:$B$135,0),MATCH('Capacity Backing (Hide)'!$A8,'Capacity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8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(Hide)'!$A8,'Capacity Summary'!$I$35:$BH$35,0))&lt;&gt;0,INDEX('Capacity Summary'!$I$36:$BH$135,MATCH('Capacity Backing (Hide)'!D$2,'Capacity Summary'!$B$36:$B$135,0),MATCH('Capacity Backing (Hide)'!$A8,'Capacity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(Hide)'!$A8,'Capacity Summary'!$I$35:$BH$35,0))&lt;&gt;0,INDEX('Capacity Summary'!$I$36:$BH$135,MATCH('Capacity Backing (Hide)'!E$2,'Capacity Summary'!$B$36:$B$135,0),MATCH('Capacity Backing (Hide)'!$A8,'Capacity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(Hide)'!$A8,'Capacity Summary'!$I$35:$BH$35,0))&lt;&gt;0,INDEX('Capacity Summary'!$I$36:$BH$135,MATCH('Capacity Backing (Hide)'!F$2,'Capacity Summary'!$B$36:$B$135,0),MATCH('Capacity Backing (Hide)'!$A8,'Capacity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(Hide)'!$A8,'Capacity Summary'!$I$35:$BH$35,0))&lt;&gt;0,INDEX('Capacity Summary'!$I$36:$BH$135,MATCH('Capacity Backing (Hide)'!G$2,'Capacity Summary'!$B$36:$B$135,0),MATCH('Capacity Backing (Hide)'!$A8,'Capacity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(Hide)'!$A8,'Capacity Summary'!$I$35:$BH$35,0))&lt;&gt;0,INDEX('Capacity Summary'!$I$36:$BH$135,MATCH('Capacity Backing (Hide)'!H$2,'Capacity Summary'!$B$36:$B$135,0),MATCH('Capacity Backing (Hide)'!$A8,'Capacity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(Hide)'!$A8,'Capacity Summary'!$I$35:$BH$35,0))&lt;&gt;0,INDEX('Capacity Summary'!$I$36:$BH$135,MATCH('Capacity Backing (Hide)'!I$2,'Capacity Summary'!$B$36:$B$135,0),MATCH('Capacity Backing (Hide)'!$A8,'Capacity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(Hide)'!$A8,'Capacity Summary'!$I$35:$BH$35,0))&lt;&gt;0,INDEX('Capacity Summary'!$I$36:$BH$135,MATCH('Capacity Backing (Hide)'!J$2,'Capacity Summary'!$B$36:$B$135,0),MATCH('Capacity Backing (Hide)'!$A8,'Capacity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(Hide)'!$A8,'Capacity Summary'!$I$35:$BH$35,0))&lt;&gt;0,INDEX('Capacity Summary'!$I$36:$BH$135,MATCH('Capacity Backing (Hide)'!K$2,'Capacity Summary'!$B$36:$B$135,0),MATCH('Capacity Backing (Hide)'!$A8,'Capacity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(Hide)'!$A8,'Capacity Summary'!$I$35:$BH$35,0))&lt;&gt;0,INDEX('Capacity Summary'!$I$36:$BH$135,MATCH('Capacity Backing (Hide)'!L$2,'Capacity Summary'!$B$36:$B$135,0),MATCH('Capacity Backing (Hide)'!$A8,'Capacity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(Hide)'!$A8,'Capacity Summary'!$I$35:$BH$35,0))&lt;&gt;0,INDEX('Capacity Summary'!$I$36:$BH$135,MATCH('Capacity Backing (Hide)'!M$2,'Capacity Summary'!$B$36:$B$135,0),MATCH('Capacity Backing (Hide)'!$A8,'Capacity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(Hide)'!$A8,'Capacity Summary'!$I$35:$BH$35,0))&lt;&gt;0,INDEX('Capacity Summary'!$I$36:$BH$135,MATCH('Capacity Backing (Hide)'!N$2,'Capacity Summary'!$B$36:$B$135,0),MATCH('Capacity Backing (Hide)'!$A8,'Capacity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(Hide)'!$A8,'Capacity Summary'!$I$35:$BH$35,0))&lt;&gt;0,INDEX('Capacity Summary'!$I$36:$BH$135,MATCH('Capacity Backing (Hide)'!O$2,'Capacity Summary'!$B$36:$B$135,0),MATCH('Capacity Backing (Hide)'!$A8,'Capacity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(Hide)'!$A8,'Capacity Summary'!$I$35:$BH$35,0))&lt;&gt;0,INDEX('Capacity Summary'!$I$36:$BH$135,MATCH('Capacity Backing (Hide)'!P$2,'Capacity Summary'!$B$36:$B$135,0),MATCH('Capacity Backing (Hide)'!$A8,'Capacity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(Hide)'!$A8,'Capacity Summary'!$I$35:$BH$35,0))&lt;&gt;0,INDEX('Capacity Summary'!$I$36:$BH$135,MATCH('Capacity Backing (Hide)'!Q$2,'Capacity Summary'!$B$36:$B$135,0),MATCH('Capacity Backing (Hide)'!$A8,'Capacity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(Hide)'!$A8,'Capacity Summary'!$I$35:$BH$35,0))&lt;&gt;0,INDEX('Capacity Summary'!$I$36:$BH$135,MATCH('Capacity Backing (Hide)'!R$2,'Capacity Summary'!$B$36:$B$135,0),MATCH('Capacity Backing (Hide)'!$A8,'Capacity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(Hide)'!$A8,'Capacity Summary'!$I$35:$BH$35,0))&lt;&gt;0,INDEX('Capacity Summary'!$I$36:$BH$135,MATCH('Capacity Backing (Hide)'!S$2,'Capacity Summary'!$B$36:$B$135,0),MATCH('Capacity Backing (Hide)'!$A8,'Capacity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(Hide)'!$A8,'Capacity Summary'!$I$35:$BH$35,0))&lt;&gt;0,INDEX('Capacity Summary'!$I$36:$BH$135,MATCH('Capacity Backing (Hide)'!T$2,'Capacity Summary'!$B$36:$B$135,0),MATCH('Capacity Backing (Hide)'!$A8,'Capacity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(Hide)'!$A8,'Capacity Summary'!$I$35:$BH$35,0))&lt;&gt;0,INDEX('Capacity Summary'!$I$36:$BH$135,MATCH('Capacity Backing (Hide)'!U$2,'Capacity Summary'!$B$36:$B$135,0),MATCH('Capacity Backing (Hide)'!$A8,'Capacity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(Hide)'!$A8,'Capacity Summary'!$I$35:$BH$35,0))&lt;&gt;0,INDEX('Capacity Summary'!$I$36:$BH$135,MATCH('Capacity Backing (Hide)'!V$2,'Capacity Summary'!$B$36:$B$135,0),MATCH('Capacity Backing (Hide)'!$A8,'Capacity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(Hide)'!$A8,'Capacity Summary'!$I$35:$BH$35,0))&lt;&gt;0,INDEX('Capacity Summary'!$I$36:$BH$135,MATCH('Capacity Backing (Hide)'!W$2,'Capacity Summary'!$B$36:$B$135,0),MATCH('Capacity Backing (Hide)'!$A8,'Capacity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(Hide)'!$A8,'Capacity Summary'!$I$35:$BH$35,0))&lt;&gt;0,INDEX('Capacity Summary'!$I$36:$BH$135,MATCH('Capacity Backing (Hide)'!X$2,'Capacity Summary'!$B$36:$B$135,0),MATCH('Capacity Backing (Hide)'!$A8,'Capacity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(Hide)'!$A8,'Capacity Summary'!$I$35:$BH$35,0))&lt;&gt;0,INDEX('Capacity Summary'!$I$36:$BH$135,MATCH('Capacity Backing (Hide)'!Y$2,'Capacity Summary'!$B$36:$B$135,0),MATCH('Capacity Backing (Hide)'!$A8,'Capacity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(Hide)'!$A8,'Capacity Summary'!$I$35:$BH$35,0))&lt;&gt;0,INDEX('Capacity Summary'!$I$36:$BH$135,MATCH('Capacity Backing (Hide)'!Z$2,'Capacity Summary'!$B$36:$B$135,0),MATCH('Capacity Backing (Hide)'!$A8,'Capacity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(Hide)'!$A8,'Capacity Summary'!$I$35:$BH$35,0))&lt;&gt;0,INDEX('Capacity Summary'!$I$36:$BH$135,MATCH('Capacity Backing (Hide)'!AA$2,'Capacity Summary'!$B$36:$B$135,0),MATCH('Capacity Backing (Hide)'!$A8,'Capacity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(Hide)'!$A8,'Capacity Summary'!$I$35:$BH$35,0))&lt;&gt;0,INDEX('Capacity Summary'!$I$36:$BH$135,MATCH('Capacity Backing (Hide)'!AB$2,'Capacity Summary'!$B$36:$B$135,0),MATCH('Capacity Backing (Hide)'!$A8,'Capacity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(Hide)'!$A8,'Capacity Summary'!$I$35:$BH$35,0))&lt;&gt;0,INDEX('Capacity Summary'!$I$36:$BH$135,MATCH('Capacity Backing (Hide)'!AC$2,'Capacity Summary'!$B$36:$B$135,0),MATCH('Capacity Backing (Hide)'!$A8,'Capacity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(Hide)'!$A8,'Capacity Summary'!$I$35:$BH$35,0))&lt;&gt;0,INDEX('Capacity Summary'!$I$36:$BH$135,MATCH('Capacity Backing (Hide)'!AD$2,'Capacity Summary'!$B$36:$B$135,0),MATCH('Capacity Backing (Hide)'!$A8,'Capacity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(Hide)'!$A8,'Capacity Summary'!$I$35:$BH$35,0))&lt;&gt;0,INDEX('Capacity Summary'!$I$36:$BH$135,MATCH('Capacity Backing (Hide)'!AE$2,'Capacity Summary'!$B$36:$B$135,0),MATCH('Capacity Backing (Hide)'!$A8,'Capacity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(Hide)'!$A8,'Capacity Summary'!$I$35:$BH$35,0))&lt;&gt;0,INDEX('Capacity Summary'!$I$36:$BH$135,MATCH('Capacity Backing (Hide)'!AF$2,'Capacity Summary'!$B$36:$B$135,0),MATCH('Capacity Backing (Hide)'!$A8,'Capacity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(Hide)'!$A8,'Capacity Summary'!$I$35:$BH$35,0))&lt;&gt;0,INDEX('Capacity Summary'!$I$36:$BH$135,MATCH('Capacity Backing (Hide)'!AG$2,'Capacity Summary'!$B$36:$B$135,0),MATCH('Capacity Backing (Hide)'!$A8,'Capacity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(Hide)'!$A8,'Capacity Summary'!$I$35:$BH$35,0))&lt;&gt;0,INDEX('Capacity Summary'!$I$36:$BH$135,MATCH('Capacity Backing (Hide)'!AH$2,'Capacity Summary'!$B$36:$B$135,0),MATCH('Capacity Backing (Hide)'!$A8,'Capacity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(Hide)'!$A8,'Capacity Summary'!$I$35:$BH$35,0))&lt;&gt;0,INDEX('Capacity Summary'!$I$36:$BH$135,MATCH('Capacity Backing (Hide)'!AI$2,'Capacity Summary'!$B$36:$B$135,0),MATCH('Capacity Backing (Hide)'!$A8,'Capacity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(Hide)'!$A8,'Capacity Summary'!$I$35:$BH$35,0))&lt;&gt;0,INDEX('Capacity Summary'!$I$36:$BH$135,MATCH('Capacity Backing (Hide)'!AJ$2,'Capacity Summary'!$B$36:$B$135,0),MATCH('Capacity Backing (Hide)'!$A8,'Capacity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(Hide)'!$A8,'Capacity Summary'!$I$35:$BH$35,0))&lt;&gt;0,INDEX('Capacity Summary'!$I$36:$BH$135,MATCH('Capacity Backing (Hide)'!AK$2,'Capacity Summary'!$B$36:$B$135,0),MATCH('Capacity Backing (Hide)'!$A8,'Capacity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(Hide)'!$A8,'Capacity Summary'!$I$35:$BH$35,0))&lt;&gt;0,INDEX('Capacity Summary'!$I$36:$BH$135,MATCH('Capacity Backing (Hide)'!AL$2,'Capacity Summary'!$B$36:$B$135,0),MATCH('Capacity Backing (Hide)'!$A8,'Capacity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(Hide)'!$A8,'Capacity Summary'!$I$35:$BH$35,0))&lt;&gt;0,INDEX('Capacity Summary'!$I$36:$BH$135,MATCH('Capacity Backing (Hide)'!AM$2,'Capacity Summary'!$B$36:$B$135,0),MATCH('Capacity Backing (Hide)'!$A8,'Capacity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(Hide)'!$A8,'Capacity Summary'!$I$35:$BH$35,0))&lt;&gt;0,INDEX('Capacity Summary'!$I$36:$BH$135,MATCH('Capacity Backing (Hide)'!AN$2,'Capacity Summary'!$B$36:$B$135,0),MATCH('Capacity Backing (Hide)'!$A8,'Capacity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(Hide)'!$A8,'Capacity Summary'!$I$35:$BH$35,0))&lt;&gt;0,INDEX('Capacity Summary'!$I$36:$BH$135,MATCH('Capacity Backing (Hide)'!AO$2,'Capacity Summary'!$B$36:$B$135,0),MATCH('Capacity Backing (Hide)'!$A8,'Capacity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(Hide)'!$A8,'Capacity Summary'!$I$35:$BH$35,0))&lt;&gt;0,INDEX('Capacity Summary'!$I$36:$BH$135,MATCH('Capacity Backing (Hide)'!AP$2,'Capacity Summary'!$B$36:$B$135,0),MATCH('Capacity Backing (Hide)'!$A8,'Capacity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(Hide)'!$A8,'Capacity Summary'!$I$35:$BH$35,0))&lt;&gt;0,INDEX('Capacity Summary'!$I$36:$BH$135,MATCH('Capacity Backing (Hide)'!AQ$2,'Capacity Summary'!$B$36:$B$135,0),MATCH('Capacity Backing (Hide)'!$A8,'Capacity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(Hide)'!$A8,'Capacity Summary'!$I$35:$BH$35,0))&lt;&gt;0,INDEX('Capacity Summary'!$I$36:$BH$135,MATCH('Capacity Backing (Hide)'!AR$2,'Capacity Summary'!$B$36:$B$135,0),MATCH('Capacity Backing (Hide)'!$A8,'Capacity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(Hide)'!$A8,'Capacity Summary'!$I$35:$BH$35,0))&lt;&gt;0,INDEX('Capacity Summary'!$I$36:$BH$135,MATCH('Capacity Backing (Hide)'!AS$2,'Capacity Summary'!$B$36:$B$135,0),MATCH('Capacity Backing (Hide)'!$A8,'Capacity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(Hide)'!$A8,'Capacity Summary'!$I$35:$BH$35,0))&lt;&gt;0,INDEX('Capacity Summary'!$I$36:$BH$135,MATCH('Capacity Backing (Hide)'!AT$2,'Capacity Summary'!$B$36:$B$135,0),MATCH('Capacity Backing (Hide)'!$A8,'Capacity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(Hide)'!$A8,'Capacity Summary'!$I$35:$BH$35,0))&lt;&gt;0,INDEX('Capacity Summary'!$I$36:$BH$135,MATCH('Capacity Backing (Hide)'!AU$2,'Capacity Summary'!$B$36:$B$135,0),MATCH('Capacity Backing (Hide)'!$A8,'Capacity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(Hide)'!$A8,'Capacity Summary'!$I$35:$BH$35,0))&lt;&gt;0,INDEX('Capacity Summary'!$I$36:$BH$135,MATCH('Capacity Backing (Hide)'!AV$2,'Capacity Summary'!$B$36:$B$135,0),MATCH('Capacity Backing (Hide)'!$A8,'Capacity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(Hide)'!$A8,'Capacity Summary'!$I$35:$BH$35,0))&lt;&gt;0,INDEX('Capacity Summary'!$I$36:$BH$135,MATCH('Capacity Backing (Hide)'!AW$2,'Capacity Summary'!$B$36:$B$135,0),MATCH('Capacity Backing (Hide)'!$A8,'Capacity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(Hide)'!$A8,'Capacity Summary'!$I$35:$BH$35,0))&lt;&gt;0,INDEX('Capacity Summary'!$I$36:$BH$135,MATCH('Capacity Backing (Hide)'!AX$2,'Capacity Summary'!$B$36:$B$135,0),MATCH('Capacity Backing (Hide)'!$A8,'Capacity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(Hide)'!$A8,'Capacity Summary'!$I$35:$BH$35,0))&lt;&gt;0,INDEX('Capacity Summary'!$I$36:$BH$135,MATCH('Capacity Backing (Hide)'!AY$2,'Capacity Summary'!$B$36:$B$135,0),MATCH('Capacity Backing (Hide)'!$A8,'Capacity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(Hide)'!$A8,'Capacity Summary'!$I$35:$BH$35,0))&lt;&gt;0,INDEX('Capacity Summary'!$I$36:$BH$135,MATCH('Capacity Backing (Hide)'!AZ$2,'Capacity Summary'!$B$36:$B$135,0),MATCH('Capacity Backing (Hide)'!$A8,'Capacity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(Hide)'!$A8,'Capacity Summary'!$I$35:$BH$35,0))&lt;&gt;0,INDEX('Capacity Summary'!$I$36:$BH$135,MATCH('Capacity Backing (Hide)'!BA$2,'Capacity Summary'!$B$36:$B$135,0),MATCH('Capacity Backing (Hide)'!$A8,'Capacity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(Hide)'!$A8,'Capacity Summary'!$I$35:$BH$35,0))&lt;&gt;0,INDEX('Capacity Summary'!$I$36:$BH$135,MATCH('Capacity Backing (Hide)'!BB$2,'Capacity Summary'!$B$36:$B$135,0),MATCH('Capacity Backing (Hide)'!$A8,'Capacity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(Hide)'!$A8,'Capacity Summary'!$I$35:$BH$35,0))&lt;&gt;0,INDEX('Capacity Summary'!$I$36:$BH$135,MATCH('Capacity Backing (Hide)'!BC$2,'Capacity Summary'!$B$36:$B$135,0),MATCH('Capacity Backing (Hide)'!$A8,'Capacity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(Hide)'!$A8,'Capacity Summary'!$I$35:$BH$35,0))&lt;&gt;0,INDEX('Capacity Summary'!$I$36:$BH$135,MATCH('Capacity Backing (Hide)'!BD$2,'Capacity Summary'!$B$36:$B$135,0),MATCH('Capacity Backing (Hide)'!$A8,'Capacity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(Hide)'!$A8,'Capacity Summary'!$I$35:$BH$35,0))&lt;&gt;0,INDEX('Capacity Summary'!$I$36:$BH$135,MATCH('Capacity Backing (Hide)'!BE$2,'Capacity Summary'!$B$36:$B$135,0),MATCH('Capacity Backing (Hide)'!$A8,'Capacity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(Hide)'!$A8,'Capacity Summary'!$I$35:$BH$35,0))&lt;&gt;0,INDEX('Capacity Summary'!$I$36:$BH$135,MATCH('Capacity Backing (Hide)'!BF$2,'Capacity Summary'!$B$36:$B$135,0),MATCH('Capacity Backing (Hide)'!$A8,'Capacity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(Hide)'!$A8,'Capacity Summary'!$I$35:$BH$35,0))&lt;&gt;0,INDEX('Capacity Summary'!$I$36:$BH$135,MATCH('Capacity Backing (Hide)'!BG$2,'Capacity Summary'!$B$36:$B$135,0),MATCH('Capacity Backing (Hide)'!$A8,'Capacity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(Hide)'!$A8,'Capacity Summary'!$I$35:$BH$35,0))&lt;&gt;0,INDEX('Capacity Summary'!$I$36:$BH$135,MATCH('Capacity Backing (Hide)'!BH$2,'Capacity Summary'!$B$36:$B$135,0),MATCH('Capacity Backing (Hide)'!$A8,'Capacity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(Hide)'!$A8,'Capacity Summary'!$I$35:$BH$35,0))&lt;&gt;0,INDEX('Capacity Summary'!$I$36:$BH$135,MATCH('Capacity Backing (Hide)'!BI$2,'Capacity Summary'!$B$36:$B$135,0),MATCH('Capacity Backing (Hide)'!$A8,'Capacity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(Hide)'!$A8,'Capacity Summary'!$I$35:$BH$35,0))&lt;&gt;0,INDEX('Capacity Summary'!$I$36:$BH$135,MATCH('Capacity Backing (Hide)'!BJ$2,'Capacity Summary'!$B$36:$B$135,0),MATCH('Capacity Backing (Hide)'!$A8,'Capacity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(Hide)'!$A8,'Capacity Summary'!$I$35:$BH$35,0))&lt;&gt;0,INDEX('Capacity Summary'!$I$36:$BH$135,MATCH('Capacity Backing (Hide)'!BK$2,'Capacity Summary'!$B$36:$B$135,0),MATCH('Capacity Backing (Hide)'!$A8,'Capacity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(Hide)'!$A8,'Capacity Summary'!$I$35:$BH$35,0))&lt;&gt;0,INDEX('Capacity Summary'!$I$36:$BH$135,MATCH('Capacity Backing (Hide)'!BL$2,'Capacity Summary'!$B$36:$B$135,0),MATCH('Capacity Backing (Hide)'!$A8,'Capacity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(Hide)'!$A8,'Capacity Summary'!$I$35:$BH$35,0))&lt;&gt;0,INDEX('Capacity Summary'!$I$36:$BH$135,MATCH('Capacity Backing (Hide)'!BM$2,'Capacity Summary'!$B$36:$B$135,0),MATCH('Capacity Backing (Hide)'!$A8,'Capacity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(Hide)'!$A8,'Capacity Summary'!$I$35:$BH$35,0))&lt;&gt;0,INDEX('Capacity Summary'!$I$36:$BH$135,MATCH('Capacity Backing (Hide)'!BN$2,'Capacity Summary'!$B$36:$B$135,0),MATCH('Capacity Backing (Hide)'!$A8,'Capacity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(Hide)'!$A8,'Capacity Summary'!$I$35:$BH$35,0))&lt;&gt;0,INDEX('Capacity Summary'!$I$36:$BH$135,MATCH('Capacity Backing (Hide)'!BO$2,'Capacity Summary'!$B$36:$B$135,0),MATCH('Capacity Backing (Hide)'!$A8,'Capacity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(Hide)'!$A8,'Capacity Summary'!$I$35:$BH$35,0))&lt;&gt;0,INDEX('Capacity Summary'!$I$36:$BH$135,MATCH('Capacity Backing (Hide)'!BP$2,'Capacity Summary'!$B$36:$B$135,0),MATCH('Capacity Backing (Hide)'!$A8,'Capacity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(Hide)'!$A8,'Capacity Summary'!$I$35:$BH$35,0))&lt;&gt;0,INDEX('Capacity Summary'!$I$36:$BH$135,MATCH('Capacity Backing (Hide)'!BQ$2,'Capacity Summary'!$B$36:$B$135,0),MATCH('Capacity Backing (Hide)'!$A8,'Capacity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(Hide)'!$A8,'Capacity Summary'!$I$35:$BH$35,0))&lt;&gt;0,INDEX('Capacity Summary'!$I$36:$BH$135,MATCH('Capacity Backing (Hide)'!BR$2,'Capacity Summary'!$B$36:$B$135,0),MATCH('Capacity Backing (Hide)'!$A8,'Capacity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(Hide)'!$A8,'Capacity Summary'!$I$35:$BH$35,0))&lt;&gt;0,INDEX('Capacity Summary'!$I$36:$BH$135,MATCH('Capacity Backing (Hide)'!BS$2,'Capacity Summary'!$B$36:$B$135,0),MATCH('Capacity Backing (Hide)'!$A8,'Capacity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(Hide)'!$A8,'Capacity Summary'!$I$35:$BH$35,0))&lt;&gt;0,INDEX('Capacity Summary'!$I$36:$BH$135,MATCH('Capacity Backing (Hide)'!BT$2,'Capacity Summary'!$B$36:$B$135,0),MATCH('Capacity Backing (Hide)'!$A8,'Capacity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(Hide)'!$A8,'Capacity Summary'!$I$35:$BH$35,0))&lt;&gt;0,INDEX('Capacity Summary'!$I$36:$BH$135,MATCH('Capacity Backing (Hide)'!BU$2,'Capacity Summary'!$B$36:$B$135,0),MATCH('Capacity Backing (Hide)'!$A8,'Capacity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(Hide)'!$A8,'Capacity Summary'!$I$35:$BH$35,0))&lt;&gt;0,INDEX('Capacity Summary'!$I$36:$BH$135,MATCH('Capacity Backing (Hide)'!BV$2,'Capacity Summary'!$B$36:$B$135,0),MATCH('Capacity Backing (Hide)'!$A8,'Capacity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(Hide)'!$A8,'Capacity Summary'!$I$35:$BH$35,0))&lt;&gt;0,INDEX('Capacity Summary'!$I$36:$BH$135,MATCH('Capacity Backing (Hide)'!BW$2,'Capacity Summary'!$B$36:$B$135,0),MATCH('Capacity Backing (Hide)'!$A8,'Capacity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(Hide)'!$A8,'Capacity Summary'!$I$35:$BH$35,0))&lt;&gt;0,INDEX('Capacity Summary'!$I$36:$BH$135,MATCH('Capacity Backing (Hide)'!BX$2,'Capacity Summary'!$B$36:$B$135,0),MATCH('Capacity Backing (Hide)'!$A8,'Capacity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(Hide)'!$A8,'Capacity Summary'!$I$35:$BH$35,0))&lt;&gt;0,INDEX('Capacity Summary'!$I$36:$BH$135,MATCH('Capacity Backing (Hide)'!BY$2,'Capacity Summary'!$B$36:$B$135,0),MATCH('Capacity Backing (Hide)'!$A8,'Capacity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(Hide)'!$A8,'Capacity Summary'!$I$35:$BH$35,0))&lt;&gt;0,INDEX('Capacity Summary'!$I$36:$BH$135,MATCH('Capacity Backing (Hide)'!BZ$2,'Capacity Summary'!$B$36:$B$135,0),MATCH('Capacity Backing (Hide)'!$A8,'Capacity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(Hide)'!$A8,'Capacity Summary'!$I$35:$BH$35,0))&lt;&gt;0,INDEX('Capacity Summary'!$I$36:$BH$135,MATCH('Capacity Backing (Hide)'!CA$2,'Capacity Summary'!$B$36:$B$135,0),MATCH('Capacity Backing (Hide)'!$A8,'Capacity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(Hide)'!$A8,'Capacity Summary'!$I$35:$BH$35,0))&lt;&gt;0,INDEX('Capacity Summary'!$I$36:$BH$135,MATCH('Capacity Backing (Hide)'!CB$2,'Capacity Summary'!$B$36:$B$135,0),MATCH('Capacity Backing (Hide)'!$A8,'Capacity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(Hide)'!$A8,'Capacity Summary'!$I$35:$BH$35,0))&lt;&gt;0,INDEX('Capacity Summary'!$I$36:$BH$135,MATCH('Capacity Backing (Hide)'!CC$2,'Capacity Summary'!$B$36:$B$135,0),MATCH('Capacity Backing (Hide)'!$A8,'Capacity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(Hide)'!$A8,'Capacity Summary'!$I$35:$BH$35,0))&lt;&gt;0,INDEX('Capacity Summary'!$I$36:$BH$135,MATCH('Capacity Backing (Hide)'!CD$2,'Capacity Summary'!$B$36:$B$135,0),MATCH('Capacity Backing (Hide)'!$A8,'Capacity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(Hide)'!$A8,'Capacity Summary'!$I$35:$BH$35,0))&lt;&gt;0,INDEX('Capacity Summary'!$I$36:$BH$135,MATCH('Capacity Backing (Hide)'!CE$2,'Capacity Summary'!$B$36:$B$135,0),MATCH('Capacity Backing (Hide)'!$A8,'Capacity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(Hide)'!$A8,'Capacity Summary'!$I$35:$BH$35,0))&lt;&gt;0,INDEX('Capacity Summary'!$I$36:$BH$135,MATCH('Capacity Backing (Hide)'!CF$2,'Capacity Summary'!$B$36:$B$135,0),MATCH('Capacity Backing (Hide)'!$A8,'Capacity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(Hide)'!$A8,'Capacity Summary'!$I$35:$BH$35,0))&lt;&gt;0,INDEX('Capacity Summary'!$I$36:$BH$135,MATCH('Capacity Backing (Hide)'!CG$2,'Capacity Summary'!$B$36:$B$135,0),MATCH('Capacity Backing (Hide)'!$A8,'Capacity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(Hide)'!$A8,'Capacity Summary'!$I$35:$BH$35,0))&lt;&gt;0,INDEX('Capacity Summary'!$I$36:$BH$135,MATCH('Capacity Backing (Hide)'!CH$2,'Capacity Summary'!$B$36:$B$135,0),MATCH('Capacity Backing (Hide)'!$A8,'Capacity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(Hide)'!$A8,'Capacity Summary'!$I$35:$BH$35,0))&lt;&gt;0,INDEX('Capacity Summary'!$I$36:$BH$135,MATCH('Capacity Backing (Hide)'!CI$2,'Capacity Summary'!$B$36:$B$135,0),MATCH('Capacity Backing (Hide)'!$A8,'Capacity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(Hide)'!$A8,'Capacity Summary'!$I$35:$BH$35,0))&lt;&gt;0,INDEX('Capacity Summary'!$I$36:$BH$135,MATCH('Capacity Backing (Hide)'!CJ$2,'Capacity Summary'!$B$36:$B$135,0),MATCH('Capacity Backing (Hide)'!$A8,'Capacity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(Hide)'!$A8,'Capacity Summary'!$I$35:$BH$35,0))&lt;&gt;0,INDEX('Capacity Summary'!$I$36:$BH$135,MATCH('Capacity Backing (Hide)'!CK$2,'Capacity Summary'!$B$36:$B$135,0),MATCH('Capacity Backing (Hide)'!$A8,'Capacity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(Hide)'!$A8,'Capacity Summary'!$I$35:$BH$35,0))&lt;&gt;0,INDEX('Capacity Summary'!$I$36:$BH$135,MATCH('Capacity Backing (Hide)'!CL$2,'Capacity Summary'!$B$36:$B$135,0),MATCH('Capacity Backing (Hide)'!$A8,'Capacity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(Hide)'!$A8,'Capacity Summary'!$I$35:$BH$35,0))&lt;&gt;0,INDEX('Capacity Summary'!$I$36:$BH$135,MATCH('Capacity Backing (Hide)'!CM$2,'Capacity Summary'!$B$36:$B$135,0),MATCH('Capacity Backing (Hide)'!$A8,'Capacity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(Hide)'!$A8,'Capacity Summary'!$I$35:$BH$35,0))&lt;&gt;0,INDEX('Capacity Summary'!$I$36:$BH$135,MATCH('Capacity Backing (Hide)'!CN$2,'Capacity Summary'!$B$36:$B$135,0),MATCH('Capacity Backing (Hide)'!$A8,'Capacity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(Hide)'!$A8,'Capacity Summary'!$I$35:$BH$35,0))&lt;&gt;0,INDEX('Capacity Summary'!$I$36:$BH$135,MATCH('Capacity Backing (Hide)'!CO$2,'Capacity Summary'!$B$36:$B$135,0),MATCH('Capacity Backing (Hide)'!$A8,'Capacity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(Hide)'!$A8,'Capacity Summary'!$I$35:$BH$35,0))&lt;&gt;0,INDEX('Capacity Summary'!$I$36:$BH$135,MATCH('Capacity Backing (Hide)'!CP$2,'Capacity Summary'!$B$36:$B$135,0),MATCH('Capacity Backing (Hide)'!$A8,'Capacity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(Hide)'!$A8,'Capacity Summary'!$I$35:$BH$35,0))&lt;&gt;0,INDEX('Capacity Summary'!$I$36:$BH$135,MATCH('Capacity Backing (Hide)'!CQ$2,'Capacity Summary'!$B$36:$B$135,0),MATCH('Capacity Backing (Hide)'!$A8,'Capacity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(Hide)'!$A8,'Capacity Summary'!$I$35:$BH$35,0))&lt;&gt;0,INDEX('Capacity Summary'!$I$36:$BH$135,MATCH('Capacity Backing (Hide)'!CR$2,'Capacity Summary'!$B$36:$B$135,0),MATCH('Capacity Backing (Hide)'!$A8,'Capacity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(Hide)'!$A8,'Capacity Summary'!$I$35:$BH$35,0))&lt;&gt;0,INDEX('Capacity Summary'!$I$36:$BH$135,MATCH('Capacity Backing (Hide)'!CS$2,'Capacity Summary'!$B$36:$B$135,0),MATCH('Capacity Backing (Hide)'!$A8,'Capacity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(Hide)'!$A8,'Capacity Summary'!$I$35:$BH$35,0))&lt;&gt;0,INDEX('Capacity Summary'!$I$36:$BH$135,MATCH('Capacity Backing (Hide)'!CT$2,'Capacity Summary'!$B$36:$B$135,0),MATCH('Capacity Backing (Hide)'!$A8,'Capacity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(Hide)'!$A8,'Capacity Summary'!$I$35:$BH$35,0))&lt;&gt;0,INDEX('Capacity Summary'!$I$36:$BH$135,MATCH('Capacity Backing (Hide)'!CU$2,'Capacity Summary'!$B$36:$B$135,0),MATCH('Capacity Backing (Hide)'!$A8,'Capacity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(Hide)'!$A8,'Capacity Summary'!$I$35:$BH$35,0))&lt;&gt;0,INDEX('Capacity Summary'!$I$36:$BH$135,MATCH('Capacity Backing (Hide)'!CV$2,'Capacity Summary'!$B$36:$B$135,0),MATCH('Capacity Backing (Hide)'!$A8,'Capacity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(Hide)'!$A8,'Capacity Summary'!$I$35:$BH$35,0))&lt;&gt;0,INDEX('Capacity Summary'!$I$36:$BH$135,MATCH('Capacity Backing (Hide)'!CW$2,'Capacity Summary'!$B$36:$B$135,0),MATCH('Capacity Backing (Hide)'!$A8,'Capacity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9" spans="1:101" x14ac:dyDescent="0.35">
      <c r="A9" s="2">
        <f ca="1">'Required Capacity (Hide)'!E9</f>
        <v>44232</v>
      </c>
      <c r="B9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(Hide)'!$A9,'Capacity Summary'!$I$35:$BH$35,0))&lt;&gt;0,INDEX('Capacity Summary'!$I$36:$BH$135,MATCH('Capacity Backing (Hide)'!B$2,'Capacity Summary'!$B$36:$B$135,0),MATCH('Capacity Backing (Hide)'!$A9,'Capacity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9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(Hide)'!$A9,'Capacity Summary'!$I$35:$BH$35,0))&lt;&gt;0,INDEX('Capacity Summary'!$I$36:$BH$135,MATCH('Capacity Backing (Hide)'!C$2,'Capacity Summary'!$B$36:$B$135,0),MATCH('Capacity Backing (Hide)'!$A9,'Capacity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9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(Hide)'!$A9,'Capacity Summary'!$I$35:$BH$35,0))&lt;&gt;0,INDEX('Capacity Summary'!$I$36:$BH$135,MATCH('Capacity Backing (Hide)'!D$2,'Capacity Summary'!$B$36:$B$135,0),MATCH('Capacity Backing (Hide)'!$A9,'Capacity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(Hide)'!$A9,'Capacity Summary'!$I$35:$BH$35,0))&lt;&gt;0,INDEX('Capacity Summary'!$I$36:$BH$135,MATCH('Capacity Backing (Hide)'!E$2,'Capacity Summary'!$B$36:$B$135,0),MATCH('Capacity Backing (Hide)'!$A9,'Capacity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(Hide)'!$A9,'Capacity Summary'!$I$35:$BH$35,0))&lt;&gt;0,INDEX('Capacity Summary'!$I$36:$BH$135,MATCH('Capacity Backing (Hide)'!F$2,'Capacity Summary'!$B$36:$B$135,0),MATCH('Capacity Backing (Hide)'!$A9,'Capacity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(Hide)'!$A9,'Capacity Summary'!$I$35:$BH$35,0))&lt;&gt;0,INDEX('Capacity Summary'!$I$36:$BH$135,MATCH('Capacity Backing (Hide)'!G$2,'Capacity Summary'!$B$36:$B$135,0),MATCH('Capacity Backing (Hide)'!$A9,'Capacity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(Hide)'!$A9,'Capacity Summary'!$I$35:$BH$35,0))&lt;&gt;0,INDEX('Capacity Summary'!$I$36:$BH$135,MATCH('Capacity Backing (Hide)'!H$2,'Capacity Summary'!$B$36:$B$135,0),MATCH('Capacity Backing (Hide)'!$A9,'Capacity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(Hide)'!$A9,'Capacity Summary'!$I$35:$BH$35,0))&lt;&gt;0,INDEX('Capacity Summary'!$I$36:$BH$135,MATCH('Capacity Backing (Hide)'!I$2,'Capacity Summary'!$B$36:$B$135,0),MATCH('Capacity Backing (Hide)'!$A9,'Capacity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(Hide)'!$A9,'Capacity Summary'!$I$35:$BH$35,0))&lt;&gt;0,INDEX('Capacity Summary'!$I$36:$BH$135,MATCH('Capacity Backing (Hide)'!J$2,'Capacity Summary'!$B$36:$B$135,0),MATCH('Capacity Backing (Hide)'!$A9,'Capacity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(Hide)'!$A9,'Capacity Summary'!$I$35:$BH$35,0))&lt;&gt;0,INDEX('Capacity Summary'!$I$36:$BH$135,MATCH('Capacity Backing (Hide)'!K$2,'Capacity Summary'!$B$36:$B$135,0),MATCH('Capacity Backing (Hide)'!$A9,'Capacity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(Hide)'!$A9,'Capacity Summary'!$I$35:$BH$35,0))&lt;&gt;0,INDEX('Capacity Summary'!$I$36:$BH$135,MATCH('Capacity Backing (Hide)'!L$2,'Capacity Summary'!$B$36:$B$135,0),MATCH('Capacity Backing (Hide)'!$A9,'Capacity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(Hide)'!$A9,'Capacity Summary'!$I$35:$BH$35,0))&lt;&gt;0,INDEX('Capacity Summary'!$I$36:$BH$135,MATCH('Capacity Backing (Hide)'!M$2,'Capacity Summary'!$B$36:$B$135,0),MATCH('Capacity Backing (Hide)'!$A9,'Capacity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(Hide)'!$A9,'Capacity Summary'!$I$35:$BH$35,0))&lt;&gt;0,INDEX('Capacity Summary'!$I$36:$BH$135,MATCH('Capacity Backing (Hide)'!N$2,'Capacity Summary'!$B$36:$B$135,0),MATCH('Capacity Backing (Hide)'!$A9,'Capacity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(Hide)'!$A9,'Capacity Summary'!$I$35:$BH$35,0))&lt;&gt;0,INDEX('Capacity Summary'!$I$36:$BH$135,MATCH('Capacity Backing (Hide)'!O$2,'Capacity Summary'!$B$36:$B$135,0),MATCH('Capacity Backing (Hide)'!$A9,'Capacity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(Hide)'!$A9,'Capacity Summary'!$I$35:$BH$35,0))&lt;&gt;0,INDEX('Capacity Summary'!$I$36:$BH$135,MATCH('Capacity Backing (Hide)'!P$2,'Capacity Summary'!$B$36:$B$135,0),MATCH('Capacity Backing (Hide)'!$A9,'Capacity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(Hide)'!$A9,'Capacity Summary'!$I$35:$BH$35,0))&lt;&gt;0,INDEX('Capacity Summary'!$I$36:$BH$135,MATCH('Capacity Backing (Hide)'!Q$2,'Capacity Summary'!$B$36:$B$135,0),MATCH('Capacity Backing (Hide)'!$A9,'Capacity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(Hide)'!$A9,'Capacity Summary'!$I$35:$BH$35,0))&lt;&gt;0,INDEX('Capacity Summary'!$I$36:$BH$135,MATCH('Capacity Backing (Hide)'!R$2,'Capacity Summary'!$B$36:$B$135,0),MATCH('Capacity Backing (Hide)'!$A9,'Capacity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(Hide)'!$A9,'Capacity Summary'!$I$35:$BH$35,0))&lt;&gt;0,INDEX('Capacity Summary'!$I$36:$BH$135,MATCH('Capacity Backing (Hide)'!S$2,'Capacity Summary'!$B$36:$B$135,0),MATCH('Capacity Backing (Hide)'!$A9,'Capacity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(Hide)'!$A9,'Capacity Summary'!$I$35:$BH$35,0))&lt;&gt;0,INDEX('Capacity Summary'!$I$36:$BH$135,MATCH('Capacity Backing (Hide)'!T$2,'Capacity Summary'!$B$36:$B$135,0),MATCH('Capacity Backing (Hide)'!$A9,'Capacity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(Hide)'!$A9,'Capacity Summary'!$I$35:$BH$35,0))&lt;&gt;0,INDEX('Capacity Summary'!$I$36:$BH$135,MATCH('Capacity Backing (Hide)'!U$2,'Capacity Summary'!$B$36:$B$135,0),MATCH('Capacity Backing (Hide)'!$A9,'Capacity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(Hide)'!$A9,'Capacity Summary'!$I$35:$BH$35,0))&lt;&gt;0,INDEX('Capacity Summary'!$I$36:$BH$135,MATCH('Capacity Backing (Hide)'!V$2,'Capacity Summary'!$B$36:$B$135,0),MATCH('Capacity Backing (Hide)'!$A9,'Capacity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(Hide)'!$A9,'Capacity Summary'!$I$35:$BH$35,0))&lt;&gt;0,INDEX('Capacity Summary'!$I$36:$BH$135,MATCH('Capacity Backing (Hide)'!W$2,'Capacity Summary'!$B$36:$B$135,0),MATCH('Capacity Backing (Hide)'!$A9,'Capacity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(Hide)'!$A9,'Capacity Summary'!$I$35:$BH$35,0))&lt;&gt;0,INDEX('Capacity Summary'!$I$36:$BH$135,MATCH('Capacity Backing (Hide)'!X$2,'Capacity Summary'!$B$36:$B$135,0),MATCH('Capacity Backing (Hide)'!$A9,'Capacity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(Hide)'!$A9,'Capacity Summary'!$I$35:$BH$35,0))&lt;&gt;0,INDEX('Capacity Summary'!$I$36:$BH$135,MATCH('Capacity Backing (Hide)'!Y$2,'Capacity Summary'!$B$36:$B$135,0),MATCH('Capacity Backing (Hide)'!$A9,'Capacity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(Hide)'!$A9,'Capacity Summary'!$I$35:$BH$35,0))&lt;&gt;0,INDEX('Capacity Summary'!$I$36:$BH$135,MATCH('Capacity Backing (Hide)'!Z$2,'Capacity Summary'!$B$36:$B$135,0),MATCH('Capacity Backing (Hide)'!$A9,'Capacity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(Hide)'!$A9,'Capacity Summary'!$I$35:$BH$35,0))&lt;&gt;0,INDEX('Capacity Summary'!$I$36:$BH$135,MATCH('Capacity Backing (Hide)'!AA$2,'Capacity Summary'!$B$36:$B$135,0),MATCH('Capacity Backing (Hide)'!$A9,'Capacity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(Hide)'!$A9,'Capacity Summary'!$I$35:$BH$35,0))&lt;&gt;0,INDEX('Capacity Summary'!$I$36:$BH$135,MATCH('Capacity Backing (Hide)'!AB$2,'Capacity Summary'!$B$36:$B$135,0),MATCH('Capacity Backing (Hide)'!$A9,'Capacity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(Hide)'!$A9,'Capacity Summary'!$I$35:$BH$35,0))&lt;&gt;0,INDEX('Capacity Summary'!$I$36:$BH$135,MATCH('Capacity Backing (Hide)'!AC$2,'Capacity Summary'!$B$36:$B$135,0),MATCH('Capacity Backing (Hide)'!$A9,'Capacity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(Hide)'!$A9,'Capacity Summary'!$I$35:$BH$35,0))&lt;&gt;0,INDEX('Capacity Summary'!$I$36:$BH$135,MATCH('Capacity Backing (Hide)'!AD$2,'Capacity Summary'!$B$36:$B$135,0),MATCH('Capacity Backing (Hide)'!$A9,'Capacity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(Hide)'!$A9,'Capacity Summary'!$I$35:$BH$35,0))&lt;&gt;0,INDEX('Capacity Summary'!$I$36:$BH$135,MATCH('Capacity Backing (Hide)'!AE$2,'Capacity Summary'!$B$36:$B$135,0),MATCH('Capacity Backing (Hide)'!$A9,'Capacity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(Hide)'!$A9,'Capacity Summary'!$I$35:$BH$35,0))&lt;&gt;0,INDEX('Capacity Summary'!$I$36:$BH$135,MATCH('Capacity Backing (Hide)'!AF$2,'Capacity Summary'!$B$36:$B$135,0),MATCH('Capacity Backing (Hide)'!$A9,'Capacity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(Hide)'!$A9,'Capacity Summary'!$I$35:$BH$35,0))&lt;&gt;0,INDEX('Capacity Summary'!$I$36:$BH$135,MATCH('Capacity Backing (Hide)'!AG$2,'Capacity Summary'!$B$36:$B$135,0),MATCH('Capacity Backing (Hide)'!$A9,'Capacity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(Hide)'!$A9,'Capacity Summary'!$I$35:$BH$35,0))&lt;&gt;0,INDEX('Capacity Summary'!$I$36:$BH$135,MATCH('Capacity Backing (Hide)'!AH$2,'Capacity Summary'!$B$36:$B$135,0),MATCH('Capacity Backing (Hide)'!$A9,'Capacity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(Hide)'!$A9,'Capacity Summary'!$I$35:$BH$35,0))&lt;&gt;0,INDEX('Capacity Summary'!$I$36:$BH$135,MATCH('Capacity Backing (Hide)'!AI$2,'Capacity Summary'!$B$36:$B$135,0),MATCH('Capacity Backing (Hide)'!$A9,'Capacity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(Hide)'!$A9,'Capacity Summary'!$I$35:$BH$35,0))&lt;&gt;0,INDEX('Capacity Summary'!$I$36:$BH$135,MATCH('Capacity Backing (Hide)'!AJ$2,'Capacity Summary'!$B$36:$B$135,0),MATCH('Capacity Backing (Hide)'!$A9,'Capacity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(Hide)'!$A9,'Capacity Summary'!$I$35:$BH$35,0))&lt;&gt;0,INDEX('Capacity Summary'!$I$36:$BH$135,MATCH('Capacity Backing (Hide)'!AK$2,'Capacity Summary'!$B$36:$B$135,0),MATCH('Capacity Backing (Hide)'!$A9,'Capacity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(Hide)'!$A9,'Capacity Summary'!$I$35:$BH$35,0))&lt;&gt;0,INDEX('Capacity Summary'!$I$36:$BH$135,MATCH('Capacity Backing (Hide)'!AL$2,'Capacity Summary'!$B$36:$B$135,0),MATCH('Capacity Backing (Hide)'!$A9,'Capacity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(Hide)'!$A9,'Capacity Summary'!$I$35:$BH$35,0))&lt;&gt;0,INDEX('Capacity Summary'!$I$36:$BH$135,MATCH('Capacity Backing (Hide)'!AM$2,'Capacity Summary'!$B$36:$B$135,0),MATCH('Capacity Backing (Hide)'!$A9,'Capacity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(Hide)'!$A9,'Capacity Summary'!$I$35:$BH$35,0))&lt;&gt;0,INDEX('Capacity Summary'!$I$36:$BH$135,MATCH('Capacity Backing (Hide)'!AN$2,'Capacity Summary'!$B$36:$B$135,0),MATCH('Capacity Backing (Hide)'!$A9,'Capacity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(Hide)'!$A9,'Capacity Summary'!$I$35:$BH$35,0))&lt;&gt;0,INDEX('Capacity Summary'!$I$36:$BH$135,MATCH('Capacity Backing (Hide)'!AO$2,'Capacity Summary'!$B$36:$B$135,0),MATCH('Capacity Backing (Hide)'!$A9,'Capacity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(Hide)'!$A9,'Capacity Summary'!$I$35:$BH$35,0))&lt;&gt;0,INDEX('Capacity Summary'!$I$36:$BH$135,MATCH('Capacity Backing (Hide)'!AP$2,'Capacity Summary'!$B$36:$B$135,0),MATCH('Capacity Backing (Hide)'!$A9,'Capacity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(Hide)'!$A9,'Capacity Summary'!$I$35:$BH$35,0))&lt;&gt;0,INDEX('Capacity Summary'!$I$36:$BH$135,MATCH('Capacity Backing (Hide)'!AQ$2,'Capacity Summary'!$B$36:$B$135,0),MATCH('Capacity Backing (Hide)'!$A9,'Capacity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(Hide)'!$A9,'Capacity Summary'!$I$35:$BH$35,0))&lt;&gt;0,INDEX('Capacity Summary'!$I$36:$BH$135,MATCH('Capacity Backing (Hide)'!AR$2,'Capacity Summary'!$B$36:$B$135,0),MATCH('Capacity Backing (Hide)'!$A9,'Capacity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(Hide)'!$A9,'Capacity Summary'!$I$35:$BH$35,0))&lt;&gt;0,INDEX('Capacity Summary'!$I$36:$BH$135,MATCH('Capacity Backing (Hide)'!AS$2,'Capacity Summary'!$B$36:$B$135,0),MATCH('Capacity Backing (Hide)'!$A9,'Capacity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(Hide)'!$A9,'Capacity Summary'!$I$35:$BH$35,0))&lt;&gt;0,INDEX('Capacity Summary'!$I$36:$BH$135,MATCH('Capacity Backing (Hide)'!AT$2,'Capacity Summary'!$B$36:$B$135,0),MATCH('Capacity Backing (Hide)'!$A9,'Capacity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(Hide)'!$A9,'Capacity Summary'!$I$35:$BH$35,0))&lt;&gt;0,INDEX('Capacity Summary'!$I$36:$BH$135,MATCH('Capacity Backing (Hide)'!AU$2,'Capacity Summary'!$B$36:$B$135,0),MATCH('Capacity Backing (Hide)'!$A9,'Capacity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(Hide)'!$A9,'Capacity Summary'!$I$35:$BH$35,0))&lt;&gt;0,INDEX('Capacity Summary'!$I$36:$BH$135,MATCH('Capacity Backing (Hide)'!AV$2,'Capacity Summary'!$B$36:$B$135,0),MATCH('Capacity Backing (Hide)'!$A9,'Capacity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(Hide)'!$A9,'Capacity Summary'!$I$35:$BH$35,0))&lt;&gt;0,INDEX('Capacity Summary'!$I$36:$BH$135,MATCH('Capacity Backing (Hide)'!AW$2,'Capacity Summary'!$B$36:$B$135,0),MATCH('Capacity Backing (Hide)'!$A9,'Capacity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(Hide)'!$A9,'Capacity Summary'!$I$35:$BH$35,0))&lt;&gt;0,INDEX('Capacity Summary'!$I$36:$BH$135,MATCH('Capacity Backing (Hide)'!AX$2,'Capacity Summary'!$B$36:$B$135,0),MATCH('Capacity Backing (Hide)'!$A9,'Capacity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(Hide)'!$A9,'Capacity Summary'!$I$35:$BH$35,0))&lt;&gt;0,INDEX('Capacity Summary'!$I$36:$BH$135,MATCH('Capacity Backing (Hide)'!AY$2,'Capacity Summary'!$B$36:$B$135,0),MATCH('Capacity Backing (Hide)'!$A9,'Capacity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(Hide)'!$A9,'Capacity Summary'!$I$35:$BH$35,0))&lt;&gt;0,INDEX('Capacity Summary'!$I$36:$BH$135,MATCH('Capacity Backing (Hide)'!AZ$2,'Capacity Summary'!$B$36:$B$135,0),MATCH('Capacity Backing (Hide)'!$A9,'Capacity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(Hide)'!$A9,'Capacity Summary'!$I$35:$BH$35,0))&lt;&gt;0,INDEX('Capacity Summary'!$I$36:$BH$135,MATCH('Capacity Backing (Hide)'!BA$2,'Capacity Summary'!$B$36:$B$135,0),MATCH('Capacity Backing (Hide)'!$A9,'Capacity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(Hide)'!$A9,'Capacity Summary'!$I$35:$BH$35,0))&lt;&gt;0,INDEX('Capacity Summary'!$I$36:$BH$135,MATCH('Capacity Backing (Hide)'!BB$2,'Capacity Summary'!$B$36:$B$135,0),MATCH('Capacity Backing (Hide)'!$A9,'Capacity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(Hide)'!$A9,'Capacity Summary'!$I$35:$BH$35,0))&lt;&gt;0,INDEX('Capacity Summary'!$I$36:$BH$135,MATCH('Capacity Backing (Hide)'!BC$2,'Capacity Summary'!$B$36:$B$135,0),MATCH('Capacity Backing (Hide)'!$A9,'Capacity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(Hide)'!$A9,'Capacity Summary'!$I$35:$BH$35,0))&lt;&gt;0,INDEX('Capacity Summary'!$I$36:$BH$135,MATCH('Capacity Backing (Hide)'!BD$2,'Capacity Summary'!$B$36:$B$135,0),MATCH('Capacity Backing (Hide)'!$A9,'Capacity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(Hide)'!$A9,'Capacity Summary'!$I$35:$BH$35,0))&lt;&gt;0,INDEX('Capacity Summary'!$I$36:$BH$135,MATCH('Capacity Backing (Hide)'!BE$2,'Capacity Summary'!$B$36:$B$135,0),MATCH('Capacity Backing (Hide)'!$A9,'Capacity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(Hide)'!$A9,'Capacity Summary'!$I$35:$BH$35,0))&lt;&gt;0,INDEX('Capacity Summary'!$I$36:$BH$135,MATCH('Capacity Backing (Hide)'!BF$2,'Capacity Summary'!$B$36:$B$135,0),MATCH('Capacity Backing (Hide)'!$A9,'Capacity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(Hide)'!$A9,'Capacity Summary'!$I$35:$BH$35,0))&lt;&gt;0,INDEX('Capacity Summary'!$I$36:$BH$135,MATCH('Capacity Backing (Hide)'!BG$2,'Capacity Summary'!$B$36:$B$135,0),MATCH('Capacity Backing (Hide)'!$A9,'Capacity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(Hide)'!$A9,'Capacity Summary'!$I$35:$BH$35,0))&lt;&gt;0,INDEX('Capacity Summary'!$I$36:$BH$135,MATCH('Capacity Backing (Hide)'!BH$2,'Capacity Summary'!$B$36:$B$135,0),MATCH('Capacity Backing (Hide)'!$A9,'Capacity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(Hide)'!$A9,'Capacity Summary'!$I$35:$BH$35,0))&lt;&gt;0,INDEX('Capacity Summary'!$I$36:$BH$135,MATCH('Capacity Backing (Hide)'!BI$2,'Capacity Summary'!$B$36:$B$135,0),MATCH('Capacity Backing (Hide)'!$A9,'Capacity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(Hide)'!$A9,'Capacity Summary'!$I$35:$BH$35,0))&lt;&gt;0,INDEX('Capacity Summary'!$I$36:$BH$135,MATCH('Capacity Backing (Hide)'!BJ$2,'Capacity Summary'!$B$36:$B$135,0),MATCH('Capacity Backing (Hide)'!$A9,'Capacity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(Hide)'!$A9,'Capacity Summary'!$I$35:$BH$35,0))&lt;&gt;0,INDEX('Capacity Summary'!$I$36:$BH$135,MATCH('Capacity Backing (Hide)'!BK$2,'Capacity Summary'!$B$36:$B$135,0),MATCH('Capacity Backing (Hide)'!$A9,'Capacity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(Hide)'!$A9,'Capacity Summary'!$I$35:$BH$35,0))&lt;&gt;0,INDEX('Capacity Summary'!$I$36:$BH$135,MATCH('Capacity Backing (Hide)'!BL$2,'Capacity Summary'!$B$36:$B$135,0),MATCH('Capacity Backing (Hide)'!$A9,'Capacity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(Hide)'!$A9,'Capacity Summary'!$I$35:$BH$35,0))&lt;&gt;0,INDEX('Capacity Summary'!$I$36:$BH$135,MATCH('Capacity Backing (Hide)'!BM$2,'Capacity Summary'!$B$36:$B$135,0),MATCH('Capacity Backing (Hide)'!$A9,'Capacity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(Hide)'!$A9,'Capacity Summary'!$I$35:$BH$35,0))&lt;&gt;0,INDEX('Capacity Summary'!$I$36:$BH$135,MATCH('Capacity Backing (Hide)'!BN$2,'Capacity Summary'!$B$36:$B$135,0),MATCH('Capacity Backing (Hide)'!$A9,'Capacity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(Hide)'!$A9,'Capacity Summary'!$I$35:$BH$35,0))&lt;&gt;0,INDEX('Capacity Summary'!$I$36:$BH$135,MATCH('Capacity Backing (Hide)'!BO$2,'Capacity Summary'!$B$36:$B$135,0),MATCH('Capacity Backing (Hide)'!$A9,'Capacity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(Hide)'!$A9,'Capacity Summary'!$I$35:$BH$35,0))&lt;&gt;0,INDEX('Capacity Summary'!$I$36:$BH$135,MATCH('Capacity Backing (Hide)'!BP$2,'Capacity Summary'!$B$36:$B$135,0),MATCH('Capacity Backing (Hide)'!$A9,'Capacity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(Hide)'!$A9,'Capacity Summary'!$I$35:$BH$35,0))&lt;&gt;0,INDEX('Capacity Summary'!$I$36:$BH$135,MATCH('Capacity Backing (Hide)'!BQ$2,'Capacity Summary'!$B$36:$B$135,0),MATCH('Capacity Backing (Hide)'!$A9,'Capacity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(Hide)'!$A9,'Capacity Summary'!$I$35:$BH$35,0))&lt;&gt;0,INDEX('Capacity Summary'!$I$36:$BH$135,MATCH('Capacity Backing (Hide)'!BR$2,'Capacity Summary'!$B$36:$B$135,0),MATCH('Capacity Backing (Hide)'!$A9,'Capacity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(Hide)'!$A9,'Capacity Summary'!$I$35:$BH$35,0))&lt;&gt;0,INDEX('Capacity Summary'!$I$36:$BH$135,MATCH('Capacity Backing (Hide)'!BS$2,'Capacity Summary'!$B$36:$B$135,0),MATCH('Capacity Backing (Hide)'!$A9,'Capacity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(Hide)'!$A9,'Capacity Summary'!$I$35:$BH$35,0))&lt;&gt;0,INDEX('Capacity Summary'!$I$36:$BH$135,MATCH('Capacity Backing (Hide)'!BT$2,'Capacity Summary'!$B$36:$B$135,0),MATCH('Capacity Backing (Hide)'!$A9,'Capacity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(Hide)'!$A9,'Capacity Summary'!$I$35:$BH$35,0))&lt;&gt;0,INDEX('Capacity Summary'!$I$36:$BH$135,MATCH('Capacity Backing (Hide)'!BU$2,'Capacity Summary'!$B$36:$B$135,0),MATCH('Capacity Backing (Hide)'!$A9,'Capacity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(Hide)'!$A9,'Capacity Summary'!$I$35:$BH$35,0))&lt;&gt;0,INDEX('Capacity Summary'!$I$36:$BH$135,MATCH('Capacity Backing (Hide)'!BV$2,'Capacity Summary'!$B$36:$B$135,0),MATCH('Capacity Backing (Hide)'!$A9,'Capacity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(Hide)'!$A9,'Capacity Summary'!$I$35:$BH$35,0))&lt;&gt;0,INDEX('Capacity Summary'!$I$36:$BH$135,MATCH('Capacity Backing (Hide)'!BW$2,'Capacity Summary'!$B$36:$B$135,0),MATCH('Capacity Backing (Hide)'!$A9,'Capacity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(Hide)'!$A9,'Capacity Summary'!$I$35:$BH$35,0))&lt;&gt;0,INDEX('Capacity Summary'!$I$36:$BH$135,MATCH('Capacity Backing (Hide)'!BX$2,'Capacity Summary'!$B$36:$B$135,0),MATCH('Capacity Backing (Hide)'!$A9,'Capacity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(Hide)'!$A9,'Capacity Summary'!$I$35:$BH$35,0))&lt;&gt;0,INDEX('Capacity Summary'!$I$36:$BH$135,MATCH('Capacity Backing (Hide)'!BY$2,'Capacity Summary'!$B$36:$B$135,0),MATCH('Capacity Backing (Hide)'!$A9,'Capacity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(Hide)'!$A9,'Capacity Summary'!$I$35:$BH$35,0))&lt;&gt;0,INDEX('Capacity Summary'!$I$36:$BH$135,MATCH('Capacity Backing (Hide)'!BZ$2,'Capacity Summary'!$B$36:$B$135,0),MATCH('Capacity Backing (Hide)'!$A9,'Capacity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(Hide)'!$A9,'Capacity Summary'!$I$35:$BH$35,0))&lt;&gt;0,INDEX('Capacity Summary'!$I$36:$BH$135,MATCH('Capacity Backing (Hide)'!CA$2,'Capacity Summary'!$B$36:$B$135,0),MATCH('Capacity Backing (Hide)'!$A9,'Capacity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(Hide)'!$A9,'Capacity Summary'!$I$35:$BH$35,0))&lt;&gt;0,INDEX('Capacity Summary'!$I$36:$BH$135,MATCH('Capacity Backing (Hide)'!CB$2,'Capacity Summary'!$B$36:$B$135,0),MATCH('Capacity Backing (Hide)'!$A9,'Capacity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(Hide)'!$A9,'Capacity Summary'!$I$35:$BH$35,0))&lt;&gt;0,INDEX('Capacity Summary'!$I$36:$BH$135,MATCH('Capacity Backing (Hide)'!CC$2,'Capacity Summary'!$B$36:$B$135,0),MATCH('Capacity Backing (Hide)'!$A9,'Capacity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(Hide)'!$A9,'Capacity Summary'!$I$35:$BH$35,0))&lt;&gt;0,INDEX('Capacity Summary'!$I$36:$BH$135,MATCH('Capacity Backing (Hide)'!CD$2,'Capacity Summary'!$B$36:$B$135,0),MATCH('Capacity Backing (Hide)'!$A9,'Capacity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(Hide)'!$A9,'Capacity Summary'!$I$35:$BH$35,0))&lt;&gt;0,INDEX('Capacity Summary'!$I$36:$BH$135,MATCH('Capacity Backing (Hide)'!CE$2,'Capacity Summary'!$B$36:$B$135,0),MATCH('Capacity Backing (Hide)'!$A9,'Capacity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(Hide)'!$A9,'Capacity Summary'!$I$35:$BH$35,0))&lt;&gt;0,INDEX('Capacity Summary'!$I$36:$BH$135,MATCH('Capacity Backing (Hide)'!CF$2,'Capacity Summary'!$B$36:$B$135,0),MATCH('Capacity Backing (Hide)'!$A9,'Capacity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(Hide)'!$A9,'Capacity Summary'!$I$35:$BH$35,0))&lt;&gt;0,INDEX('Capacity Summary'!$I$36:$BH$135,MATCH('Capacity Backing (Hide)'!CG$2,'Capacity Summary'!$B$36:$B$135,0),MATCH('Capacity Backing (Hide)'!$A9,'Capacity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(Hide)'!$A9,'Capacity Summary'!$I$35:$BH$35,0))&lt;&gt;0,INDEX('Capacity Summary'!$I$36:$BH$135,MATCH('Capacity Backing (Hide)'!CH$2,'Capacity Summary'!$B$36:$B$135,0),MATCH('Capacity Backing (Hide)'!$A9,'Capacity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(Hide)'!$A9,'Capacity Summary'!$I$35:$BH$35,0))&lt;&gt;0,INDEX('Capacity Summary'!$I$36:$BH$135,MATCH('Capacity Backing (Hide)'!CI$2,'Capacity Summary'!$B$36:$B$135,0),MATCH('Capacity Backing (Hide)'!$A9,'Capacity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(Hide)'!$A9,'Capacity Summary'!$I$35:$BH$35,0))&lt;&gt;0,INDEX('Capacity Summary'!$I$36:$BH$135,MATCH('Capacity Backing (Hide)'!CJ$2,'Capacity Summary'!$B$36:$B$135,0),MATCH('Capacity Backing (Hide)'!$A9,'Capacity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(Hide)'!$A9,'Capacity Summary'!$I$35:$BH$35,0))&lt;&gt;0,INDEX('Capacity Summary'!$I$36:$BH$135,MATCH('Capacity Backing (Hide)'!CK$2,'Capacity Summary'!$B$36:$B$135,0),MATCH('Capacity Backing (Hide)'!$A9,'Capacity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(Hide)'!$A9,'Capacity Summary'!$I$35:$BH$35,0))&lt;&gt;0,INDEX('Capacity Summary'!$I$36:$BH$135,MATCH('Capacity Backing (Hide)'!CL$2,'Capacity Summary'!$B$36:$B$135,0),MATCH('Capacity Backing (Hide)'!$A9,'Capacity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(Hide)'!$A9,'Capacity Summary'!$I$35:$BH$35,0))&lt;&gt;0,INDEX('Capacity Summary'!$I$36:$BH$135,MATCH('Capacity Backing (Hide)'!CM$2,'Capacity Summary'!$B$36:$B$135,0),MATCH('Capacity Backing (Hide)'!$A9,'Capacity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(Hide)'!$A9,'Capacity Summary'!$I$35:$BH$35,0))&lt;&gt;0,INDEX('Capacity Summary'!$I$36:$BH$135,MATCH('Capacity Backing (Hide)'!CN$2,'Capacity Summary'!$B$36:$B$135,0),MATCH('Capacity Backing (Hide)'!$A9,'Capacity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(Hide)'!$A9,'Capacity Summary'!$I$35:$BH$35,0))&lt;&gt;0,INDEX('Capacity Summary'!$I$36:$BH$135,MATCH('Capacity Backing (Hide)'!CO$2,'Capacity Summary'!$B$36:$B$135,0),MATCH('Capacity Backing (Hide)'!$A9,'Capacity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(Hide)'!$A9,'Capacity Summary'!$I$35:$BH$35,0))&lt;&gt;0,INDEX('Capacity Summary'!$I$36:$BH$135,MATCH('Capacity Backing (Hide)'!CP$2,'Capacity Summary'!$B$36:$B$135,0),MATCH('Capacity Backing (Hide)'!$A9,'Capacity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(Hide)'!$A9,'Capacity Summary'!$I$35:$BH$35,0))&lt;&gt;0,INDEX('Capacity Summary'!$I$36:$BH$135,MATCH('Capacity Backing (Hide)'!CQ$2,'Capacity Summary'!$B$36:$B$135,0),MATCH('Capacity Backing (Hide)'!$A9,'Capacity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(Hide)'!$A9,'Capacity Summary'!$I$35:$BH$35,0))&lt;&gt;0,INDEX('Capacity Summary'!$I$36:$BH$135,MATCH('Capacity Backing (Hide)'!CR$2,'Capacity Summary'!$B$36:$B$135,0),MATCH('Capacity Backing (Hide)'!$A9,'Capacity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(Hide)'!$A9,'Capacity Summary'!$I$35:$BH$35,0))&lt;&gt;0,INDEX('Capacity Summary'!$I$36:$BH$135,MATCH('Capacity Backing (Hide)'!CS$2,'Capacity Summary'!$B$36:$B$135,0),MATCH('Capacity Backing (Hide)'!$A9,'Capacity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(Hide)'!$A9,'Capacity Summary'!$I$35:$BH$35,0))&lt;&gt;0,INDEX('Capacity Summary'!$I$36:$BH$135,MATCH('Capacity Backing (Hide)'!CT$2,'Capacity Summary'!$B$36:$B$135,0),MATCH('Capacity Backing (Hide)'!$A9,'Capacity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(Hide)'!$A9,'Capacity Summary'!$I$35:$BH$35,0))&lt;&gt;0,INDEX('Capacity Summary'!$I$36:$BH$135,MATCH('Capacity Backing (Hide)'!CU$2,'Capacity Summary'!$B$36:$B$135,0),MATCH('Capacity Backing (Hide)'!$A9,'Capacity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(Hide)'!$A9,'Capacity Summary'!$I$35:$BH$35,0))&lt;&gt;0,INDEX('Capacity Summary'!$I$36:$BH$135,MATCH('Capacity Backing (Hide)'!CV$2,'Capacity Summary'!$B$36:$B$135,0),MATCH('Capacity Backing (Hide)'!$A9,'Capacity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(Hide)'!$A9,'Capacity Summary'!$I$35:$BH$35,0))&lt;&gt;0,INDEX('Capacity Summary'!$I$36:$BH$135,MATCH('Capacity Backing (Hide)'!CW$2,'Capacity Summary'!$B$36:$B$135,0),MATCH('Capacity Backing (Hide)'!$A9,'Capacity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0" spans="1:101" x14ac:dyDescent="0.35">
      <c r="A10" s="2">
        <f ca="1">'Required Capacity (Hide)'!E10</f>
        <v>44239</v>
      </c>
      <c r="B10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(Hide)'!$A10,'Capacity Summary'!$I$35:$BH$35,0))&lt;&gt;0,INDEX('Capacity Summary'!$I$36:$BH$135,MATCH('Capacity Backing (Hide)'!B$2,'Capacity Summary'!$B$36:$B$135,0),MATCH('Capacity Backing (Hide)'!$A10,'Capacity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0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(Hide)'!$A10,'Capacity Summary'!$I$35:$BH$35,0))&lt;&gt;0,INDEX('Capacity Summary'!$I$36:$BH$135,MATCH('Capacity Backing (Hide)'!C$2,'Capacity Summary'!$B$36:$B$135,0),MATCH('Capacity Backing (Hide)'!$A10,'Capacity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0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(Hide)'!$A10,'Capacity Summary'!$I$35:$BH$35,0))&lt;&gt;0,INDEX('Capacity Summary'!$I$36:$BH$135,MATCH('Capacity Backing (Hide)'!D$2,'Capacity Summary'!$B$36:$B$135,0),MATCH('Capacity Backing (Hide)'!$A10,'Capacity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(Hide)'!$A10,'Capacity Summary'!$I$35:$BH$35,0))&lt;&gt;0,INDEX('Capacity Summary'!$I$36:$BH$135,MATCH('Capacity Backing (Hide)'!E$2,'Capacity Summary'!$B$36:$B$135,0),MATCH('Capacity Backing (Hide)'!$A10,'Capacity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(Hide)'!$A10,'Capacity Summary'!$I$35:$BH$35,0))&lt;&gt;0,INDEX('Capacity Summary'!$I$36:$BH$135,MATCH('Capacity Backing (Hide)'!F$2,'Capacity Summary'!$B$36:$B$135,0),MATCH('Capacity Backing (Hide)'!$A10,'Capacity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(Hide)'!$A10,'Capacity Summary'!$I$35:$BH$35,0))&lt;&gt;0,INDEX('Capacity Summary'!$I$36:$BH$135,MATCH('Capacity Backing (Hide)'!G$2,'Capacity Summary'!$B$36:$B$135,0),MATCH('Capacity Backing (Hide)'!$A10,'Capacity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(Hide)'!$A10,'Capacity Summary'!$I$35:$BH$35,0))&lt;&gt;0,INDEX('Capacity Summary'!$I$36:$BH$135,MATCH('Capacity Backing (Hide)'!H$2,'Capacity Summary'!$B$36:$B$135,0),MATCH('Capacity Backing (Hide)'!$A10,'Capacity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(Hide)'!$A10,'Capacity Summary'!$I$35:$BH$35,0))&lt;&gt;0,INDEX('Capacity Summary'!$I$36:$BH$135,MATCH('Capacity Backing (Hide)'!I$2,'Capacity Summary'!$B$36:$B$135,0),MATCH('Capacity Backing (Hide)'!$A10,'Capacity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(Hide)'!$A10,'Capacity Summary'!$I$35:$BH$35,0))&lt;&gt;0,INDEX('Capacity Summary'!$I$36:$BH$135,MATCH('Capacity Backing (Hide)'!J$2,'Capacity Summary'!$B$36:$B$135,0),MATCH('Capacity Backing (Hide)'!$A10,'Capacity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(Hide)'!$A10,'Capacity Summary'!$I$35:$BH$35,0))&lt;&gt;0,INDEX('Capacity Summary'!$I$36:$BH$135,MATCH('Capacity Backing (Hide)'!K$2,'Capacity Summary'!$B$36:$B$135,0),MATCH('Capacity Backing (Hide)'!$A10,'Capacity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(Hide)'!$A10,'Capacity Summary'!$I$35:$BH$35,0))&lt;&gt;0,INDEX('Capacity Summary'!$I$36:$BH$135,MATCH('Capacity Backing (Hide)'!L$2,'Capacity Summary'!$B$36:$B$135,0),MATCH('Capacity Backing (Hide)'!$A10,'Capacity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(Hide)'!$A10,'Capacity Summary'!$I$35:$BH$35,0))&lt;&gt;0,INDEX('Capacity Summary'!$I$36:$BH$135,MATCH('Capacity Backing (Hide)'!M$2,'Capacity Summary'!$B$36:$B$135,0),MATCH('Capacity Backing (Hide)'!$A10,'Capacity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(Hide)'!$A10,'Capacity Summary'!$I$35:$BH$35,0))&lt;&gt;0,INDEX('Capacity Summary'!$I$36:$BH$135,MATCH('Capacity Backing (Hide)'!N$2,'Capacity Summary'!$B$36:$B$135,0),MATCH('Capacity Backing (Hide)'!$A10,'Capacity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(Hide)'!$A10,'Capacity Summary'!$I$35:$BH$35,0))&lt;&gt;0,INDEX('Capacity Summary'!$I$36:$BH$135,MATCH('Capacity Backing (Hide)'!O$2,'Capacity Summary'!$B$36:$B$135,0),MATCH('Capacity Backing (Hide)'!$A10,'Capacity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(Hide)'!$A10,'Capacity Summary'!$I$35:$BH$35,0))&lt;&gt;0,INDEX('Capacity Summary'!$I$36:$BH$135,MATCH('Capacity Backing (Hide)'!P$2,'Capacity Summary'!$B$36:$B$135,0),MATCH('Capacity Backing (Hide)'!$A10,'Capacity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(Hide)'!$A10,'Capacity Summary'!$I$35:$BH$35,0))&lt;&gt;0,INDEX('Capacity Summary'!$I$36:$BH$135,MATCH('Capacity Backing (Hide)'!Q$2,'Capacity Summary'!$B$36:$B$135,0),MATCH('Capacity Backing (Hide)'!$A10,'Capacity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(Hide)'!$A10,'Capacity Summary'!$I$35:$BH$35,0))&lt;&gt;0,INDEX('Capacity Summary'!$I$36:$BH$135,MATCH('Capacity Backing (Hide)'!R$2,'Capacity Summary'!$B$36:$B$135,0),MATCH('Capacity Backing (Hide)'!$A10,'Capacity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(Hide)'!$A10,'Capacity Summary'!$I$35:$BH$35,0))&lt;&gt;0,INDEX('Capacity Summary'!$I$36:$BH$135,MATCH('Capacity Backing (Hide)'!S$2,'Capacity Summary'!$B$36:$B$135,0),MATCH('Capacity Backing (Hide)'!$A10,'Capacity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(Hide)'!$A10,'Capacity Summary'!$I$35:$BH$35,0))&lt;&gt;0,INDEX('Capacity Summary'!$I$36:$BH$135,MATCH('Capacity Backing (Hide)'!T$2,'Capacity Summary'!$B$36:$B$135,0),MATCH('Capacity Backing (Hide)'!$A10,'Capacity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(Hide)'!$A10,'Capacity Summary'!$I$35:$BH$35,0))&lt;&gt;0,INDEX('Capacity Summary'!$I$36:$BH$135,MATCH('Capacity Backing (Hide)'!U$2,'Capacity Summary'!$B$36:$B$135,0),MATCH('Capacity Backing (Hide)'!$A10,'Capacity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(Hide)'!$A10,'Capacity Summary'!$I$35:$BH$35,0))&lt;&gt;0,INDEX('Capacity Summary'!$I$36:$BH$135,MATCH('Capacity Backing (Hide)'!V$2,'Capacity Summary'!$B$36:$B$135,0),MATCH('Capacity Backing (Hide)'!$A10,'Capacity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(Hide)'!$A10,'Capacity Summary'!$I$35:$BH$35,0))&lt;&gt;0,INDEX('Capacity Summary'!$I$36:$BH$135,MATCH('Capacity Backing (Hide)'!W$2,'Capacity Summary'!$B$36:$B$135,0),MATCH('Capacity Backing (Hide)'!$A10,'Capacity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(Hide)'!$A10,'Capacity Summary'!$I$35:$BH$35,0))&lt;&gt;0,INDEX('Capacity Summary'!$I$36:$BH$135,MATCH('Capacity Backing (Hide)'!X$2,'Capacity Summary'!$B$36:$B$135,0),MATCH('Capacity Backing (Hide)'!$A10,'Capacity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(Hide)'!$A10,'Capacity Summary'!$I$35:$BH$35,0))&lt;&gt;0,INDEX('Capacity Summary'!$I$36:$BH$135,MATCH('Capacity Backing (Hide)'!Y$2,'Capacity Summary'!$B$36:$B$135,0),MATCH('Capacity Backing (Hide)'!$A10,'Capacity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(Hide)'!$A10,'Capacity Summary'!$I$35:$BH$35,0))&lt;&gt;0,INDEX('Capacity Summary'!$I$36:$BH$135,MATCH('Capacity Backing (Hide)'!Z$2,'Capacity Summary'!$B$36:$B$135,0),MATCH('Capacity Backing (Hide)'!$A10,'Capacity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(Hide)'!$A10,'Capacity Summary'!$I$35:$BH$35,0))&lt;&gt;0,INDEX('Capacity Summary'!$I$36:$BH$135,MATCH('Capacity Backing (Hide)'!AA$2,'Capacity Summary'!$B$36:$B$135,0),MATCH('Capacity Backing (Hide)'!$A10,'Capacity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(Hide)'!$A10,'Capacity Summary'!$I$35:$BH$35,0))&lt;&gt;0,INDEX('Capacity Summary'!$I$36:$BH$135,MATCH('Capacity Backing (Hide)'!AB$2,'Capacity Summary'!$B$36:$B$135,0),MATCH('Capacity Backing (Hide)'!$A10,'Capacity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(Hide)'!$A10,'Capacity Summary'!$I$35:$BH$35,0))&lt;&gt;0,INDEX('Capacity Summary'!$I$36:$BH$135,MATCH('Capacity Backing (Hide)'!AC$2,'Capacity Summary'!$B$36:$B$135,0),MATCH('Capacity Backing (Hide)'!$A10,'Capacity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(Hide)'!$A10,'Capacity Summary'!$I$35:$BH$35,0))&lt;&gt;0,INDEX('Capacity Summary'!$I$36:$BH$135,MATCH('Capacity Backing (Hide)'!AD$2,'Capacity Summary'!$B$36:$B$135,0),MATCH('Capacity Backing (Hide)'!$A10,'Capacity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(Hide)'!$A10,'Capacity Summary'!$I$35:$BH$35,0))&lt;&gt;0,INDEX('Capacity Summary'!$I$36:$BH$135,MATCH('Capacity Backing (Hide)'!AE$2,'Capacity Summary'!$B$36:$B$135,0),MATCH('Capacity Backing (Hide)'!$A10,'Capacity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(Hide)'!$A10,'Capacity Summary'!$I$35:$BH$35,0))&lt;&gt;0,INDEX('Capacity Summary'!$I$36:$BH$135,MATCH('Capacity Backing (Hide)'!AF$2,'Capacity Summary'!$B$36:$B$135,0),MATCH('Capacity Backing (Hide)'!$A10,'Capacity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(Hide)'!$A10,'Capacity Summary'!$I$35:$BH$35,0))&lt;&gt;0,INDEX('Capacity Summary'!$I$36:$BH$135,MATCH('Capacity Backing (Hide)'!AG$2,'Capacity Summary'!$B$36:$B$135,0),MATCH('Capacity Backing (Hide)'!$A10,'Capacity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(Hide)'!$A10,'Capacity Summary'!$I$35:$BH$35,0))&lt;&gt;0,INDEX('Capacity Summary'!$I$36:$BH$135,MATCH('Capacity Backing (Hide)'!AH$2,'Capacity Summary'!$B$36:$B$135,0),MATCH('Capacity Backing (Hide)'!$A10,'Capacity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(Hide)'!$A10,'Capacity Summary'!$I$35:$BH$35,0))&lt;&gt;0,INDEX('Capacity Summary'!$I$36:$BH$135,MATCH('Capacity Backing (Hide)'!AI$2,'Capacity Summary'!$B$36:$B$135,0),MATCH('Capacity Backing (Hide)'!$A10,'Capacity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(Hide)'!$A10,'Capacity Summary'!$I$35:$BH$35,0))&lt;&gt;0,INDEX('Capacity Summary'!$I$36:$BH$135,MATCH('Capacity Backing (Hide)'!AJ$2,'Capacity Summary'!$B$36:$B$135,0),MATCH('Capacity Backing (Hide)'!$A10,'Capacity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(Hide)'!$A10,'Capacity Summary'!$I$35:$BH$35,0))&lt;&gt;0,INDEX('Capacity Summary'!$I$36:$BH$135,MATCH('Capacity Backing (Hide)'!AK$2,'Capacity Summary'!$B$36:$B$135,0),MATCH('Capacity Backing (Hide)'!$A10,'Capacity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(Hide)'!$A10,'Capacity Summary'!$I$35:$BH$35,0))&lt;&gt;0,INDEX('Capacity Summary'!$I$36:$BH$135,MATCH('Capacity Backing (Hide)'!AL$2,'Capacity Summary'!$B$36:$B$135,0),MATCH('Capacity Backing (Hide)'!$A10,'Capacity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(Hide)'!$A10,'Capacity Summary'!$I$35:$BH$35,0))&lt;&gt;0,INDEX('Capacity Summary'!$I$36:$BH$135,MATCH('Capacity Backing (Hide)'!AM$2,'Capacity Summary'!$B$36:$B$135,0),MATCH('Capacity Backing (Hide)'!$A10,'Capacity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(Hide)'!$A10,'Capacity Summary'!$I$35:$BH$35,0))&lt;&gt;0,INDEX('Capacity Summary'!$I$36:$BH$135,MATCH('Capacity Backing (Hide)'!AN$2,'Capacity Summary'!$B$36:$B$135,0),MATCH('Capacity Backing (Hide)'!$A10,'Capacity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(Hide)'!$A10,'Capacity Summary'!$I$35:$BH$35,0))&lt;&gt;0,INDEX('Capacity Summary'!$I$36:$BH$135,MATCH('Capacity Backing (Hide)'!AO$2,'Capacity Summary'!$B$36:$B$135,0),MATCH('Capacity Backing (Hide)'!$A10,'Capacity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(Hide)'!$A10,'Capacity Summary'!$I$35:$BH$35,0))&lt;&gt;0,INDEX('Capacity Summary'!$I$36:$BH$135,MATCH('Capacity Backing (Hide)'!AP$2,'Capacity Summary'!$B$36:$B$135,0),MATCH('Capacity Backing (Hide)'!$A10,'Capacity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(Hide)'!$A10,'Capacity Summary'!$I$35:$BH$35,0))&lt;&gt;0,INDEX('Capacity Summary'!$I$36:$BH$135,MATCH('Capacity Backing (Hide)'!AQ$2,'Capacity Summary'!$B$36:$B$135,0),MATCH('Capacity Backing (Hide)'!$A10,'Capacity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(Hide)'!$A10,'Capacity Summary'!$I$35:$BH$35,0))&lt;&gt;0,INDEX('Capacity Summary'!$I$36:$BH$135,MATCH('Capacity Backing (Hide)'!AR$2,'Capacity Summary'!$B$36:$B$135,0),MATCH('Capacity Backing (Hide)'!$A10,'Capacity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(Hide)'!$A10,'Capacity Summary'!$I$35:$BH$35,0))&lt;&gt;0,INDEX('Capacity Summary'!$I$36:$BH$135,MATCH('Capacity Backing (Hide)'!AS$2,'Capacity Summary'!$B$36:$B$135,0),MATCH('Capacity Backing (Hide)'!$A10,'Capacity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(Hide)'!$A10,'Capacity Summary'!$I$35:$BH$35,0))&lt;&gt;0,INDEX('Capacity Summary'!$I$36:$BH$135,MATCH('Capacity Backing (Hide)'!AT$2,'Capacity Summary'!$B$36:$B$135,0),MATCH('Capacity Backing (Hide)'!$A10,'Capacity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(Hide)'!$A10,'Capacity Summary'!$I$35:$BH$35,0))&lt;&gt;0,INDEX('Capacity Summary'!$I$36:$BH$135,MATCH('Capacity Backing (Hide)'!AU$2,'Capacity Summary'!$B$36:$B$135,0),MATCH('Capacity Backing (Hide)'!$A10,'Capacity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(Hide)'!$A10,'Capacity Summary'!$I$35:$BH$35,0))&lt;&gt;0,INDEX('Capacity Summary'!$I$36:$BH$135,MATCH('Capacity Backing (Hide)'!AV$2,'Capacity Summary'!$B$36:$B$135,0),MATCH('Capacity Backing (Hide)'!$A10,'Capacity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(Hide)'!$A10,'Capacity Summary'!$I$35:$BH$35,0))&lt;&gt;0,INDEX('Capacity Summary'!$I$36:$BH$135,MATCH('Capacity Backing (Hide)'!AW$2,'Capacity Summary'!$B$36:$B$135,0),MATCH('Capacity Backing (Hide)'!$A10,'Capacity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(Hide)'!$A10,'Capacity Summary'!$I$35:$BH$35,0))&lt;&gt;0,INDEX('Capacity Summary'!$I$36:$BH$135,MATCH('Capacity Backing (Hide)'!AX$2,'Capacity Summary'!$B$36:$B$135,0),MATCH('Capacity Backing (Hide)'!$A10,'Capacity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(Hide)'!$A10,'Capacity Summary'!$I$35:$BH$35,0))&lt;&gt;0,INDEX('Capacity Summary'!$I$36:$BH$135,MATCH('Capacity Backing (Hide)'!AY$2,'Capacity Summary'!$B$36:$B$135,0),MATCH('Capacity Backing (Hide)'!$A10,'Capacity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(Hide)'!$A10,'Capacity Summary'!$I$35:$BH$35,0))&lt;&gt;0,INDEX('Capacity Summary'!$I$36:$BH$135,MATCH('Capacity Backing (Hide)'!AZ$2,'Capacity Summary'!$B$36:$B$135,0),MATCH('Capacity Backing (Hide)'!$A10,'Capacity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(Hide)'!$A10,'Capacity Summary'!$I$35:$BH$35,0))&lt;&gt;0,INDEX('Capacity Summary'!$I$36:$BH$135,MATCH('Capacity Backing (Hide)'!BA$2,'Capacity Summary'!$B$36:$B$135,0),MATCH('Capacity Backing (Hide)'!$A10,'Capacity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(Hide)'!$A10,'Capacity Summary'!$I$35:$BH$35,0))&lt;&gt;0,INDEX('Capacity Summary'!$I$36:$BH$135,MATCH('Capacity Backing (Hide)'!BB$2,'Capacity Summary'!$B$36:$B$135,0),MATCH('Capacity Backing (Hide)'!$A10,'Capacity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(Hide)'!$A10,'Capacity Summary'!$I$35:$BH$35,0))&lt;&gt;0,INDEX('Capacity Summary'!$I$36:$BH$135,MATCH('Capacity Backing (Hide)'!BC$2,'Capacity Summary'!$B$36:$B$135,0),MATCH('Capacity Backing (Hide)'!$A10,'Capacity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(Hide)'!$A10,'Capacity Summary'!$I$35:$BH$35,0))&lt;&gt;0,INDEX('Capacity Summary'!$I$36:$BH$135,MATCH('Capacity Backing (Hide)'!BD$2,'Capacity Summary'!$B$36:$B$135,0),MATCH('Capacity Backing (Hide)'!$A10,'Capacity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(Hide)'!$A10,'Capacity Summary'!$I$35:$BH$35,0))&lt;&gt;0,INDEX('Capacity Summary'!$I$36:$BH$135,MATCH('Capacity Backing (Hide)'!BE$2,'Capacity Summary'!$B$36:$B$135,0),MATCH('Capacity Backing (Hide)'!$A10,'Capacity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(Hide)'!$A10,'Capacity Summary'!$I$35:$BH$35,0))&lt;&gt;0,INDEX('Capacity Summary'!$I$36:$BH$135,MATCH('Capacity Backing (Hide)'!BF$2,'Capacity Summary'!$B$36:$B$135,0),MATCH('Capacity Backing (Hide)'!$A10,'Capacity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(Hide)'!$A10,'Capacity Summary'!$I$35:$BH$35,0))&lt;&gt;0,INDEX('Capacity Summary'!$I$36:$BH$135,MATCH('Capacity Backing (Hide)'!BG$2,'Capacity Summary'!$B$36:$B$135,0),MATCH('Capacity Backing (Hide)'!$A10,'Capacity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(Hide)'!$A10,'Capacity Summary'!$I$35:$BH$35,0))&lt;&gt;0,INDEX('Capacity Summary'!$I$36:$BH$135,MATCH('Capacity Backing (Hide)'!BH$2,'Capacity Summary'!$B$36:$B$135,0),MATCH('Capacity Backing (Hide)'!$A10,'Capacity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(Hide)'!$A10,'Capacity Summary'!$I$35:$BH$35,0))&lt;&gt;0,INDEX('Capacity Summary'!$I$36:$BH$135,MATCH('Capacity Backing (Hide)'!BI$2,'Capacity Summary'!$B$36:$B$135,0),MATCH('Capacity Backing (Hide)'!$A10,'Capacity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(Hide)'!$A10,'Capacity Summary'!$I$35:$BH$35,0))&lt;&gt;0,INDEX('Capacity Summary'!$I$36:$BH$135,MATCH('Capacity Backing (Hide)'!BJ$2,'Capacity Summary'!$B$36:$B$135,0),MATCH('Capacity Backing (Hide)'!$A10,'Capacity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(Hide)'!$A10,'Capacity Summary'!$I$35:$BH$35,0))&lt;&gt;0,INDEX('Capacity Summary'!$I$36:$BH$135,MATCH('Capacity Backing (Hide)'!BK$2,'Capacity Summary'!$B$36:$B$135,0),MATCH('Capacity Backing (Hide)'!$A10,'Capacity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(Hide)'!$A10,'Capacity Summary'!$I$35:$BH$35,0))&lt;&gt;0,INDEX('Capacity Summary'!$I$36:$BH$135,MATCH('Capacity Backing (Hide)'!BL$2,'Capacity Summary'!$B$36:$B$135,0),MATCH('Capacity Backing (Hide)'!$A10,'Capacity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(Hide)'!$A10,'Capacity Summary'!$I$35:$BH$35,0))&lt;&gt;0,INDEX('Capacity Summary'!$I$36:$BH$135,MATCH('Capacity Backing (Hide)'!BM$2,'Capacity Summary'!$B$36:$B$135,0),MATCH('Capacity Backing (Hide)'!$A10,'Capacity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(Hide)'!$A10,'Capacity Summary'!$I$35:$BH$35,0))&lt;&gt;0,INDEX('Capacity Summary'!$I$36:$BH$135,MATCH('Capacity Backing (Hide)'!BN$2,'Capacity Summary'!$B$36:$B$135,0),MATCH('Capacity Backing (Hide)'!$A10,'Capacity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(Hide)'!$A10,'Capacity Summary'!$I$35:$BH$35,0))&lt;&gt;0,INDEX('Capacity Summary'!$I$36:$BH$135,MATCH('Capacity Backing (Hide)'!BO$2,'Capacity Summary'!$B$36:$B$135,0),MATCH('Capacity Backing (Hide)'!$A10,'Capacity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(Hide)'!$A10,'Capacity Summary'!$I$35:$BH$35,0))&lt;&gt;0,INDEX('Capacity Summary'!$I$36:$BH$135,MATCH('Capacity Backing (Hide)'!BP$2,'Capacity Summary'!$B$36:$B$135,0),MATCH('Capacity Backing (Hide)'!$A10,'Capacity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(Hide)'!$A10,'Capacity Summary'!$I$35:$BH$35,0))&lt;&gt;0,INDEX('Capacity Summary'!$I$36:$BH$135,MATCH('Capacity Backing (Hide)'!BQ$2,'Capacity Summary'!$B$36:$B$135,0),MATCH('Capacity Backing (Hide)'!$A10,'Capacity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(Hide)'!$A10,'Capacity Summary'!$I$35:$BH$35,0))&lt;&gt;0,INDEX('Capacity Summary'!$I$36:$BH$135,MATCH('Capacity Backing (Hide)'!BR$2,'Capacity Summary'!$B$36:$B$135,0),MATCH('Capacity Backing (Hide)'!$A10,'Capacity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(Hide)'!$A10,'Capacity Summary'!$I$35:$BH$35,0))&lt;&gt;0,INDEX('Capacity Summary'!$I$36:$BH$135,MATCH('Capacity Backing (Hide)'!BS$2,'Capacity Summary'!$B$36:$B$135,0),MATCH('Capacity Backing (Hide)'!$A10,'Capacity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(Hide)'!$A10,'Capacity Summary'!$I$35:$BH$35,0))&lt;&gt;0,INDEX('Capacity Summary'!$I$36:$BH$135,MATCH('Capacity Backing (Hide)'!BT$2,'Capacity Summary'!$B$36:$B$135,0),MATCH('Capacity Backing (Hide)'!$A10,'Capacity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(Hide)'!$A10,'Capacity Summary'!$I$35:$BH$35,0))&lt;&gt;0,INDEX('Capacity Summary'!$I$36:$BH$135,MATCH('Capacity Backing (Hide)'!BU$2,'Capacity Summary'!$B$36:$B$135,0),MATCH('Capacity Backing (Hide)'!$A10,'Capacity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(Hide)'!$A10,'Capacity Summary'!$I$35:$BH$35,0))&lt;&gt;0,INDEX('Capacity Summary'!$I$36:$BH$135,MATCH('Capacity Backing (Hide)'!BV$2,'Capacity Summary'!$B$36:$B$135,0),MATCH('Capacity Backing (Hide)'!$A10,'Capacity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(Hide)'!$A10,'Capacity Summary'!$I$35:$BH$35,0))&lt;&gt;0,INDEX('Capacity Summary'!$I$36:$BH$135,MATCH('Capacity Backing (Hide)'!BW$2,'Capacity Summary'!$B$36:$B$135,0),MATCH('Capacity Backing (Hide)'!$A10,'Capacity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(Hide)'!$A10,'Capacity Summary'!$I$35:$BH$35,0))&lt;&gt;0,INDEX('Capacity Summary'!$I$36:$BH$135,MATCH('Capacity Backing (Hide)'!BX$2,'Capacity Summary'!$B$36:$B$135,0),MATCH('Capacity Backing (Hide)'!$A10,'Capacity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(Hide)'!$A10,'Capacity Summary'!$I$35:$BH$35,0))&lt;&gt;0,INDEX('Capacity Summary'!$I$36:$BH$135,MATCH('Capacity Backing (Hide)'!BY$2,'Capacity Summary'!$B$36:$B$135,0),MATCH('Capacity Backing (Hide)'!$A10,'Capacity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(Hide)'!$A10,'Capacity Summary'!$I$35:$BH$35,0))&lt;&gt;0,INDEX('Capacity Summary'!$I$36:$BH$135,MATCH('Capacity Backing (Hide)'!BZ$2,'Capacity Summary'!$B$36:$B$135,0),MATCH('Capacity Backing (Hide)'!$A10,'Capacity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(Hide)'!$A10,'Capacity Summary'!$I$35:$BH$35,0))&lt;&gt;0,INDEX('Capacity Summary'!$I$36:$BH$135,MATCH('Capacity Backing (Hide)'!CA$2,'Capacity Summary'!$B$36:$B$135,0),MATCH('Capacity Backing (Hide)'!$A10,'Capacity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(Hide)'!$A10,'Capacity Summary'!$I$35:$BH$35,0))&lt;&gt;0,INDEX('Capacity Summary'!$I$36:$BH$135,MATCH('Capacity Backing (Hide)'!CB$2,'Capacity Summary'!$B$36:$B$135,0),MATCH('Capacity Backing (Hide)'!$A10,'Capacity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(Hide)'!$A10,'Capacity Summary'!$I$35:$BH$35,0))&lt;&gt;0,INDEX('Capacity Summary'!$I$36:$BH$135,MATCH('Capacity Backing (Hide)'!CC$2,'Capacity Summary'!$B$36:$B$135,0),MATCH('Capacity Backing (Hide)'!$A10,'Capacity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(Hide)'!$A10,'Capacity Summary'!$I$35:$BH$35,0))&lt;&gt;0,INDEX('Capacity Summary'!$I$36:$BH$135,MATCH('Capacity Backing (Hide)'!CD$2,'Capacity Summary'!$B$36:$B$135,0),MATCH('Capacity Backing (Hide)'!$A10,'Capacity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(Hide)'!$A10,'Capacity Summary'!$I$35:$BH$35,0))&lt;&gt;0,INDEX('Capacity Summary'!$I$36:$BH$135,MATCH('Capacity Backing (Hide)'!CE$2,'Capacity Summary'!$B$36:$B$135,0),MATCH('Capacity Backing (Hide)'!$A10,'Capacity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(Hide)'!$A10,'Capacity Summary'!$I$35:$BH$35,0))&lt;&gt;0,INDEX('Capacity Summary'!$I$36:$BH$135,MATCH('Capacity Backing (Hide)'!CF$2,'Capacity Summary'!$B$36:$B$135,0),MATCH('Capacity Backing (Hide)'!$A10,'Capacity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(Hide)'!$A10,'Capacity Summary'!$I$35:$BH$35,0))&lt;&gt;0,INDEX('Capacity Summary'!$I$36:$BH$135,MATCH('Capacity Backing (Hide)'!CG$2,'Capacity Summary'!$B$36:$B$135,0),MATCH('Capacity Backing (Hide)'!$A10,'Capacity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(Hide)'!$A10,'Capacity Summary'!$I$35:$BH$35,0))&lt;&gt;0,INDEX('Capacity Summary'!$I$36:$BH$135,MATCH('Capacity Backing (Hide)'!CH$2,'Capacity Summary'!$B$36:$B$135,0),MATCH('Capacity Backing (Hide)'!$A10,'Capacity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(Hide)'!$A10,'Capacity Summary'!$I$35:$BH$35,0))&lt;&gt;0,INDEX('Capacity Summary'!$I$36:$BH$135,MATCH('Capacity Backing (Hide)'!CI$2,'Capacity Summary'!$B$36:$B$135,0),MATCH('Capacity Backing (Hide)'!$A10,'Capacity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(Hide)'!$A10,'Capacity Summary'!$I$35:$BH$35,0))&lt;&gt;0,INDEX('Capacity Summary'!$I$36:$BH$135,MATCH('Capacity Backing (Hide)'!CJ$2,'Capacity Summary'!$B$36:$B$135,0),MATCH('Capacity Backing (Hide)'!$A10,'Capacity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(Hide)'!$A10,'Capacity Summary'!$I$35:$BH$35,0))&lt;&gt;0,INDEX('Capacity Summary'!$I$36:$BH$135,MATCH('Capacity Backing (Hide)'!CK$2,'Capacity Summary'!$B$36:$B$135,0),MATCH('Capacity Backing (Hide)'!$A10,'Capacity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(Hide)'!$A10,'Capacity Summary'!$I$35:$BH$35,0))&lt;&gt;0,INDEX('Capacity Summary'!$I$36:$BH$135,MATCH('Capacity Backing (Hide)'!CL$2,'Capacity Summary'!$B$36:$B$135,0),MATCH('Capacity Backing (Hide)'!$A10,'Capacity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(Hide)'!$A10,'Capacity Summary'!$I$35:$BH$35,0))&lt;&gt;0,INDEX('Capacity Summary'!$I$36:$BH$135,MATCH('Capacity Backing (Hide)'!CM$2,'Capacity Summary'!$B$36:$B$135,0),MATCH('Capacity Backing (Hide)'!$A10,'Capacity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(Hide)'!$A10,'Capacity Summary'!$I$35:$BH$35,0))&lt;&gt;0,INDEX('Capacity Summary'!$I$36:$BH$135,MATCH('Capacity Backing (Hide)'!CN$2,'Capacity Summary'!$B$36:$B$135,0),MATCH('Capacity Backing (Hide)'!$A10,'Capacity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(Hide)'!$A10,'Capacity Summary'!$I$35:$BH$35,0))&lt;&gt;0,INDEX('Capacity Summary'!$I$36:$BH$135,MATCH('Capacity Backing (Hide)'!CO$2,'Capacity Summary'!$B$36:$B$135,0),MATCH('Capacity Backing (Hide)'!$A10,'Capacity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(Hide)'!$A10,'Capacity Summary'!$I$35:$BH$35,0))&lt;&gt;0,INDEX('Capacity Summary'!$I$36:$BH$135,MATCH('Capacity Backing (Hide)'!CP$2,'Capacity Summary'!$B$36:$B$135,0),MATCH('Capacity Backing (Hide)'!$A10,'Capacity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(Hide)'!$A10,'Capacity Summary'!$I$35:$BH$35,0))&lt;&gt;0,INDEX('Capacity Summary'!$I$36:$BH$135,MATCH('Capacity Backing (Hide)'!CQ$2,'Capacity Summary'!$B$36:$B$135,0),MATCH('Capacity Backing (Hide)'!$A10,'Capacity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(Hide)'!$A10,'Capacity Summary'!$I$35:$BH$35,0))&lt;&gt;0,INDEX('Capacity Summary'!$I$36:$BH$135,MATCH('Capacity Backing (Hide)'!CR$2,'Capacity Summary'!$B$36:$B$135,0),MATCH('Capacity Backing (Hide)'!$A10,'Capacity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(Hide)'!$A10,'Capacity Summary'!$I$35:$BH$35,0))&lt;&gt;0,INDEX('Capacity Summary'!$I$36:$BH$135,MATCH('Capacity Backing (Hide)'!CS$2,'Capacity Summary'!$B$36:$B$135,0),MATCH('Capacity Backing (Hide)'!$A10,'Capacity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(Hide)'!$A10,'Capacity Summary'!$I$35:$BH$35,0))&lt;&gt;0,INDEX('Capacity Summary'!$I$36:$BH$135,MATCH('Capacity Backing (Hide)'!CT$2,'Capacity Summary'!$B$36:$B$135,0),MATCH('Capacity Backing (Hide)'!$A10,'Capacity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(Hide)'!$A10,'Capacity Summary'!$I$35:$BH$35,0))&lt;&gt;0,INDEX('Capacity Summary'!$I$36:$BH$135,MATCH('Capacity Backing (Hide)'!CU$2,'Capacity Summary'!$B$36:$B$135,0),MATCH('Capacity Backing (Hide)'!$A10,'Capacity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(Hide)'!$A10,'Capacity Summary'!$I$35:$BH$35,0))&lt;&gt;0,INDEX('Capacity Summary'!$I$36:$BH$135,MATCH('Capacity Backing (Hide)'!CV$2,'Capacity Summary'!$B$36:$B$135,0),MATCH('Capacity Backing (Hide)'!$A10,'Capacity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(Hide)'!$A10,'Capacity Summary'!$I$35:$BH$35,0))&lt;&gt;0,INDEX('Capacity Summary'!$I$36:$BH$135,MATCH('Capacity Backing (Hide)'!CW$2,'Capacity Summary'!$B$36:$B$135,0),MATCH('Capacity Backing (Hide)'!$A10,'Capacity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1" spans="1:101" x14ac:dyDescent="0.35">
      <c r="A11" s="2">
        <f ca="1">'Required Capacity (Hide)'!E11</f>
        <v>44246</v>
      </c>
      <c r="B11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(Hide)'!$A11,'Capacity Summary'!$I$35:$BH$35,0))&lt;&gt;0,INDEX('Capacity Summary'!$I$36:$BH$135,MATCH('Capacity Backing (Hide)'!B$2,'Capacity Summary'!$B$36:$B$135,0),MATCH('Capacity Backing (Hide)'!$A11,'Capacity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1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(Hide)'!$A11,'Capacity Summary'!$I$35:$BH$35,0))&lt;&gt;0,INDEX('Capacity Summary'!$I$36:$BH$135,MATCH('Capacity Backing (Hide)'!C$2,'Capacity Summary'!$B$36:$B$135,0),MATCH('Capacity Backing (Hide)'!$A11,'Capacity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1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(Hide)'!$A11,'Capacity Summary'!$I$35:$BH$35,0))&lt;&gt;0,INDEX('Capacity Summary'!$I$36:$BH$135,MATCH('Capacity Backing (Hide)'!D$2,'Capacity Summary'!$B$36:$B$135,0),MATCH('Capacity Backing (Hide)'!$A11,'Capacity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(Hide)'!$A11,'Capacity Summary'!$I$35:$BH$35,0))&lt;&gt;0,INDEX('Capacity Summary'!$I$36:$BH$135,MATCH('Capacity Backing (Hide)'!E$2,'Capacity Summary'!$B$36:$B$135,0),MATCH('Capacity Backing (Hide)'!$A11,'Capacity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(Hide)'!$A11,'Capacity Summary'!$I$35:$BH$35,0))&lt;&gt;0,INDEX('Capacity Summary'!$I$36:$BH$135,MATCH('Capacity Backing (Hide)'!F$2,'Capacity Summary'!$B$36:$B$135,0),MATCH('Capacity Backing (Hide)'!$A11,'Capacity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(Hide)'!$A11,'Capacity Summary'!$I$35:$BH$35,0))&lt;&gt;0,INDEX('Capacity Summary'!$I$36:$BH$135,MATCH('Capacity Backing (Hide)'!G$2,'Capacity Summary'!$B$36:$B$135,0),MATCH('Capacity Backing (Hide)'!$A11,'Capacity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(Hide)'!$A11,'Capacity Summary'!$I$35:$BH$35,0))&lt;&gt;0,INDEX('Capacity Summary'!$I$36:$BH$135,MATCH('Capacity Backing (Hide)'!H$2,'Capacity Summary'!$B$36:$B$135,0),MATCH('Capacity Backing (Hide)'!$A11,'Capacity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(Hide)'!$A11,'Capacity Summary'!$I$35:$BH$35,0))&lt;&gt;0,INDEX('Capacity Summary'!$I$36:$BH$135,MATCH('Capacity Backing (Hide)'!I$2,'Capacity Summary'!$B$36:$B$135,0),MATCH('Capacity Backing (Hide)'!$A11,'Capacity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(Hide)'!$A11,'Capacity Summary'!$I$35:$BH$35,0))&lt;&gt;0,INDEX('Capacity Summary'!$I$36:$BH$135,MATCH('Capacity Backing (Hide)'!J$2,'Capacity Summary'!$B$36:$B$135,0),MATCH('Capacity Backing (Hide)'!$A11,'Capacity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(Hide)'!$A11,'Capacity Summary'!$I$35:$BH$35,0))&lt;&gt;0,INDEX('Capacity Summary'!$I$36:$BH$135,MATCH('Capacity Backing (Hide)'!K$2,'Capacity Summary'!$B$36:$B$135,0),MATCH('Capacity Backing (Hide)'!$A11,'Capacity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(Hide)'!$A11,'Capacity Summary'!$I$35:$BH$35,0))&lt;&gt;0,INDEX('Capacity Summary'!$I$36:$BH$135,MATCH('Capacity Backing (Hide)'!L$2,'Capacity Summary'!$B$36:$B$135,0),MATCH('Capacity Backing (Hide)'!$A11,'Capacity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(Hide)'!$A11,'Capacity Summary'!$I$35:$BH$35,0))&lt;&gt;0,INDEX('Capacity Summary'!$I$36:$BH$135,MATCH('Capacity Backing (Hide)'!M$2,'Capacity Summary'!$B$36:$B$135,0),MATCH('Capacity Backing (Hide)'!$A11,'Capacity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(Hide)'!$A11,'Capacity Summary'!$I$35:$BH$35,0))&lt;&gt;0,INDEX('Capacity Summary'!$I$36:$BH$135,MATCH('Capacity Backing (Hide)'!N$2,'Capacity Summary'!$B$36:$B$135,0),MATCH('Capacity Backing (Hide)'!$A11,'Capacity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(Hide)'!$A11,'Capacity Summary'!$I$35:$BH$35,0))&lt;&gt;0,INDEX('Capacity Summary'!$I$36:$BH$135,MATCH('Capacity Backing (Hide)'!O$2,'Capacity Summary'!$B$36:$B$135,0),MATCH('Capacity Backing (Hide)'!$A11,'Capacity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(Hide)'!$A11,'Capacity Summary'!$I$35:$BH$35,0))&lt;&gt;0,INDEX('Capacity Summary'!$I$36:$BH$135,MATCH('Capacity Backing (Hide)'!P$2,'Capacity Summary'!$B$36:$B$135,0),MATCH('Capacity Backing (Hide)'!$A11,'Capacity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(Hide)'!$A11,'Capacity Summary'!$I$35:$BH$35,0))&lt;&gt;0,INDEX('Capacity Summary'!$I$36:$BH$135,MATCH('Capacity Backing (Hide)'!Q$2,'Capacity Summary'!$B$36:$B$135,0),MATCH('Capacity Backing (Hide)'!$A11,'Capacity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(Hide)'!$A11,'Capacity Summary'!$I$35:$BH$35,0))&lt;&gt;0,INDEX('Capacity Summary'!$I$36:$BH$135,MATCH('Capacity Backing (Hide)'!R$2,'Capacity Summary'!$B$36:$B$135,0),MATCH('Capacity Backing (Hide)'!$A11,'Capacity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(Hide)'!$A11,'Capacity Summary'!$I$35:$BH$35,0))&lt;&gt;0,INDEX('Capacity Summary'!$I$36:$BH$135,MATCH('Capacity Backing (Hide)'!S$2,'Capacity Summary'!$B$36:$B$135,0),MATCH('Capacity Backing (Hide)'!$A11,'Capacity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(Hide)'!$A11,'Capacity Summary'!$I$35:$BH$35,0))&lt;&gt;0,INDEX('Capacity Summary'!$I$36:$BH$135,MATCH('Capacity Backing (Hide)'!T$2,'Capacity Summary'!$B$36:$B$135,0),MATCH('Capacity Backing (Hide)'!$A11,'Capacity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(Hide)'!$A11,'Capacity Summary'!$I$35:$BH$35,0))&lt;&gt;0,INDEX('Capacity Summary'!$I$36:$BH$135,MATCH('Capacity Backing (Hide)'!U$2,'Capacity Summary'!$B$36:$B$135,0),MATCH('Capacity Backing (Hide)'!$A11,'Capacity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(Hide)'!$A11,'Capacity Summary'!$I$35:$BH$35,0))&lt;&gt;0,INDEX('Capacity Summary'!$I$36:$BH$135,MATCH('Capacity Backing (Hide)'!V$2,'Capacity Summary'!$B$36:$B$135,0),MATCH('Capacity Backing (Hide)'!$A11,'Capacity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(Hide)'!$A11,'Capacity Summary'!$I$35:$BH$35,0))&lt;&gt;0,INDEX('Capacity Summary'!$I$36:$BH$135,MATCH('Capacity Backing (Hide)'!W$2,'Capacity Summary'!$B$36:$B$135,0),MATCH('Capacity Backing (Hide)'!$A11,'Capacity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(Hide)'!$A11,'Capacity Summary'!$I$35:$BH$35,0))&lt;&gt;0,INDEX('Capacity Summary'!$I$36:$BH$135,MATCH('Capacity Backing (Hide)'!X$2,'Capacity Summary'!$B$36:$B$135,0),MATCH('Capacity Backing (Hide)'!$A11,'Capacity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(Hide)'!$A11,'Capacity Summary'!$I$35:$BH$35,0))&lt;&gt;0,INDEX('Capacity Summary'!$I$36:$BH$135,MATCH('Capacity Backing (Hide)'!Y$2,'Capacity Summary'!$B$36:$B$135,0),MATCH('Capacity Backing (Hide)'!$A11,'Capacity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(Hide)'!$A11,'Capacity Summary'!$I$35:$BH$35,0))&lt;&gt;0,INDEX('Capacity Summary'!$I$36:$BH$135,MATCH('Capacity Backing (Hide)'!Z$2,'Capacity Summary'!$B$36:$B$135,0),MATCH('Capacity Backing (Hide)'!$A11,'Capacity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(Hide)'!$A11,'Capacity Summary'!$I$35:$BH$35,0))&lt;&gt;0,INDEX('Capacity Summary'!$I$36:$BH$135,MATCH('Capacity Backing (Hide)'!AA$2,'Capacity Summary'!$B$36:$B$135,0),MATCH('Capacity Backing (Hide)'!$A11,'Capacity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(Hide)'!$A11,'Capacity Summary'!$I$35:$BH$35,0))&lt;&gt;0,INDEX('Capacity Summary'!$I$36:$BH$135,MATCH('Capacity Backing (Hide)'!AB$2,'Capacity Summary'!$B$36:$B$135,0),MATCH('Capacity Backing (Hide)'!$A11,'Capacity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(Hide)'!$A11,'Capacity Summary'!$I$35:$BH$35,0))&lt;&gt;0,INDEX('Capacity Summary'!$I$36:$BH$135,MATCH('Capacity Backing (Hide)'!AC$2,'Capacity Summary'!$B$36:$B$135,0),MATCH('Capacity Backing (Hide)'!$A11,'Capacity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(Hide)'!$A11,'Capacity Summary'!$I$35:$BH$35,0))&lt;&gt;0,INDEX('Capacity Summary'!$I$36:$BH$135,MATCH('Capacity Backing (Hide)'!AD$2,'Capacity Summary'!$B$36:$B$135,0),MATCH('Capacity Backing (Hide)'!$A11,'Capacity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(Hide)'!$A11,'Capacity Summary'!$I$35:$BH$35,0))&lt;&gt;0,INDEX('Capacity Summary'!$I$36:$BH$135,MATCH('Capacity Backing (Hide)'!AE$2,'Capacity Summary'!$B$36:$B$135,0),MATCH('Capacity Backing (Hide)'!$A11,'Capacity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(Hide)'!$A11,'Capacity Summary'!$I$35:$BH$35,0))&lt;&gt;0,INDEX('Capacity Summary'!$I$36:$BH$135,MATCH('Capacity Backing (Hide)'!AF$2,'Capacity Summary'!$B$36:$B$135,0),MATCH('Capacity Backing (Hide)'!$A11,'Capacity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(Hide)'!$A11,'Capacity Summary'!$I$35:$BH$35,0))&lt;&gt;0,INDEX('Capacity Summary'!$I$36:$BH$135,MATCH('Capacity Backing (Hide)'!AG$2,'Capacity Summary'!$B$36:$B$135,0),MATCH('Capacity Backing (Hide)'!$A11,'Capacity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(Hide)'!$A11,'Capacity Summary'!$I$35:$BH$35,0))&lt;&gt;0,INDEX('Capacity Summary'!$I$36:$BH$135,MATCH('Capacity Backing (Hide)'!AH$2,'Capacity Summary'!$B$36:$B$135,0),MATCH('Capacity Backing (Hide)'!$A11,'Capacity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(Hide)'!$A11,'Capacity Summary'!$I$35:$BH$35,0))&lt;&gt;0,INDEX('Capacity Summary'!$I$36:$BH$135,MATCH('Capacity Backing (Hide)'!AI$2,'Capacity Summary'!$B$36:$B$135,0),MATCH('Capacity Backing (Hide)'!$A11,'Capacity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(Hide)'!$A11,'Capacity Summary'!$I$35:$BH$35,0))&lt;&gt;0,INDEX('Capacity Summary'!$I$36:$BH$135,MATCH('Capacity Backing (Hide)'!AJ$2,'Capacity Summary'!$B$36:$B$135,0),MATCH('Capacity Backing (Hide)'!$A11,'Capacity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(Hide)'!$A11,'Capacity Summary'!$I$35:$BH$35,0))&lt;&gt;0,INDEX('Capacity Summary'!$I$36:$BH$135,MATCH('Capacity Backing (Hide)'!AK$2,'Capacity Summary'!$B$36:$B$135,0),MATCH('Capacity Backing (Hide)'!$A11,'Capacity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(Hide)'!$A11,'Capacity Summary'!$I$35:$BH$35,0))&lt;&gt;0,INDEX('Capacity Summary'!$I$36:$BH$135,MATCH('Capacity Backing (Hide)'!AL$2,'Capacity Summary'!$B$36:$B$135,0),MATCH('Capacity Backing (Hide)'!$A11,'Capacity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(Hide)'!$A11,'Capacity Summary'!$I$35:$BH$35,0))&lt;&gt;0,INDEX('Capacity Summary'!$I$36:$BH$135,MATCH('Capacity Backing (Hide)'!AM$2,'Capacity Summary'!$B$36:$B$135,0),MATCH('Capacity Backing (Hide)'!$A11,'Capacity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(Hide)'!$A11,'Capacity Summary'!$I$35:$BH$35,0))&lt;&gt;0,INDEX('Capacity Summary'!$I$36:$BH$135,MATCH('Capacity Backing (Hide)'!AN$2,'Capacity Summary'!$B$36:$B$135,0),MATCH('Capacity Backing (Hide)'!$A11,'Capacity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(Hide)'!$A11,'Capacity Summary'!$I$35:$BH$35,0))&lt;&gt;0,INDEX('Capacity Summary'!$I$36:$BH$135,MATCH('Capacity Backing (Hide)'!AO$2,'Capacity Summary'!$B$36:$B$135,0),MATCH('Capacity Backing (Hide)'!$A11,'Capacity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(Hide)'!$A11,'Capacity Summary'!$I$35:$BH$35,0))&lt;&gt;0,INDEX('Capacity Summary'!$I$36:$BH$135,MATCH('Capacity Backing (Hide)'!AP$2,'Capacity Summary'!$B$36:$B$135,0),MATCH('Capacity Backing (Hide)'!$A11,'Capacity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(Hide)'!$A11,'Capacity Summary'!$I$35:$BH$35,0))&lt;&gt;0,INDEX('Capacity Summary'!$I$36:$BH$135,MATCH('Capacity Backing (Hide)'!AQ$2,'Capacity Summary'!$B$36:$B$135,0),MATCH('Capacity Backing (Hide)'!$A11,'Capacity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(Hide)'!$A11,'Capacity Summary'!$I$35:$BH$35,0))&lt;&gt;0,INDEX('Capacity Summary'!$I$36:$BH$135,MATCH('Capacity Backing (Hide)'!AR$2,'Capacity Summary'!$B$36:$B$135,0),MATCH('Capacity Backing (Hide)'!$A11,'Capacity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(Hide)'!$A11,'Capacity Summary'!$I$35:$BH$35,0))&lt;&gt;0,INDEX('Capacity Summary'!$I$36:$BH$135,MATCH('Capacity Backing (Hide)'!AS$2,'Capacity Summary'!$B$36:$B$135,0),MATCH('Capacity Backing (Hide)'!$A11,'Capacity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(Hide)'!$A11,'Capacity Summary'!$I$35:$BH$35,0))&lt;&gt;0,INDEX('Capacity Summary'!$I$36:$BH$135,MATCH('Capacity Backing (Hide)'!AT$2,'Capacity Summary'!$B$36:$B$135,0),MATCH('Capacity Backing (Hide)'!$A11,'Capacity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(Hide)'!$A11,'Capacity Summary'!$I$35:$BH$35,0))&lt;&gt;0,INDEX('Capacity Summary'!$I$36:$BH$135,MATCH('Capacity Backing (Hide)'!AU$2,'Capacity Summary'!$B$36:$B$135,0),MATCH('Capacity Backing (Hide)'!$A11,'Capacity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(Hide)'!$A11,'Capacity Summary'!$I$35:$BH$35,0))&lt;&gt;0,INDEX('Capacity Summary'!$I$36:$BH$135,MATCH('Capacity Backing (Hide)'!AV$2,'Capacity Summary'!$B$36:$B$135,0),MATCH('Capacity Backing (Hide)'!$A11,'Capacity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(Hide)'!$A11,'Capacity Summary'!$I$35:$BH$35,0))&lt;&gt;0,INDEX('Capacity Summary'!$I$36:$BH$135,MATCH('Capacity Backing (Hide)'!AW$2,'Capacity Summary'!$B$36:$B$135,0),MATCH('Capacity Backing (Hide)'!$A11,'Capacity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(Hide)'!$A11,'Capacity Summary'!$I$35:$BH$35,0))&lt;&gt;0,INDEX('Capacity Summary'!$I$36:$BH$135,MATCH('Capacity Backing (Hide)'!AX$2,'Capacity Summary'!$B$36:$B$135,0),MATCH('Capacity Backing (Hide)'!$A11,'Capacity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(Hide)'!$A11,'Capacity Summary'!$I$35:$BH$35,0))&lt;&gt;0,INDEX('Capacity Summary'!$I$36:$BH$135,MATCH('Capacity Backing (Hide)'!AY$2,'Capacity Summary'!$B$36:$B$135,0),MATCH('Capacity Backing (Hide)'!$A11,'Capacity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(Hide)'!$A11,'Capacity Summary'!$I$35:$BH$35,0))&lt;&gt;0,INDEX('Capacity Summary'!$I$36:$BH$135,MATCH('Capacity Backing (Hide)'!AZ$2,'Capacity Summary'!$B$36:$B$135,0),MATCH('Capacity Backing (Hide)'!$A11,'Capacity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(Hide)'!$A11,'Capacity Summary'!$I$35:$BH$35,0))&lt;&gt;0,INDEX('Capacity Summary'!$I$36:$BH$135,MATCH('Capacity Backing (Hide)'!BA$2,'Capacity Summary'!$B$36:$B$135,0),MATCH('Capacity Backing (Hide)'!$A11,'Capacity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(Hide)'!$A11,'Capacity Summary'!$I$35:$BH$35,0))&lt;&gt;0,INDEX('Capacity Summary'!$I$36:$BH$135,MATCH('Capacity Backing (Hide)'!BB$2,'Capacity Summary'!$B$36:$B$135,0),MATCH('Capacity Backing (Hide)'!$A11,'Capacity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(Hide)'!$A11,'Capacity Summary'!$I$35:$BH$35,0))&lt;&gt;0,INDEX('Capacity Summary'!$I$36:$BH$135,MATCH('Capacity Backing (Hide)'!BC$2,'Capacity Summary'!$B$36:$B$135,0),MATCH('Capacity Backing (Hide)'!$A11,'Capacity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(Hide)'!$A11,'Capacity Summary'!$I$35:$BH$35,0))&lt;&gt;0,INDEX('Capacity Summary'!$I$36:$BH$135,MATCH('Capacity Backing (Hide)'!BD$2,'Capacity Summary'!$B$36:$B$135,0),MATCH('Capacity Backing (Hide)'!$A11,'Capacity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(Hide)'!$A11,'Capacity Summary'!$I$35:$BH$35,0))&lt;&gt;0,INDEX('Capacity Summary'!$I$36:$BH$135,MATCH('Capacity Backing (Hide)'!BE$2,'Capacity Summary'!$B$36:$B$135,0),MATCH('Capacity Backing (Hide)'!$A11,'Capacity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(Hide)'!$A11,'Capacity Summary'!$I$35:$BH$35,0))&lt;&gt;0,INDEX('Capacity Summary'!$I$36:$BH$135,MATCH('Capacity Backing (Hide)'!BF$2,'Capacity Summary'!$B$36:$B$135,0),MATCH('Capacity Backing (Hide)'!$A11,'Capacity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(Hide)'!$A11,'Capacity Summary'!$I$35:$BH$35,0))&lt;&gt;0,INDEX('Capacity Summary'!$I$36:$BH$135,MATCH('Capacity Backing (Hide)'!BG$2,'Capacity Summary'!$B$36:$B$135,0),MATCH('Capacity Backing (Hide)'!$A11,'Capacity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(Hide)'!$A11,'Capacity Summary'!$I$35:$BH$35,0))&lt;&gt;0,INDEX('Capacity Summary'!$I$36:$BH$135,MATCH('Capacity Backing (Hide)'!BH$2,'Capacity Summary'!$B$36:$B$135,0),MATCH('Capacity Backing (Hide)'!$A11,'Capacity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(Hide)'!$A11,'Capacity Summary'!$I$35:$BH$35,0))&lt;&gt;0,INDEX('Capacity Summary'!$I$36:$BH$135,MATCH('Capacity Backing (Hide)'!BI$2,'Capacity Summary'!$B$36:$B$135,0),MATCH('Capacity Backing (Hide)'!$A11,'Capacity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(Hide)'!$A11,'Capacity Summary'!$I$35:$BH$35,0))&lt;&gt;0,INDEX('Capacity Summary'!$I$36:$BH$135,MATCH('Capacity Backing (Hide)'!BJ$2,'Capacity Summary'!$B$36:$B$135,0),MATCH('Capacity Backing (Hide)'!$A11,'Capacity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(Hide)'!$A11,'Capacity Summary'!$I$35:$BH$35,0))&lt;&gt;0,INDEX('Capacity Summary'!$I$36:$BH$135,MATCH('Capacity Backing (Hide)'!BK$2,'Capacity Summary'!$B$36:$B$135,0),MATCH('Capacity Backing (Hide)'!$A11,'Capacity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(Hide)'!$A11,'Capacity Summary'!$I$35:$BH$35,0))&lt;&gt;0,INDEX('Capacity Summary'!$I$36:$BH$135,MATCH('Capacity Backing (Hide)'!BL$2,'Capacity Summary'!$B$36:$B$135,0),MATCH('Capacity Backing (Hide)'!$A11,'Capacity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(Hide)'!$A11,'Capacity Summary'!$I$35:$BH$35,0))&lt;&gt;0,INDEX('Capacity Summary'!$I$36:$BH$135,MATCH('Capacity Backing (Hide)'!BM$2,'Capacity Summary'!$B$36:$B$135,0),MATCH('Capacity Backing (Hide)'!$A11,'Capacity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(Hide)'!$A11,'Capacity Summary'!$I$35:$BH$35,0))&lt;&gt;0,INDEX('Capacity Summary'!$I$36:$BH$135,MATCH('Capacity Backing (Hide)'!BN$2,'Capacity Summary'!$B$36:$B$135,0),MATCH('Capacity Backing (Hide)'!$A11,'Capacity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(Hide)'!$A11,'Capacity Summary'!$I$35:$BH$35,0))&lt;&gt;0,INDEX('Capacity Summary'!$I$36:$BH$135,MATCH('Capacity Backing (Hide)'!BO$2,'Capacity Summary'!$B$36:$B$135,0),MATCH('Capacity Backing (Hide)'!$A11,'Capacity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(Hide)'!$A11,'Capacity Summary'!$I$35:$BH$35,0))&lt;&gt;0,INDEX('Capacity Summary'!$I$36:$BH$135,MATCH('Capacity Backing (Hide)'!BP$2,'Capacity Summary'!$B$36:$B$135,0),MATCH('Capacity Backing (Hide)'!$A11,'Capacity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(Hide)'!$A11,'Capacity Summary'!$I$35:$BH$35,0))&lt;&gt;0,INDEX('Capacity Summary'!$I$36:$BH$135,MATCH('Capacity Backing (Hide)'!BQ$2,'Capacity Summary'!$B$36:$B$135,0),MATCH('Capacity Backing (Hide)'!$A11,'Capacity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(Hide)'!$A11,'Capacity Summary'!$I$35:$BH$35,0))&lt;&gt;0,INDEX('Capacity Summary'!$I$36:$BH$135,MATCH('Capacity Backing (Hide)'!BR$2,'Capacity Summary'!$B$36:$B$135,0),MATCH('Capacity Backing (Hide)'!$A11,'Capacity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(Hide)'!$A11,'Capacity Summary'!$I$35:$BH$35,0))&lt;&gt;0,INDEX('Capacity Summary'!$I$36:$BH$135,MATCH('Capacity Backing (Hide)'!BS$2,'Capacity Summary'!$B$36:$B$135,0),MATCH('Capacity Backing (Hide)'!$A11,'Capacity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(Hide)'!$A11,'Capacity Summary'!$I$35:$BH$35,0))&lt;&gt;0,INDEX('Capacity Summary'!$I$36:$BH$135,MATCH('Capacity Backing (Hide)'!BT$2,'Capacity Summary'!$B$36:$B$135,0),MATCH('Capacity Backing (Hide)'!$A11,'Capacity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(Hide)'!$A11,'Capacity Summary'!$I$35:$BH$35,0))&lt;&gt;0,INDEX('Capacity Summary'!$I$36:$BH$135,MATCH('Capacity Backing (Hide)'!BU$2,'Capacity Summary'!$B$36:$B$135,0),MATCH('Capacity Backing (Hide)'!$A11,'Capacity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(Hide)'!$A11,'Capacity Summary'!$I$35:$BH$35,0))&lt;&gt;0,INDEX('Capacity Summary'!$I$36:$BH$135,MATCH('Capacity Backing (Hide)'!BV$2,'Capacity Summary'!$B$36:$B$135,0),MATCH('Capacity Backing (Hide)'!$A11,'Capacity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(Hide)'!$A11,'Capacity Summary'!$I$35:$BH$35,0))&lt;&gt;0,INDEX('Capacity Summary'!$I$36:$BH$135,MATCH('Capacity Backing (Hide)'!BW$2,'Capacity Summary'!$B$36:$B$135,0),MATCH('Capacity Backing (Hide)'!$A11,'Capacity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(Hide)'!$A11,'Capacity Summary'!$I$35:$BH$35,0))&lt;&gt;0,INDEX('Capacity Summary'!$I$36:$BH$135,MATCH('Capacity Backing (Hide)'!BX$2,'Capacity Summary'!$B$36:$B$135,0),MATCH('Capacity Backing (Hide)'!$A11,'Capacity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(Hide)'!$A11,'Capacity Summary'!$I$35:$BH$35,0))&lt;&gt;0,INDEX('Capacity Summary'!$I$36:$BH$135,MATCH('Capacity Backing (Hide)'!BY$2,'Capacity Summary'!$B$36:$B$135,0),MATCH('Capacity Backing (Hide)'!$A11,'Capacity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(Hide)'!$A11,'Capacity Summary'!$I$35:$BH$35,0))&lt;&gt;0,INDEX('Capacity Summary'!$I$36:$BH$135,MATCH('Capacity Backing (Hide)'!BZ$2,'Capacity Summary'!$B$36:$B$135,0),MATCH('Capacity Backing (Hide)'!$A11,'Capacity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(Hide)'!$A11,'Capacity Summary'!$I$35:$BH$35,0))&lt;&gt;0,INDEX('Capacity Summary'!$I$36:$BH$135,MATCH('Capacity Backing (Hide)'!CA$2,'Capacity Summary'!$B$36:$B$135,0),MATCH('Capacity Backing (Hide)'!$A11,'Capacity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(Hide)'!$A11,'Capacity Summary'!$I$35:$BH$35,0))&lt;&gt;0,INDEX('Capacity Summary'!$I$36:$BH$135,MATCH('Capacity Backing (Hide)'!CB$2,'Capacity Summary'!$B$36:$B$135,0),MATCH('Capacity Backing (Hide)'!$A11,'Capacity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(Hide)'!$A11,'Capacity Summary'!$I$35:$BH$35,0))&lt;&gt;0,INDEX('Capacity Summary'!$I$36:$BH$135,MATCH('Capacity Backing (Hide)'!CC$2,'Capacity Summary'!$B$36:$B$135,0),MATCH('Capacity Backing (Hide)'!$A11,'Capacity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(Hide)'!$A11,'Capacity Summary'!$I$35:$BH$35,0))&lt;&gt;0,INDEX('Capacity Summary'!$I$36:$BH$135,MATCH('Capacity Backing (Hide)'!CD$2,'Capacity Summary'!$B$36:$B$135,0),MATCH('Capacity Backing (Hide)'!$A11,'Capacity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(Hide)'!$A11,'Capacity Summary'!$I$35:$BH$35,0))&lt;&gt;0,INDEX('Capacity Summary'!$I$36:$BH$135,MATCH('Capacity Backing (Hide)'!CE$2,'Capacity Summary'!$B$36:$B$135,0),MATCH('Capacity Backing (Hide)'!$A11,'Capacity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(Hide)'!$A11,'Capacity Summary'!$I$35:$BH$35,0))&lt;&gt;0,INDEX('Capacity Summary'!$I$36:$BH$135,MATCH('Capacity Backing (Hide)'!CF$2,'Capacity Summary'!$B$36:$B$135,0),MATCH('Capacity Backing (Hide)'!$A11,'Capacity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(Hide)'!$A11,'Capacity Summary'!$I$35:$BH$35,0))&lt;&gt;0,INDEX('Capacity Summary'!$I$36:$BH$135,MATCH('Capacity Backing (Hide)'!CG$2,'Capacity Summary'!$B$36:$B$135,0),MATCH('Capacity Backing (Hide)'!$A11,'Capacity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(Hide)'!$A11,'Capacity Summary'!$I$35:$BH$35,0))&lt;&gt;0,INDEX('Capacity Summary'!$I$36:$BH$135,MATCH('Capacity Backing (Hide)'!CH$2,'Capacity Summary'!$B$36:$B$135,0),MATCH('Capacity Backing (Hide)'!$A11,'Capacity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(Hide)'!$A11,'Capacity Summary'!$I$35:$BH$35,0))&lt;&gt;0,INDEX('Capacity Summary'!$I$36:$BH$135,MATCH('Capacity Backing (Hide)'!CI$2,'Capacity Summary'!$B$36:$B$135,0),MATCH('Capacity Backing (Hide)'!$A11,'Capacity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(Hide)'!$A11,'Capacity Summary'!$I$35:$BH$35,0))&lt;&gt;0,INDEX('Capacity Summary'!$I$36:$BH$135,MATCH('Capacity Backing (Hide)'!CJ$2,'Capacity Summary'!$B$36:$B$135,0),MATCH('Capacity Backing (Hide)'!$A11,'Capacity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(Hide)'!$A11,'Capacity Summary'!$I$35:$BH$35,0))&lt;&gt;0,INDEX('Capacity Summary'!$I$36:$BH$135,MATCH('Capacity Backing (Hide)'!CK$2,'Capacity Summary'!$B$36:$B$135,0),MATCH('Capacity Backing (Hide)'!$A11,'Capacity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(Hide)'!$A11,'Capacity Summary'!$I$35:$BH$35,0))&lt;&gt;0,INDEX('Capacity Summary'!$I$36:$BH$135,MATCH('Capacity Backing (Hide)'!CL$2,'Capacity Summary'!$B$36:$B$135,0),MATCH('Capacity Backing (Hide)'!$A11,'Capacity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(Hide)'!$A11,'Capacity Summary'!$I$35:$BH$35,0))&lt;&gt;0,INDEX('Capacity Summary'!$I$36:$BH$135,MATCH('Capacity Backing (Hide)'!CM$2,'Capacity Summary'!$B$36:$B$135,0),MATCH('Capacity Backing (Hide)'!$A11,'Capacity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(Hide)'!$A11,'Capacity Summary'!$I$35:$BH$35,0))&lt;&gt;0,INDEX('Capacity Summary'!$I$36:$BH$135,MATCH('Capacity Backing (Hide)'!CN$2,'Capacity Summary'!$B$36:$B$135,0),MATCH('Capacity Backing (Hide)'!$A11,'Capacity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(Hide)'!$A11,'Capacity Summary'!$I$35:$BH$35,0))&lt;&gt;0,INDEX('Capacity Summary'!$I$36:$BH$135,MATCH('Capacity Backing (Hide)'!CO$2,'Capacity Summary'!$B$36:$B$135,0),MATCH('Capacity Backing (Hide)'!$A11,'Capacity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(Hide)'!$A11,'Capacity Summary'!$I$35:$BH$35,0))&lt;&gt;0,INDEX('Capacity Summary'!$I$36:$BH$135,MATCH('Capacity Backing (Hide)'!CP$2,'Capacity Summary'!$B$36:$B$135,0),MATCH('Capacity Backing (Hide)'!$A11,'Capacity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(Hide)'!$A11,'Capacity Summary'!$I$35:$BH$35,0))&lt;&gt;0,INDEX('Capacity Summary'!$I$36:$BH$135,MATCH('Capacity Backing (Hide)'!CQ$2,'Capacity Summary'!$B$36:$B$135,0),MATCH('Capacity Backing (Hide)'!$A11,'Capacity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(Hide)'!$A11,'Capacity Summary'!$I$35:$BH$35,0))&lt;&gt;0,INDEX('Capacity Summary'!$I$36:$BH$135,MATCH('Capacity Backing (Hide)'!CR$2,'Capacity Summary'!$B$36:$B$135,0),MATCH('Capacity Backing (Hide)'!$A11,'Capacity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(Hide)'!$A11,'Capacity Summary'!$I$35:$BH$35,0))&lt;&gt;0,INDEX('Capacity Summary'!$I$36:$BH$135,MATCH('Capacity Backing (Hide)'!CS$2,'Capacity Summary'!$B$36:$B$135,0),MATCH('Capacity Backing (Hide)'!$A11,'Capacity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(Hide)'!$A11,'Capacity Summary'!$I$35:$BH$35,0))&lt;&gt;0,INDEX('Capacity Summary'!$I$36:$BH$135,MATCH('Capacity Backing (Hide)'!CT$2,'Capacity Summary'!$B$36:$B$135,0),MATCH('Capacity Backing (Hide)'!$A11,'Capacity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(Hide)'!$A11,'Capacity Summary'!$I$35:$BH$35,0))&lt;&gt;0,INDEX('Capacity Summary'!$I$36:$BH$135,MATCH('Capacity Backing (Hide)'!CU$2,'Capacity Summary'!$B$36:$B$135,0),MATCH('Capacity Backing (Hide)'!$A11,'Capacity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(Hide)'!$A11,'Capacity Summary'!$I$35:$BH$35,0))&lt;&gt;0,INDEX('Capacity Summary'!$I$36:$BH$135,MATCH('Capacity Backing (Hide)'!CV$2,'Capacity Summary'!$B$36:$B$135,0),MATCH('Capacity Backing (Hide)'!$A11,'Capacity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(Hide)'!$A11,'Capacity Summary'!$I$35:$BH$35,0))&lt;&gt;0,INDEX('Capacity Summary'!$I$36:$BH$135,MATCH('Capacity Backing (Hide)'!CW$2,'Capacity Summary'!$B$36:$B$135,0),MATCH('Capacity Backing (Hide)'!$A11,'Capacity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2" spans="1:101" x14ac:dyDescent="0.35">
      <c r="A12" s="2">
        <f ca="1">'Required Capacity (Hide)'!E12</f>
        <v>44253</v>
      </c>
      <c r="B12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(Hide)'!$A12,'Capacity Summary'!$I$35:$BH$35,0))&lt;&gt;0,INDEX('Capacity Summary'!$I$36:$BH$135,MATCH('Capacity Backing (Hide)'!B$2,'Capacity Summary'!$B$36:$B$135,0),MATCH('Capacity Backing (Hide)'!$A12,'Capacity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2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(Hide)'!$A12,'Capacity Summary'!$I$35:$BH$35,0))&lt;&gt;0,INDEX('Capacity Summary'!$I$36:$BH$135,MATCH('Capacity Backing (Hide)'!C$2,'Capacity Summary'!$B$36:$B$135,0),MATCH('Capacity Backing (Hide)'!$A12,'Capacity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2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(Hide)'!$A12,'Capacity Summary'!$I$35:$BH$35,0))&lt;&gt;0,INDEX('Capacity Summary'!$I$36:$BH$135,MATCH('Capacity Backing (Hide)'!D$2,'Capacity Summary'!$B$36:$B$135,0),MATCH('Capacity Backing (Hide)'!$A12,'Capacity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(Hide)'!$A12,'Capacity Summary'!$I$35:$BH$35,0))&lt;&gt;0,INDEX('Capacity Summary'!$I$36:$BH$135,MATCH('Capacity Backing (Hide)'!E$2,'Capacity Summary'!$B$36:$B$135,0),MATCH('Capacity Backing (Hide)'!$A12,'Capacity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(Hide)'!$A12,'Capacity Summary'!$I$35:$BH$35,0))&lt;&gt;0,INDEX('Capacity Summary'!$I$36:$BH$135,MATCH('Capacity Backing (Hide)'!F$2,'Capacity Summary'!$B$36:$B$135,0),MATCH('Capacity Backing (Hide)'!$A12,'Capacity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(Hide)'!$A12,'Capacity Summary'!$I$35:$BH$35,0))&lt;&gt;0,INDEX('Capacity Summary'!$I$36:$BH$135,MATCH('Capacity Backing (Hide)'!G$2,'Capacity Summary'!$B$36:$B$135,0),MATCH('Capacity Backing (Hide)'!$A12,'Capacity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(Hide)'!$A12,'Capacity Summary'!$I$35:$BH$35,0))&lt;&gt;0,INDEX('Capacity Summary'!$I$36:$BH$135,MATCH('Capacity Backing (Hide)'!H$2,'Capacity Summary'!$B$36:$B$135,0),MATCH('Capacity Backing (Hide)'!$A12,'Capacity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(Hide)'!$A12,'Capacity Summary'!$I$35:$BH$35,0))&lt;&gt;0,INDEX('Capacity Summary'!$I$36:$BH$135,MATCH('Capacity Backing (Hide)'!I$2,'Capacity Summary'!$B$36:$B$135,0),MATCH('Capacity Backing (Hide)'!$A12,'Capacity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(Hide)'!$A12,'Capacity Summary'!$I$35:$BH$35,0))&lt;&gt;0,INDEX('Capacity Summary'!$I$36:$BH$135,MATCH('Capacity Backing (Hide)'!J$2,'Capacity Summary'!$B$36:$B$135,0),MATCH('Capacity Backing (Hide)'!$A12,'Capacity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(Hide)'!$A12,'Capacity Summary'!$I$35:$BH$35,0))&lt;&gt;0,INDEX('Capacity Summary'!$I$36:$BH$135,MATCH('Capacity Backing (Hide)'!K$2,'Capacity Summary'!$B$36:$B$135,0),MATCH('Capacity Backing (Hide)'!$A12,'Capacity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(Hide)'!$A12,'Capacity Summary'!$I$35:$BH$35,0))&lt;&gt;0,INDEX('Capacity Summary'!$I$36:$BH$135,MATCH('Capacity Backing (Hide)'!L$2,'Capacity Summary'!$B$36:$B$135,0),MATCH('Capacity Backing (Hide)'!$A12,'Capacity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(Hide)'!$A12,'Capacity Summary'!$I$35:$BH$35,0))&lt;&gt;0,INDEX('Capacity Summary'!$I$36:$BH$135,MATCH('Capacity Backing (Hide)'!M$2,'Capacity Summary'!$B$36:$B$135,0),MATCH('Capacity Backing (Hide)'!$A12,'Capacity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(Hide)'!$A12,'Capacity Summary'!$I$35:$BH$35,0))&lt;&gt;0,INDEX('Capacity Summary'!$I$36:$BH$135,MATCH('Capacity Backing (Hide)'!N$2,'Capacity Summary'!$B$36:$B$135,0),MATCH('Capacity Backing (Hide)'!$A12,'Capacity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(Hide)'!$A12,'Capacity Summary'!$I$35:$BH$35,0))&lt;&gt;0,INDEX('Capacity Summary'!$I$36:$BH$135,MATCH('Capacity Backing (Hide)'!O$2,'Capacity Summary'!$B$36:$B$135,0),MATCH('Capacity Backing (Hide)'!$A12,'Capacity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(Hide)'!$A12,'Capacity Summary'!$I$35:$BH$35,0))&lt;&gt;0,INDEX('Capacity Summary'!$I$36:$BH$135,MATCH('Capacity Backing (Hide)'!P$2,'Capacity Summary'!$B$36:$B$135,0),MATCH('Capacity Backing (Hide)'!$A12,'Capacity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(Hide)'!$A12,'Capacity Summary'!$I$35:$BH$35,0))&lt;&gt;0,INDEX('Capacity Summary'!$I$36:$BH$135,MATCH('Capacity Backing (Hide)'!Q$2,'Capacity Summary'!$B$36:$B$135,0),MATCH('Capacity Backing (Hide)'!$A12,'Capacity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(Hide)'!$A12,'Capacity Summary'!$I$35:$BH$35,0))&lt;&gt;0,INDEX('Capacity Summary'!$I$36:$BH$135,MATCH('Capacity Backing (Hide)'!R$2,'Capacity Summary'!$B$36:$B$135,0),MATCH('Capacity Backing (Hide)'!$A12,'Capacity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(Hide)'!$A12,'Capacity Summary'!$I$35:$BH$35,0))&lt;&gt;0,INDEX('Capacity Summary'!$I$36:$BH$135,MATCH('Capacity Backing (Hide)'!S$2,'Capacity Summary'!$B$36:$B$135,0),MATCH('Capacity Backing (Hide)'!$A12,'Capacity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(Hide)'!$A12,'Capacity Summary'!$I$35:$BH$35,0))&lt;&gt;0,INDEX('Capacity Summary'!$I$36:$BH$135,MATCH('Capacity Backing (Hide)'!T$2,'Capacity Summary'!$B$36:$B$135,0),MATCH('Capacity Backing (Hide)'!$A12,'Capacity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(Hide)'!$A12,'Capacity Summary'!$I$35:$BH$35,0))&lt;&gt;0,INDEX('Capacity Summary'!$I$36:$BH$135,MATCH('Capacity Backing (Hide)'!U$2,'Capacity Summary'!$B$36:$B$135,0),MATCH('Capacity Backing (Hide)'!$A12,'Capacity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(Hide)'!$A12,'Capacity Summary'!$I$35:$BH$35,0))&lt;&gt;0,INDEX('Capacity Summary'!$I$36:$BH$135,MATCH('Capacity Backing (Hide)'!V$2,'Capacity Summary'!$B$36:$B$135,0),MATCH('Capacity Backing (Hide)'!$A12,'Capacity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(Hide)'!$A12,'Capacity Summary'!$I$35:$BH$35,0))&lt;&gt;0,INDEX('Capacity Summary'!$I$36:$BH$135,MATCH('Capacity Backing (Hide)'!W$2,'Capacity Summary'!$B$36:$B$135,0),MATCH('Capacity Backing (Hide)'!$A12,'Capacity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(Hide)'!$A12,'Capacity Summary'!$I$35:$BH$35,0))&lt;&gt;0,INDEX('Capacity Summary'!$I$36:$BH$135,MATCH('Capacity Backing (Hide)'!X$2,'Capacity Summary'!$B$36:$B$135,0),MATCH('Capacity Backing (Hide)'!$A12,'Capacity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(Hide)'!$A12,'Capacity Summary'!$I$35:$BH$35,0))&lt;&gt;0,INDEX('Capacity Summary'!$I$36:$BH$135,MATCH('Capacity Backing (Hide)'!Y$2,'Capacity Summary'!$B$36:$B$135,0),MATCH('Capacity Backing (Hide)'!$A12,'Capacity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(Hide)'!$A12,'Capacity Summary'!$I$35:$BH$35,0))&lt;&gt;0,INDEX('Capacity Summary'!$I$36:$BH$135,MATCH('Capacity Backing (Hide)'!Z$2,'Capacity Summary'!$B$36:$B$135,0),MATCH('Capacity Backing (Hide)'!$A12,'Capacity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(Hide)'!$A12,'Capacity Summary'!$I$35:$BH$35,0))&lt;&gt;0,INDEX('Capacity Summary'!$I$36:$BH$135,MATCH('Capacity Backing (Hide)'!AA$2,'Capacity Summary'!$B$36:$B$135,0),MATCH('Capacity Backing (Hide)'!$A12,'Capacity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(Hide)'!$A12,'Capacity Summary'!$I$35:$BH$35,0))&lt;&gt;0,INDEX('Capacity Summary'!$I$36:$BH$135,MATCH('Capacity Backing (Hide)'!AB$2,'Capacity Summary'!$B$36:$B$135,0),MATCH('Capacity Backing (Hide)'!$A12,'Capacity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(Hide)'!$A12,'Capacity Summary'!$I$35:$BH$35,0))&lt;&gt;0,INDEX('Capacity Summary'!$I$36:$BH$135,MATCH('Capacity Backing (Hide)'!AC$2,'Capacity Summary'!$B$36:$B$135,0),MATCH('Capacity Backing (Hide)'!$A12,'Capacity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(Hide)'!$A12,'Capacity Summary'!$I$35:$BH$35,0))&lt;&gt;0,INDEX('Capacity Summary'!$I$36:$BH$135,MATCH('Capacity Backing (Hide)'!AD$2,'Capacity Summary'!$B$36:$B$135,0),MATCH('Capacity Backing (Hide)'!$A12,'Capacity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(Hide)'!$A12,'Capacity Summary'!$I$35:$BH$35,0))&lt;&gt;0,INDEX('Capacity Summary'!$I$36:$BH$135,MATCH('Capacity Backing (Hide)'!AE$2,'Capacity Summary'!$B$36:$B$135,0),MATCH('Capacity Backing (Hide)'!$A12,'Capacity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(Hide)'!$A12,'Capacity Summary'!$I$35:$BH$35,0))&lt;&gt;0,INDEX('Capacity Summary'!$I$36:$BH$135,MATCH('Capacity Backing (Hide)'!AF$2,'Capacity Summary'!$B$36:$B$135,0),MATCH('Capacity Backing (Hide)'!$A12,'Capacity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(Hide)'!$A12,'Capacity Summary'!$I$35:$BH$35,0))&lt;&gt;0,INDEX('Capacity Summary'!$I$36:$BH$135,MATCH('Capacity Backing (Hide)'!AG$2,'Capacity Summary'!$B$36:$B$135,0),MATCH('Capacity Backing (Hide)'!$A12,'Capacity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(Hide)'!$A12,'Capacity Summary'!$I$35:$BH$35,0))&lt;&gt;0,INDEX('Capacity Summary'!$I$36:$BH$135,MATCH('Capacity Backing (Hide)'!AH$2,'Capacity Summary'!$B$36:$B$135,0),MATCH('Capacity Backing (Hide)'!$A12,'Capacity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(Hide)'!$A12,'Capacity Summary'!$I$35:$BH$35,0))&lt;&gt;0,INDEX('Capacity Summary'!$I$36:$BH$135,MATCH('Capacity Backing (Hide)'!AI$2,'Capacity Summary'!$B$36:$B$135,0),MATCH('Capacity Backing (Hide)'!$A12,'Capacity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(Hide)'!$A12,'Capacity Summary'!$I$35:$BH$35,0))&lt;&gt;0,INDEX('Capacity Summary'!$I$36:$BH$135,MATCH('Capacity Backing (Hide)'!AJ$2,'Capacity Summary'!$B$36:$B$135,0),MATCH('Capacity Backing (Hide)'!$A12,'Capacity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(Hide)'!$A12,'Capacity Summary'!$I$35:$BH$35,0))&lt;&gt;0,INDEX('Capacity Summary'!$I$36:$BH$135,MATCH('Capacity Backing (Hide)'!AK$2,'Capacity Summary'!$B$36:$B$135,0),MATCH('Capacity Backing (Hide)'!$A12,'Capacity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(Hide)'!$A12,'Capacity Summary'!$I$35:$BH$35,0))&lt;&gt;0,INDEX('Capacity Summary'!$I$36:$BH$135,MATCH('Capacity Backing (Hide)'!AL$2,'Capacity Summary'!$B$36:$B$135,0),MATCH('Capacity Backing (Hide)'!$A12,'Capacity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(Hide)'!$A12,'Capacity Summary'!$I$35:$BH$35,0))&lt;&gt;0,INDEX('Capacity Summary'!$I$36:$BH$135,MATCH('Capacity Backing (Hide)'!AM$2,'Capacity Summary'!$B$36:$B$135,0),MATCH('Capacity Backing (Hide)'!$A12,'Capacity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(Hide)'!$A12,'Capacity Summary'!$I$35:$BH$35,0))&lt;&gt;0,INDEX('Capacity Summary'!$I$36:$BH$135,MATCH('Capacity Backing (Hide)'!AN$2,'Capacity Summary'!$B$36:$B$135,0),MATCH('Capacity Backing (Hide)'!$A12,'Capacity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(Hide)'!$A12,'Capacity Summary'!$I$35:$BH$35,0))&lt;&gt;0,INDEX('Capacity Summary'!$I$36:$BH$135,MATCH('Capacity Backing (Hide)'!AO$2,'Capacity Summary'!$B$36:$B$135,0),MATCH('Capacity Backing (Hide)'!$A12,'Capacity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(Hide)'!$A12,'Capacity Summary'!$I$35:$BH$35,0))&lt;&gt;0,INDEX('Capacity Summary'!$I$36:$BH$135,MATCH('Capacity Backing (Hide)'!AP$2,'Capacity Summary'!$B$36:$B$135,0),MATCH('Capacity Backing (Hide)'!$A12,'Capacity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(Hide)'!$A12,'Capacity Summary'!$I$35:$BH$35,0))&lt;&gt;0,INDEX('Capacity Summary'!$I$36:$BH$135,MATCH('Capacity Backing (Hide)'!AQ$2,'Capacity Summary'!$B$36:$B$135,0),MATCH('Capacity Backing (Hide)'!$A12,'Capacity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(Hide)'!$A12,'Capacity Summary'!$I$35:$BH$35,0))&lt;&gt;0,INDEX('Capacity Summary'!$I$36:$BH$135,MATCH('Capacity Backing (Hide)'!AR$2,'Capacity Summary'!$B$36:$B$135,0),MATCH('Capacity Backing (Hide)'!$A12,'Capacity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(Hide)'!$A12,'Capacity Summary'!$I$35:$BH$35,0))&lt;&gt;0,INDEX('Capacity Summary'!$I$36:$BH$135,MATCH('Capacity Backing (Hide)'!AS$2,'Capacity Summary'!$B$36:$B$135,0),MATCH('Capacity Backing (Hide)'!$A12,'Capacity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(Hide)'!$A12,'Capacity Summary'!$I$35:$BH$35,0))&lt;&gt;0,INDEX('Capacity Summary'!$I$36:$BH$135,MATCH('Capacity Backing (Hide)'!AT$2,'Capacity Summary'!$B$36:$B$135,0),MATCH('Capacity Backing (Hide)'!$A12,'Capacity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(Hide)'!$A12,'Capacity Summary'!$I$35:$BH$35,0))&lt;&gt;0,INDEX('Capacity Summary'!$I$36:$BH$135,MATCH('Capacity Backing (Hide)'!AU$2,'Capacity Summary'!$B$36:$B$135,0),MATCH('Capacity Backing (Hide)'!$A12,'Capacity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(Hide)'!$A12,'Capacity Summary'!$I$35:$BH$35,0))&lt;&gt;0,INDEX('Capacity Summary'!$I$36:$BH$135,MATCH('Capacity Backing (Hide)'!AV$2,'Capacity Summary'!$B$36:$B$135,0),MATCH('Capacity Backing (Hide)'!$A12,'Capacity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(Hide)'!$A12,'Capacity Summary'!$I$35:$BH$35,0))&lt;&gt;0,INDEX('Capacity Summary'!$I$36:$BH$135,MATCH('Capacity Backing (Hide)'!AW$2,'Capacity Summary'!$B$36:$B$135,0),MATCH('Capacity Backing (Hide)'!$A12,'Capacity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(Hide)'!$A12,'Capacity Summary'!$I$35:$BH$35,0))&lt;&gt;0,INDEX('Capacity Summary'!$I$36:$BH$135,MATCH('Capacity Backing (Hide)'!AX$2,'Capacity Summary'!$B$36:$B$135,0),MATCH('Capacity Backing (Hide)'!$A12,'Capacity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(Hide)'!$A12,'Capacity Summary'!$I$35:$BH$35,0))&lt;&gt;0,INDEX('Capacity Summary'!$I$36:$BH$135,MATCH('Capacity Backing (Hide)'!AY$2,'Capacity Summary'!$B$36:$B$135,0),MATCH('Capacity Backing (Hide)'!$A12,'Capacity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(Hide)'!$A12,'Capacity Summary'!$I$35:$BH$35,0))&lt;&gt;0,INDEX('Capacity Summary'!$I$36:$BH$135,MATCH('Capacity Backing (Hide)'!AZ$2,'Capacity Summary'!$B$36:$B$135,0),MATCH('Capacity Backing (Hide)'!$A12,'Capacity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(Hide)'!$A12,'Capacity Summary'!$I$35:$BH$35,0))&lt;&gt;0,INDEX('Capacity Summary'!$I$36:$BH$135,MATCH('Capacity Backing (Hide)'!BA$2,'Capacity Summary'!$B$36:$B$135,0),MATCH('Capacity Backing (Hide)'!$A12,'Capacity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(Hide)'!$A12,'Capacity Summary'!$I$35:$BH$35,0))&lt;&gt;0,INDEX('Capacity Summary'!$I$36:$BH$135,MATCH('Capacity Backing (Hide)'!BB$2,'Capacity Summary'!$B$36:$B$135,0),MATCH('Capacity Backing (Hide)'!$A12,'Capacity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(Hide)'!$A12,'Capacity Summary'!$I$35:$BH$35,0))&lt;&gt;0,INDEX('Capacity Summary'!$I$36:$BH$135,MATCH('Capacity Backing (Hide)'!BC$2,'Capacity Summary'!$B$36:$B$135,0),MATCH('Capacity Backing (Hide)'!$A12,'Capacity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(Hide)'!$A12,'Capacity Summary'!$I$35:$BH$35,0))&lt;&gt;0,INDEX('Capacity Summary'!$I$36:$BH$135,MATCH('Capacity Backing (Hide)'!BD$2,'Capacity Summary'!$B$36:$B$135,0),MATCH('Capacity Backing (Hide)'!$A12,'Capacity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(Hide)'!$A12,'Capacity Summary'!$I$35:$BH$35,0))&lt;&gt;0,INDEX('Capacity Summary'!$I$36:$BH$135,MATCH('Capacity Backing (Hide)'!BE$2,'Capacity Summary'!$B$36:$B$135,0),MATCH('Capacity Backing (Hide)'!$A12,'Capacity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(Hide)'!$A12,'Capacity Summary'!$I$35:$BH$35,0))&lt;&gt;0,INDEX('Capacity Summary'!$I$36:$BH$135,MATCH('Capacity Backing (Hide)'!BF$2,'Capacity Summary'!$B$36:$B$135,0),MATCH('Capacity Backing (Hide)'!$A12,'Capacity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(Hide)'!$A12,'Capacity Summary'!$I$35:$BH$35,0))&lt;&gt;0,INDEX('Capacity Summary'!$I$36:$BH$135,MATCH('Capacity Backing (Hide)'!BG$2,'Capacity Summary'!$B$36:$B$135,0),MATCH('Capacity Backing (Hide)'!$A12,'Capacity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(Hide)'!$A12,'Capacity Summary'!$I$35:$BH$35,0))&lt;&gt;0,INDEX('Capacity Summary'!$I$36:$BH$135,MATCH('Capacity Backing (Hide)'!BH$2,'Capacity Summary'!$B$36:$B$135,0),MATCH('Capacity Backing (Hide)'!$A12,'Capacity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(Hide)'!$A12,'Capacity Summary'!$I$35:$BH$35,0))&lt;&gt;0,INDEX('Capacity Summary'!$I$36:$BH$135,MATCH('Capacity Backing (Hide)'!BI$2,'Capacity Summary'!$B$36:$B$135,0),MATCH('Capacity Backing (Hide)'!$A12,'Capacity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(Hide)'!$A12,'Capacity Summary'!$I$35:$BH$35,0))&lt;&gt;0,INDEX('Capacity Summary'!$I$36:$BH$135,MATCH('Capacity Backing (Hide)'!BJ$2,'Capacity Summary'!$B$36:$B$135,0),MATCH('Capacity Backing (Hide)'!$A12,'Capacity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(Hide)'!$A12,'Capacity Summary'!$I$35:$BH$35,0))&lt;&gt;0,INDEX('Capacity Summary'!$I$36:$BH$135,MATCH('Capacity Backing (Hide)'!BK$2,'Capacity Summary'!$B$36:$B$135,0),MATCH('Capacity Backing (Hide)'!$A12,'Capacity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(Hide)'!$A12,'Capacity Summary'!$I$35:$BH$35,0))&lt;&gt;0,INDEX('Capacity Summary'!$I$36:$BH$135,MATCH('Capacity Backing (Hide)'!BL$2,'Capacity Summary'!$B$36:$B$135,0),MATCH('Capacity Backing (Hide)'!$A12,'Capacity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(Hide)'!$A12,'Capacity Summary'!$I$35:$BH$35,0))&lt;&gt;0,INDEX('Capacity Summary'!$I$36:$BH$135,MATCH('Capacity Backing (Hide)'!BM$2,'Capacity Summary'!$B$36:$B$135,0),MATCH('Capacity Backing (Hide)'!$A12,'Capacity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(Hide)'!$A12,'Capacity Summary'!$I$35:$BH$35,0))&lt;&gt;0,INDEX('Capacity Summary'!$I$36:$BH$135,MATCH('Capacity Backing (Hide)'!BN$2,'Capacity Summary'!$B$36:$B$135,0),MATCH('Capacity Backing (Hide)'!$A12,'Capacity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(Hide)'!$A12,'Capacity Summary'!$I$35:$BH$35,0))&lt;&gt;0,INDEX('Capacity Summary'!$I$36:$BH$135,MATCH('Capacity Backing (Hide)'!BO$2,'Capacity Summary'!$B$36:$B$135,0),MATCH('Capacity Backing (Hide)'!$A12,'Capacity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(Hide)'!$A12,'Capacity Summary'!$I$35:$BH$35,0))&lt;&gt;0,INDEX('Capacity Summary'!$I$36:$BH$135,MATCH('Capacity Backing (Hide)'!BP$2,'Capacity Summary'!$B$36:$B$135,0),MATCH('Capacity Backing (Hide)'!$A12,'Capacity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(Hide)'!$A12,'Capacity Summary'!$I$35:$BH$35,0))&lt;&gt;0,INDEX('Capacity Summary'!$I$36:$BH$135,MATCH('Capacity Backing (Hide)'!BQ$2,'Capacity Summary'!$B$36:$B$135,0),MATCH('Capacity Backing (Hide)'!$A12,'Capacity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(Hide)'!$A12,'Capacity Summary'!$I$35:$BH$35,0))&lt;&gt;0,INDEX('Capacity Summary'!$I$36:$BH$135,MATCH('Capacity Backing (Hide)'!BR$2,'Capacity Summary'!$B$36:$B$135,0),MATCH('Capacity Backing (Hide)'!$A12,'Capacity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(Hide)'!$A12,'Capacity Summary'!$I$35:$BH$35,0))&lt;&gt;0,INDEX('Capacity Summary'!$I$36:$BH$135,MATCH('Capacity Backing (Hide)'!BS$2,'Capacity Summary'!$B$36:$B$135,0),MATCH('Capacity Backing (Hide)'!$A12,'Capacity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(Hide)'!$A12,'Capacity Summary'!$I$35:$BH$35,0))&lt;&gt;0,INDEX('Capacity Summary'!$I$36:$BH$135,MATCH('Capacity Backing (Hide)'!BT$2,'Capacity Summary'!$B$36:$B$135,0),MATCH('Capacity Backing (Hide)'!$A12,'Capacity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(Hide)'!$A12,'Capacity Summary'!$I$35:$BH$35,0))&lt;&gt;0,INDEX('Capacity Summary'!$I$36:$BH$135,MATCH('Capacity Backing (Hide)'!BU$2,'Capacity Summary'!$B$36:$B$135,0),MATCH('Capacity Backing (Hide)'!$A12,'Capacity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(Hide)'!$A12,'Capacity Summary'!$I$35:$BH$35,0))&lt;&gt;0,INDEX('Capacity Summary'!$I$36:$BH$135,MATCH('Capacity Backing (Hide)'!BV$2,'Capacity Summary'!$B$36:$B$135,0),MATCH('Capacity Backing (Hide)'!$A12,'Capacity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(Hide)'!$A12,'Capacity Summary'!$I$35:$BH$35,0))&lt;&gt;0,INDEX('Capacity Summary'!$I$36:$BH$135,MATCH('Capacity Backing (Hide)'!BW$2,'Capacity Summary'!$B$36:$B$135,0),MATCH('Capacity Backing (Hide)'!$A12,'Capacity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(Hide)'!$A12,'Capacity Summary'!$I$35:$BH$35,0))&lt;&gt;0,INDEX('Capacity Summary'!$I$36:$BH$135,MATCH('Capacity Backing (Hide)'!BX$2,'Capacity Summary'!$B$36:$B$135,0),MATCH('Capacity Backing (Hide)'!$A12,'Capacity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(Hide)'!$A12,'Capacity Summary'!$I$35:$BH$35,0))&lt;&gt;0,INDEX('Capacity Summary'!$I$36:$BH$135,MATCH('Capacity Backing (Hide)'!BY$2,'Capacity Summary'!$B$36:$B$135,0),MATCH('Capacity Backing (Hide)'!$A12,'Capacity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(Hide)'!$A12,'Capacity Summary'!$I$35:$BH$35,0))&lt;&gt;0,INDEX('Capacity Summary'!$I$36:$BH$135,MATCH('Capacity Backing (Hide)'!BZ$2,'Capacity Summary'!$B$36:$B$135,0),MATCH('Capacity Backing (Hide)'!$A12,'Capacity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(Hide)'!$A12,'Capacity Summary'!$I$35:$BH$35,0))&lt;&gt;0,INDEX('Capacity Summary'!$I$36:$BH$135,MATCH('Capacity Backing (Hide)'!CA$2,'Capacity Summary'!$B$36:$B$135,0),MATCH('Capacity Backing (Hide)'!$A12,'Capacity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(Hide)'!$A12,'Capacity Summary'!$I$35:$BH$35,0))&lt;&gt;0,INDEX('Capacity Summary'!$I$36:$BH$135,MATCH('Capacity Backing (Hide)'!CB$2,'Capacity Summary'!$B$36:$B$135,0),MATCH('Capacity Backing (Hide)'!$A12,'Capacity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(Hide)'!$A12,'Capacity Summary'!$I$35:$BH$35,0))&lt;&gt;0,INDEX('Capacity Summary'!$I$36:$BH$135,MATCH('Capacity Backing (Hide)'!CC$2,'Capacity Summary'!$B$36:$B$135,0),MATCH('Capacity Backing (Hide)'!$A12,'Capacity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(Hide)'!$A12,'Capacity Summary'!$I$35:$BH$35,0))&lt;&gt;0,INDEX('Capacity Summary'!$I$36:$BH$135,MATCH('Capacity Backing (Hide)'!CD$2,'Capacity Summary'!$B$36:$B$135,0),MATCH('Capacity Backing (Hide)'!$A12,'Capacity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(Hide)'!$A12,'Capacity Summary'!$I$35:$BH$35,0))&lt;&gt;0,INDEX('Capacity Summary'!$I$36:$BH$135,MATCH('Capacity Backing (Hide)'!CE$2,'Capacity Summary'!$B$36:$B$135,0),MATCH('Capacity Backing (Hide)'!$A12,'Capacity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(Hide)'!$A12,'Capacity Summary'!$I$35:$BH$35,0))&lt;&gt;0,INDEX('Capacity Summary'!$I$36:$BH$135,MATCH('Capacity Backing (Hide)'!CF$2,'Capacity Summary'!$B$36:$B$135,0),MATCH('Capacity Backing (Hide)'!$A12,'Capacity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(Hide)'!$A12,'Capacity Summary'!$I$35:$BH$35,0))&lt;&gt;0,INDEX('Capacity Summary'!$I$36:$BH$135,MATCH('Capacity Backing (Hide)'!CG$2,'Capacity Summary'!$B$36:$B$135,0),MATCH('Capacity Backing (Hide)'!$A12,'Capacity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(Hide)'!$A12,'Capacity Summary'!$I$35:$BH$35,0))&lt;&gt;0,INDEX('Capacity Summary'!$I$36:$BH$135,MATCH('Capacity Backing (Hide)'!CH$2,'Capacity Summary'!$B$36:$B$135,0),MATCH('Capacity Backing (Hide)'!$A12,'Capacity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(Hide)'!$A12,'Capacity Summary'!$I$35:$BH$35,0))&lt;&gt;0,INDEX('Capacity Summary'!$I$36:$BH$135,MATCH('Capacity Backing (Hide)'!CI$2,'Capacity Summary'!$B$36:$B$135,0),MATCH('Capacity Backing (Hide)'!$A12,'Capacity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(Hide)'!$A12,'Capacity Summary'!$I$35:$BH$35,0))&lt;&gt;0,INDEX('Capacity Summary'!$I$36:$BH$135,MATCH('Capacity Backing (Hide)'!CJ$2,'Capacity Summary'!$B$36:$B$135,0),MATCH('Capacity Backing (Hide)'!$A12,'Capacity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(Hide)'!$A12,'Capacity Summary'!$I$35:$BH$35,0))&lt;&gt;0,INDEX('Capacity Summary'!$I$36:$BH$135,MATCH('Capacity Backing (Hide)'!CK$2,'Capacity Summary'!$B$36:$B$135,0),MATCH('Capacity Backing (Hide)'!$A12,'Capacity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(Hide)'!$A12,'Capacity Summary'!$I$35:$BH$35,0))&lt;&gt;0,INDEX('Capacity Summary'!$I$36:$BH$135,MATCH('Capacity Backing (Hide)'!CL$2,'Capacity Summary'!$B$36:$B$135,0),MATCH('Capacity Backing (Hide)'!$A12,'Capacity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(Hide)'!$A12,'Capacity Summary'!$I$35:$BH$35,0))&lt;&gt;0,INDEX('Capacity Summary'!$I$36:$BH$135,MATCH('Capacity Backing (Hide)'!CM$2,'Capacity Summary'!$B$36:$B$135,0),MATCH('Capacity Backing (Hide)'!$A12,'Capacity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(Hide)'!$A12,'Capacity Summary'!$I$35:$BH$35,0))&lt;&gt;0,INDEX('Capacity Summary'!$I$36:$BH$135,MATCH('Capacity Backing (Hide)'!CN$2,'Capacity Summary'!$B$36:$B$135,0),MATCH('Capacity Backing (Hide)'!$A12,'Capacity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(Hide)'!$A12,'Capacity Summary'!$I$35:$BH$35,0))&lt;&gt;0,INDEX('Capacity Summary'!$I$36:$BH$135,MATCH('Capacity Backing (Hide)'!CO$2,'Capacity Summary'!$B$36:$B$135,0),MATCH('Capacity Backing (Hide)'!$A12,'Capacity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(Hide)'!$A12,'Capacity Summary'!$I$35:$BH$35,0))&lt;&gt;0,INDEX('Capacity Summary'!$I$36:$BH$135,MATCH('Capacity Backing (Hide)'!CP$2,'Capacity Summary'!$B$36:$B$135,0),MATCH('Capacity Backing (Hide)'!$A12,'Capacity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(Hide)'!$A12,'Capacity Summary'!$I$35:$BH$35,0))&lt;&gt;0,INDEX('Capacity Summary'!$I$36:$BH$135,MATCH('Capacity Backing (Hide)'!CQ$2,'Capacity Summary'!$B$36:$B$135,0),MATCH('Capacity Backing (Hide)'!$A12,'Capacity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(Hide)'!$A12,'Capacity Summary'!$I$35:$BH$35,0))&lt;&gt;0,INDEX('Capacity Summary'!$I$36:$BH$135,MATCH('Capacity Backing (Hide)'!CR$2,'Capacity Summary'!$B$36:$B$135,0),MATCH('Capacity Backing (Hide)'!$A12,'Capacity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(Hide)'!$A12,'Capacity Summary'!$I$35:$BH$35,0))&lt;&gt;0,INDEX('Capacity Summary'!$I$36:$BH$135,MATCH('Capacity Backing (Hide)'!CS$2,'Capacity Summary'!$B$36:$B$135,0),MATCH('Capacity Backing (Hide)'!$A12,'Capacity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(Hide)'!$A12,'Capacity Summary'!$I$35:$BH$35,0))&lt;&gt;0,INDEX('Capacity Summary'!$I$36:$BH$135,MATCH('Capacity Backing (Hide)'!CT$2,'Capacity Summary'!$B$36:$B$135,0),MATCH('Capacity Backing (Hide)'!$A12,'Capacity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(Hide)'!$A12,'Capacity Summary'!$I$35:$BH$35,0))&lt;&gt;0,INDEX('Capacity Summary'!$I$36:$BH$135,MATCH('Capacity Backing (Hide)'!CU$2,'Capacity Summary'!$B$36:$B$135,0),MATCH('Capacity Backing (Hide)'!$A12,'Capacity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(Hide)'!$A12,'Capacity Summary'!$I$35:$BH$35,0))&lt;&gt;0,INDEX('Capacity Summary'!$I$36:$BH$135,MATCH('Capacity Backing (Hide)'!CV$2,'Capacity Summary'!$B$36:$B$135,0),MATCH('Capacity Backing (Hide)'!$A12,'Capacity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(Hide)'!$A12,'Capacity Summary'!$I$35:$BH$35,0))&lt;&gt;0,INDEX('Capacity Summary'!$I$36:$BH$135,MATCH('Capacity Backing (Hide)'!CW$2,'Capacity Summary'!$B$36:$B$135,0),MATCH('Capacity Backing (Hide)'!$A12,'Capacity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3" spans="1:101" x14ac:dyDescent="0.35">
      <c r="A13" s="2">
        <f ca="1">'Required Capacity (Hide)'!E13</f>
        <v>44260</v>
      </c>
      <c r="B13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(Hide)'!$A13,'Capacity Summary'!$I$35:$BH$35,0))&lt;&gt;0,INDEX('Capacity Summary'!$I$36:$BH$135,MATCH('Capacity Backing (Hide)'!B$2,'Capacity Summary'!$B$36:$B$135,0),MATCH('Capacity Backing (Hide)'!$A13,'Capacity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3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(Hide)'!$A13,'Capacity Summary'!$I$35:$BH$35,0))&lt;&gt;0,INDEX('Capacity Summary'!$I$36:$BH$135,MATCH('Capacity Backing (Hide)'!C$2,'Capacity Summary'!$B$36:$B$135,0),MATCH('Capacity Backing (Hide)'!$A13,'Capacity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3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(Hide)'!$A13,'Capacity Summary'!$I$35:$BH$35,0))&lt;&gt;0,INDEX('Capacity Summary'!$I$36:$BH$135,MATCH('Capacity Backing (Hide)'!D$2,'Capacity Summary'!$B$36:$B$135,0),MATCH('Capacity Backing (Hide)'!$A13,'Capacity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(Hide)'!$A13,'Capacity Summary'!$I$35:$BH$35,0))&lt;&gt;0,INDEX('Capacity Summary'!$I$36:$BH$135,MATCH('Capacity Backing (Hide)'!E$2,'Capacity Summary'!$B$36:$B$135,0),MATCH('Capacity Backing (Hide)'!$A13,'Capacity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(Hide)'!$A13,'Capacity Summary'!$I$35:$BH$35,0))&lt;&gt;0,INDEX('Capacity Summary'!$I$36:$BH$135,MATCH('Capacity Backing (Hide)'!F$2,'Capacity Summary'!$B$36:$B$135,0),MATCH('Capacity Backing (Hide)'!$A13,'Capacity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(Hide)'!$A13,'Capacity Summary'!$I$35:$BH$35,0))&lt;&gt;0,INDEX('Capacity Summary'!$I$36:$BH$135,MATCH('Capacity Backing (Hide)'!G$2,'Capacity Summary'!$B$36:$B$135,0),MATCH('Capacity Backing (Hide)'!$A13,'Capacity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(Hide)'!$A13,'Capacity Summary'!$I$35:$BH$35,0))&lt;&gt;0,INDEX('Capacity Summary'!$I$36:$BH$135,MATCH('Capacity Backing (Hide)'!H$2,'Capacity Summary'!$B$36:$B$135,0),MATCH('Capacity Backing (Hide)'!$A13,'Capacity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(Hide)'!$A13,'Capacity Summary'!$I$35:$BH$35,0))&lt;&gt;0,INDEX('Capacity Summary'!$I$36:$BH$135,MATCH('Capacity Backing (Hide)'!I$2,'Capacity Summary'!$B$36:$B$135,0),MATCH('Capacity Backing (Hide)'!$A13,'Capacity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(Hide)'!$A13,'Capacity Summary'!$I$35:$BH$35,0))&lt;&gt;0,INDEX('Capacity Summary'!$I$36:$BH$135,MATCH('Capacity Backing (Hide)'!J$2,'Capacity Summary'!$B$36:$B$135,0),MATCH('Capacity Backing (Hide)'!$A13,'Capacity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(Hide)'!$A13,'Capacity Summary'!$I$35:$BH$35,0))&lt;&gt;0,INDEX('Capacity Summary'!$I$36:$BH$135,MATCH('Capacity Backing (Hide)'!K$2,'Capacity Summary'!$B$36:$B$135,0),MATCH('Capacity Backing (Hide)'!$A13,'Capacity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(Hide)'!$A13,'Capacity Summary'!$I$35:$BH$35,0))&lt;&gt;0,INDEX('Capacity Summary'!$I$36:$BH$135,MATCH('Capacity Backing (Hide)'!L$2,'Capacity Summary'!$B$36:$B$135,0),MATCH('Capacity Backing (Hide)'!$A13,'Capacity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(Hide)'!$A13,'Capacity Summary'!$I$35:$BH$35,0))&lt;&gt;0,INDEX('Capacity Summary'!$I$36:$BH$135,MATCH('Capacity Backing (Hide)'!M$2,'Capacity Summary'!$B$36:$B$135,0),MATCH('Capacity Backing (Hide)'!$A13,'Capacity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(Hide)'!$A13,'Capacity Summary'!$I$35:$BH$35,0))&lt;&gt;0,INDEX('Capacity Summary'!$I$36:$BH$135,MATCH('Capacity Backing (Hide)'!N$2,'Capacity Summary'!$B$36:$B$135,0),MATCH('Capacity Backing (Hide)'!$A13,'Capacity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(Hide)'!$A13,'Capacity Summary'!$I$35:$BH$35,0))&lt;&gt;0,INDEX('Capacity Summary'!$I$36:$BH$135,MATCH('Capacity Backing (Hide)'!O$2,'Capacity Summary'!$B$36:$B$135,0),MATCH('Capacity Backing (Hide)'!$A13,'Capacity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(Hide)'!$A13,'Capacity Summary'!$I$35:$BH$35,0))&lt;&gt;0,INDEX('Capacity Summary'!$I$36:$BH$135,MATCH('Capacity Backing (Hide)'!P$2,'Capacity Summary'!$B$36:$B$135,0),MATCH('Capacity Backing (Hide)'!$A13,'Capacity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(Hide)'!$A13,'Capacity Summary'!$I$35:$BH$35,0))&lt;&gt;0,INDEX('Capacity Summary'!$I$36:$BH$135,MATCH('Capacity Backing (Hide)'!Q$2,'Capacity Summary'!$B$36:$B$135,0),MATCH('Capacity Backing (Hide)'!$A13,'Capacity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(Hide)'!$A13,'Capacity Summary'!$I$35:$BH$35,0))&lt;&gt;0,INDEX('Capacity Summary'!$I$36:$BH$135,MATCH('Capacity Backing (Hide)'!R$2,'Capacity Summary'!$B$36:$B$135,0),MATCH('Capacity Backing (Hide)'!$A13,'Capacity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(Hide)'!$A13,'Capacity Summary'!$I$35:$BH$35,0))&lt;&gt;0,INDEX('Capacity Summary'!$I$36:$BH$135,MATCH('Capacity Backing (Hide)'!S$2,'Capacity Summary'!$B$36:$B$135,0),MATCH('Capacity Backing (Hide)'!$A13,'Capacity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(Hide)'!$A13,'Capacity Summary'!$I$35:$BH$35,0))&lt;&gt;0,INDEX('Capacity Summary'!$I$36:$BH$135,MATCH('Capacity Backing (Hide)'!T$2,'Capacity Summary'!$B$36:$B$135,0),MATCH('Capacity Backing (Hide)'!$A13,'Capacity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(Hide)'!$A13,'Capacity Summary'!$I$35:$BH$35,0))&lt;&gt;0,INDEX('Capacity Summary'!$I$36:$BH$135,MATCH('Capacity Backing (Hide)'!U$2,'Capacity Summary'!$B$36:$B$135,0),MATCH('Capacity Backing (Hide)'!$A13,'Capacity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(Hide)'!$A13,'Capacity Summary'!$I$35:$BH$35,0))&lt;&gt;0,INDEX('Capacity Summary'!$I$36:$BH$135,MATCH('Capacity Backing (Hide)'!V$2,'Capacity Summary'!$B$36:$B$135,0),MATCH('Capacity Backing (Hide)'!$A13,'Capacity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(Hide)'!$A13,'Capacity Summary'!$I$35:$BH$35,0))&lt;&gt;0,INDEX('Capacity Summary'!$I$36:$BH$135,MATCH('Capacity Backing (Hide)'!W$2,'Capacity Summary'!$B$36:$B$135,0),MATCH('Capacity Backing (Hide)'!$A13,'Capacity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(Hide)'!$A13,'Capacity Summary'!$I$35:$BH$35,0))&lt;&gt;0,INDEX('Capacity Summary'!$I$36:$BH$135,MATCH('Capacity Backing (Hide)'!X$2,'Capacity Summary'!$B$36:$B$135,0),MATCH('Capacity Backing (Hide)'!$A13,'Capacity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(Hide)'!$A13,'Capacity Summary'!$I$35:$BH$35,0))&lt;&gt;0,INDEX('Capacity Summary'!$I$36:$BH$135,MATCH('Capacity Backing (Hide)'!Y$2,'Capacity Summary'!$B$36:$B$135,0),MATCH('Capacity Backing (Hide)'!$A13,'Capacity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(Hide)'!$A13,'Capacity Summary'!$I$35:$BH$35,0))&lt;&gt;0,INDEX('Capacity Summary'!$I$36:$BH$135,MATCH('Capacity Backing (Hide)'!Z$2,'Capacity Summary'!$B$36:$B$135,0),MATCH('Capacity Backing (Hide)'!$A13,'Capacity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(Hide)'!$A13,'Capacity Summary'!$I$35:$BH$35,0))&lt;&gt;0,INDEX('Capacity Summary'!$I$36:$BH$135,MATCH('Capacity Backing (Hide)'!AA$2,'Capacity Summary'!$B$36:$B$135,0),MATCH('Capacity Backing (Hide)'!$A13,'Capacity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(Hide)'!$A13,'Capacity Summary'!$I$35:$BH$35,0))&lt;&gt;0,INDEX('Capacity Summary'!$I$36:$BH$135,MATCH('Capacity Backing (Hide)'!AB$2,'Capacity Summary'!$B$36:$B$135,0),MATCH('Capacity Backing (Hide)'!$A13,'Capacity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(Hide)'!$A13,'Capacity Summary'!$I$35:$BH$35,0))&lt;&gt;0,INDEX('Capacity Summary'!$I$36:$BH$135,MATCH('Capacity Backing (Hide)'!AC$2,'Capacity Summary'!$B$36:$B$135,0),MATCH('Capacity Backing (Hide)'!$A13,'Capacity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(Hide)'!$A13,'Capacity Summary'!$I$35:$BH$35,0))&lt;&gt;0,INDEX('Capacity Summary'!$I$36:$BH$135,MATCH('Capacity Backing (Hide)'!AD$2,'Capacity Summary'!$B$36:$B$135,0),MATCH('Capacity Backing (Hide)'!$A13,'Capacity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(Hide)'!$A13,'Capacity Summary'!$I$35:$BH$35,0))&lt;&gt;0,INDEX('Capacity Summary'!$I$36:$BH$135,MATCH('Capacity Backing (Hide)'!AE$2,'Capacity Summary'!$B$36:$B$135,0),MATCH('Capacity Backing (Hide)'!$A13,'Capacity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(Hide)'!$A13,'Capacity Summary'!$I$35:$BH$35,0))&lt;&gt;0,INDEX('Capacity Summary'!$I$36:$BH$135,MATCH('Capacity Backing (Hide)'!AF$2,'Capacity Summary'!$B$36:$B$135,0),MATCH('Capacity Backing (Hide)'!$A13,'Capacity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(Hide)'!$A13,'Capacity Summary'!$I$35:$BH$35,0))&lt;&gt;0,INDEX('Capacity Summary'!$I$36:$BH$135,MATCH('Capacity Backing (Hide)'!AG$2,'Capacity Summary'!$B$36:$B$135,0),MATCH('Capacity Backing (Hide)'!$A13,'Capacity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(Hide)'!$A13,'Capacity Summary'!$I$35:$BH$35,0))&lt;&gt;0,INDEX('Capacity Summary'!$I$36:$BH$135,MATCH('Capacity Backing (Hide)'!AH$2,'Capacity Summary'!$B$36:$B$135,0),MATCH('Capacity Backing (Hide)'!$A13,'Capacity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(Hide)'!$A13,'Capacity Summary'!$I$35:$BH$35,0))&lt;&gt;0,INDEX('Capacity Summary'!$I$36:$BH$135,MATCH('Capacity Backing (Hide)'!AI$2,'Capacity Summary'!$B$36:$B$135,0),MATCH('Capacity Backing (Hide)'!$A13,'Capacity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(Hide)'!$A13,'Capacity Summary'!$I$35:$BH$35,0))&lt;&gt;0,INDEX('Capacity Summary'!$I$36:$BH$135,MATCH('Capacity Backing (Hide)'!AJ$2,'Capacity Summary'!$B$36:$B$135,0),MATCH('Capacity Backing (Hide)'!$A13,'Capacity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(Hide)'!$A13,'Capacity Summary'!$I$35:$BH$35,0))&lt;&gt;0,INDEX('Capacity Summary'!$I$36:$BH$135,MATCH('Capacity Backing (Hide)'!AK$2,'Capacity Summary'!$B$36:$B$135,0),MATCH('Capacity Backing (Hide)'!$A13,'Capacity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(Hide)'!$A13,'Capacity Summary'!$I$35:$BH$35,0))&lt;&gt;0,INDEX('Capacity Summary'!$I$36:$BH$135,MATCH('Capacity Backing (Hide)'!AL$2,'Capacity Summary'!$B$36:$B$135,0),MATCH('Capacity Backing (Hide)'!$A13,'Capacity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(Hide)'!$A13,'Capacity Summary'!$I$35:$BH$35,0))&lt;&gt;0,INDEX('Capacity Summary'!$I$36:$BH$135,MATCH('Capacity Backing (Hide)'!AM$2,'Capacity Summary'!$B$36:$B$135,0),MATCH('Capacity Backing (Hide)'!$A13,'Capacity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(Hide)'!$A13,'Capacity Summary'!$I$35:$BH$35,0))&lt;&gt;0,INDEX('Capacity Summary'!$I$36:$BH$135,MATCH('Capacity Backing (Hide)'!AN$2,'Capacity Summary'!$B$36:$B$135,0),MATCH('Capacity Backing (Hide)'!$A13,'Capacity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(Hide)'!$A13,'Capacity Summary'!$I$35:$BH$35,0))&lt;&gt;0,INDEX('Capacity Summary'!$I$36:$BH$135,MATCH('Capacity Backing (Hide)'!AO$2,'Capacity Summary'!$B$36:$B$135,0),MATCH('Capacity Backing (Hide)'!$A13,'Capacity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(Hide)'!$A13,'Capacity Summary'!$I$35:$BH$35,0))&lt;&gt;0,INDEX('Capacity Summary'!$I$36:$BH$135,MATCH('Capacity Backing (Hide)'!AP$2,'Capacity Summary'!$B$36:$B$135,0),MATCH('Capacity Backing (Hide)'!$A13,'Capacity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(Hide)'!$A13,'Capacity Summary'!$I$35:$BH$35,0))&lt;&gt;0,INDEX('Capacity Summary'!$I$36:$BH$135,MATCH('Capacity Backing (Hide)'!AQ$2,'Capacity Summary'!$B$36:$B$135,0),MATCH('Capacity Backing (Hide)'!$A13,'Capacity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(Hide)'!$A13,'Capacity Summary'!$I$35:$BH$35,0))&lt;&gt;0,INDEX('Capacity Summary'!$I$36:$BH$135,MATCH('Capacity Backing (Hide)'!AR$2,'Capacity Summary'!$B$36:$B$135,0),MATCH('Capacity Backing (Hide)'!$A13,'Capacity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(Hide)'!$A13,'Capacity Summary'!$I$35:$BH$35,0))&lt;&gt;0,INDEX('Capacity Summary'!$I$36:$BH$135,MATCH('Capacity Backing (Hide)'!AS$2,'Capacity Summary'!$B$36:$B$135,0),MATCH('Capacity Backing (Hide)'!$A13,'Capacity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(Hide)'!$A13,'Capacity Summary'!$I$35:$BH$35,0))&lt;&gt;0,INDEX('Capacity Summary'!$I$36:$BH$135,MATCH('Capacity Backing (Hide)'!AT$2,'Capacity Summary'!$B$36:$B$135,0),MATCH('Capacity Backing (Hide)'!$A13,'Capacity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(Hide)'!$A13,'Capacity Summary'!$I$35:$BH$35,0))&lt;&gt;0,INDEX('Capacity Summary'!$I$36:$BH$135,MATCH('Capacity Backing (Hide)'!AU$2,'Capacity Summary'!$B$36:$B$135,0),MATCH('Capacity Backing (Hide)'!$A13,'Capacity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(Hide)'!$A13,'Capacity Summary'!$I$35:$BH$35,0))&lt;&gt;0,INDEX('Capacity Summary'!$I$36:$BH$135,MATCH('Capacity Backing (Hide)'!AV$2,'Capacity Summary'!$B$36:$B$135,0),MATCH('Capacity Backing (Hide)'!$A13,'Capacity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(Hide)'!$A13,'Capacity Summary'!$I$35:$BH$35,0))&lt;&gt;0,INDEX('Capacity Summary'!$I$36:$BH$135,MATCH('Capacity Backing (Hide)'!AW$2,'Capacity Summary'!$B$36:$B$135,0),MATCH('Capacity Backing (Hide)'!$A13,'Capacity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(Hide)'!$A13,'Capacity Summary'!$I$35:$BH$35,0))&lt;&gt;0,INDEX('Capacity Summary'!$I$36:$BH$135,MATCH('Capacity Backing (Hide)'!AX$2,'Capacity Summary'!$B$36:$B$135,0),MATCH('Capacity Backing (Hide)'!$A13,'Capacity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(Hide)'!$A13,'Capacity Summary'!$I$35:$BH$35,0))&lt;&gt;0,INDEX('Capacity Summary'!$I$36:$BH$135,MATCH('Capacity Backing (Hide)'!AY$2,'Capacity Summary'!$B$36:$B$135,0),MATCH('Capacity Backing (Hide)'!$A13,'Capacity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(Hide)'!$A13,'Capacity Summary'!$I$35:$BH$35,0))&lt;&gt;0,INDEX('Capacity Summary'!$I$36:$BH$135,MATCH('Capacity Backing (Hide)'!AZ$2,'Capacity Summary'!$B$36:$B$135,0),MATCH('Capacity Backing (Hide)'!$A13,'Capacity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(Hide)'!$A13,'Capacity Summary'!$I$35:$BH$35,0))&lt;&gt;0,INDEX('Capacity Summary'!$I$36:$BH$135,MATCH('Capacity Backing (Hide)'!BA$2,'Capacity Summary'!$B$36:$B$135,0),MATCH('Capacity Backing (Hide)'!$A13,'Capacity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(Hide)'!$A13,'Capacity Summary'!$I$35:$BH$35,0))&lt;&gt;0,INDEX('Capacity Summary'!$I$36:$BH$135,MATCH('Capacity Backing (Hide)'!BB$2,'Capacity Summary'!$B$36:$B$135,0),MATCH('Capacity Backing (Hide)'!$A13,'Capacity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(Hide)'!$A13,'Capacity Summary'!$I$35:$BH$35,0))&lt;&gt;0,INDEX('Capacity Summary'!$I$36:$BH$135,MATCH('Capacity Backing (Hide)'!BC$2,'Capacity Summary'!$B$36:$B$135,0),MATCH('Capacity Backing (Hide)'!$A13,'Capacity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(Hide)'!$A13,'Capacity Summary'!$I$35:$BH$35,0))&lt;&gt;0,INDEX('Capacity Summary'!$I$36:$BH$135,MATCH('Capacity Backing (Hide)'!BD$2,'Capacity Summary'!$B$36:$B$135,0),MATCH('Capacity Backing (Hide)'!$A13,'Capacity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(Hide)'!$A13,'Capacity Summary'!$I$35:$BH$35,0))&lt;&gt;0,INDEX('Capacity Summary'!$I$36:$BH$135,MATCH('Capacity Backing (Hide)'!BE$2,'Capacity Summary'!$B$36:$B$135,0),MATCH('Capacity Backing (Hide)'!$A13,'Capacity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(Hide)'!$A13,'Capacity Summary'!$I$35:$BH$35,0))&lt;&gt;0,INDEX('Capacity Summary'!$I$36:$BH$135,MATCH('Capacity Backing (Hide)'!BF$2,'Capacity Summary'!$B$36:$B$135,0),MATCH('Capacity Backing (Hide)'!$A13,'Capacity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(Hide)'!$A13,'Capacity Summary'!$I$35:$BH$35,0))&lt;&gt;0,INDEX('Capacity Summary'!$I$36:$BH$135,MATCH('Capacity Backing (Hide)'!BG$2,'Capacity Summary'!$B$36:$B$135,0),MATCH('Capacity Backing (Hide)'!$A13,'Capacity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(Hide)'!$A13,'Capacity Summary'!$I$35:$BH$35,0))&lt;&gt;0,INDEX('Capacity Summary'!$I$36:$BH$135,MATCH('Capacity Backing (Hide)'!BH$2,'Capacity Summary'!$B$36:$B$135,0),MATCH('Capacity Backing (Hide)'!$A13,'Capacity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(Hide)'!$A13,'Capacity Summary'!$I$35:$BH$35,0))&lt;&gt;0,INDEX('Capacity Summary'!$I$36:$BH$135,MATCH('Capacity Backing (Hide)'!BI$2,'Capacity Summary'!$B$36:$B$135,0),MATCH('Capacity Backing (Hide)'!$A13,'Capacity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(Hide)'!$A13,'Capacity Summary'!$I$35:$BH$35,0))&lt;&gt;0,INDEX('Capacity Summary'!$I$36:$BH$135,MATCH('Capacity Backing (Hide)'!BJ$2,'Capacity Summary'!$B$36:$B$135,0),MATCH('Capacity Backing (Hide)'!$A13,'Capacity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(Hide)'!$A13,'Capacity Summary'!$I$35:$BH$35,0))&lt;&gt;0,INDEX('Capacity Summary'!$I$36:$BH$135,MATCH('Capacity Backing (Hide)'!BK$2,'Capacity Summary'!$B$36:$B$135,0),MATCH('Capacity Backing (Hide)'!$A13,'Capacity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(Hide)'!$A13,'Capacity Summary'!$I$35:$BH$35,0))&lt;&gt;0,INDEX('Capacity Summary'!$I$36:$BH$135,MATCH('Capacity Backing (Hide)'!BL$2,'Capacity Summary'!$B$36:$B$135,0),MATCH('Capacity Backing (Hide)'!$A13,'Capacity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(Hide)'!$A13,'Capacity Summary'!$I$35:$BH$35,0))&lt;&gt;0,INDEX('Capacity Summary'!$I$36:$BH$135,MATCH('Capacity Backing (Hide)'!BM$2,'Capacity Summary'!$B$36:$B$135,0),MATCH('Capacity Backing (Hide)'!$A13,'Capacity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(Hide)'!$A13,'Capacity Summary'!$I$35:$BH$35,0))&lt;&gt;0,INDEX('Capacity Summary'!$I$36:$BH$135,MATCH('Capacity Backing (Hide)'!BN$2,'Capacity Summary'!$B$36:$B$135,0),MATCH('Capacity Backing (Hide)'!$A13,'Capacity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(Hide)'!$A13,'Capacity Summary'!$I$35:$BH$35,0))&lt;&gt;0,INDEX('Capacity Summary'!$I$36:$BH$135,MATCH('Capacity Backing (Hide)'!BO$2,'Capacity Summary'!$B$36:$B$135,0),MATCH('Capacity Backing (Hide)'!$A13,'Capacity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(Hide)'!$A13,'Capacity Summary'!$I$35:$BH$35,0))&lt;&gt;0,INDEX('Capacity Summary'!$I$36:$BH$135,MATCH('Capacity Backing (Hide)'!BP$2,'Capacity Summary'!$B$36:$B$135,0),MATCH('Capacity Backing (Hide)'!$A13,'Capacity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(Hide)'!$A13,'Capacity Summary'!$I$35:$BH$35,0))&lt;&gt;0,INDEX('Capacity Summary'!$I$36:$BH$135,MATCH('Capacity Backing (Hide)'!BQ$2,'Capacity Summary'!$B$36:$B$135,0),MATCH('Capacity Backing (Hide)'!$A13,'Capacity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(Hide)'!$A13,'Capacity Summary'!$I$35:$BH$35,0))&lt;&gt;0,INDEX('Capacity Summary'!$I$36:$BH$135,MATCH('Capacity Backing (Hide)'!BR$2,'Capacity Summary'!$B$36:$B$135,0),MATCH('Capacity Backing (Hide)'!$A13,'Capacity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(Hide)'!$A13,'Capacity Summary'!$I$35:$BH$35,0))&lt;&gt;0,INDEX('Capacity Summary'!$I$36:$BH$135,MATCH('Capacity Backing (Hide)'!BS$2,'Capacity Summary'!$B$36:$B$135,0),MATCH('Capacity Backing (Hide)'!$A13,'Capacity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(Hide)'!$A13,'Capacity Summary'!$I$35:$BH$35,0))&lt;&gt;0,INDEX('Capacity Summary'!$I$36:$BH$135,MATCH('Capacity Backing (Hide)'!BT$2,'Capacity Summary'!$B$36:$B$135,0),MATCH('Capacity Backing (Hide)'!$A13,'Capacity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(Hide)'!$A13,'Capacity Summary'!$I$35:$BH$35,0))&lt;&gt;0,INDEX('Capacity Summary'!$I$36:$BH$135,MATCH('Capacity Backing (Hide)'!BU$2,'Capacity Summary'!$B$36:$B$135,0),MATCH('Capacity Backing (Hide)'!$A13,'Capacity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(Hide)'!$A13,'Capacity Summary'!$I$35:$BH$35,0))&lt;&gt;0,INDEX('Capacity Summary'!$I$36:$BH$135,MATCH('Capacity Backing (Hide)'!BV$2,'Capacity Summary'!$B$36:$B$135,0),MATCH('Capacity Backing (Hide)'!$A13,'Capacity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(Hide)'!$A13,'Capacity Summary'!$I$35:$BH$35,0))&lt;&gt;0,INDEX('Capacity Summary'!$I$36:$BH$135,MATCH('Capacity Backing (Hide)'!BW$2,'Capacity Summary'!$B$36:$B$135,0),MATCH('Capacity Backing (Hide)'!$A13,'Capacity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(Hide)'!$A13,'Capacity Summary'!$I$35:$BH$35,0))&lt;&gt;0,INDEX('Capacity Summary'!$I$36:$BH$135,MATCH('Capacity Backing (Hide)'!BX$2,'Capacity Summary'!$B$36:$B$135,0),MATCH('Capacity Backing (Hide)'!$A13,'Capacity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(Hide)'!$A13,'Capacity Summary'!$I$35:$BH$35,0))&lt;&gt;0,INDEX('Capacity Summary'!$I$36:$BH$135,MATCH('Capacity Backing (Hide)'!BY$2,'Capacity Summary'!$B$36:$B$135,0),MATCH('Capacity Backing (Hide)'!$A13,'Capacity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(Hide)'!$A13,'Capacity Summary'!$I$35:$BH$35,0))&lt;&gt;0,INDEX('Capacity Summary'!$I$36:$BH$135,MATCH('Capacity Backing (Hide)'!BZ$2,'Capacity Summary'!$B$36:$B$135,0),MATCH('Capacity Backing (Hide)'!$A13,'Capacity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(Hide)'!$A13,'Capacity Summary'!$I$35:$BH$35,0))&lt;&gt;0,INDEX('Capacity Summary'!$I$36:$BH$135,MATCH('Capacity Backing (Hide)'!CA$2,'Capacity Summary'!$B$36:$B$135,0),MATCH('Capacity Backing (Hide)'!$A13,'Capacity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(Hide)'!$A13,'Capacity Summary'!$I$35:$BH$35,0))&lt;&gt;0,INDEX('Capacity Summary'!$I$36:$BH$135,MATCH('Capacity Backing (Hide)'!CB$2,'Capacity Summary'!$B$36:$B$135,0),MATCH('Capacity Backing (Hide)'!$A13,'Capacity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(Hide)'!$A13,'Capacity Summary'!$I$35:$BH$35,0))&lt;&gt;0,INDEX('Capacity Summary'!$I$36:$BH$135,MATCH('Capacity Backing (Hide)'!CC$2,'Capacity Summary'!$B$36:$B$135,0),MATCH('Capacity Backing (Hide)'!$A13,'Capacity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(Hide)'!$A13,'Capacity Summary'!$I$35:$BH$35,0))&lt;&gt;0,INDEX('Capacity Summary'!$I$36:$BH$135,MATCH('Capacity Backing (Hide)'!CD$2,'Capacity Summary'!$B$36:$B$135,0),MATCH('Capacity Backing (Hide)'!$A13,'Capacity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(Hide)'!$A13,'Capacity Summary'!$I$35:$BH$35,0))&lt;&gt;0,INDEX('Capacity Summary'!$I$36:$BH$135,MATCH('Capacity Backing (Hide)'!CE$2,'Capacity Summary'!$B$36:$B$135,0),MATCH('Capacity Backing (Hide)'!$A13,'Capacity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(Hide)'!$A13,'Capacity Summary'!$I$35:$BH$35,0))&lt;&gt;0,INDEX('Capacity Summary'!$I$36:$BH$135,MATCH('Capacity Backing (Hide)'!CF$2,'Capacity Summary'!$B$36:$B$135,0),MATCH('Capacity Backing (Hide)'!$A13,'Capacity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(Hide)'!$A13,'Capacity Summary'!$I$35:$BH$35,0))&lt;&gt;0,INDEX('Capacity Summary'!$I$36:$BH$135,MATCH('Capacity Backing (Hide)'!CG$2,'Capacity Summary'!$B$36:$B$135,0),MATCH('Capacity Backing (Hide)'!$A13,'Capacity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(Hide)'!$A13,'Capacity Summary'!$I$35:$BH$35,0))&lt;&gt;0,INDEX('Capacity Summary'!$I$36:$BH$135,MATCH('Capacity Backing (Hide)'!CH$2,'Capacity Summary'!$B$36:$B$135,0),MATCH('Capacity Backing (Hide)'!$A13,'Capacity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(Hide)'!$A13,'Capacity Summary'!$I$35:$BH$35,0))&lt;&gt;0,INDEX('Capacity Summary'!$I$36:$BH$135,MATCH('Capacity Backing (Hide)'!CI$2,'Capacity Summary'!$B$36:$B$135,0),MATCH('Capacity Backing (Hide)'!$A13,'Capacity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(Hide)'!$A13,'Capacity Summary'!$I$35:$BH$35,0))&lt;&gt;0,INDEX('Capacity Summary'!$I$36:$BH$135,MATCH('Capacity Backing (Hide)'!CJ$2,'Capacity Summary'!$B$36:$B$135,0),MATCH('Capacity Backing (Hide)'!$A13,'Capacity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(Hide)'!$A13,'Capacity Summary'!$I$35:$BH$35,0))&lt;&gt;0,INDEX('Capacity Summary'!$I$36:$BH$135,MATCH('Capacity Backing (Hide)'!CK$2,'Capacity Summary'!$B$36:$B$135,0),MATCH('Capacity Backing (Hide)'!$A13,'Capacity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(Hide)'!$A13,'Capacity Summary'!$I$35:$BH$35,0))&lt;&gt;0,INDEX('Capacity Summary'!$I$36:$BH$135,MATCH('Capacity Backing (Hide)'!CL$2,'Capacity Summary'!$B$36:$B$135,0),MATCH('Capacity Backing (Hide)'!$A13,'Capacity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(Hide)'!$A13,'Capacity Summary'!$I$35:$BH$35,0))&lt;&gt;0,INDEX('Capacity Summary'!$I$36:$BH$135,MATCH('Capacity Backing (Hide)'!CM$2,'Capacity Summary'!$B$36:$B$135,0),MATCH('Capacity Backing (Hide)'!$A13,'Capacity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(Hide)'!$A13,'Capacity Summary'!$I$35:$BH$35,0))&lt;&gt;0,INDEX('Capacity Summary'!$I$36:$BH$135,MATCH('Capacity Backing (Hide)'!CN$2,'Capacity Summary'!$B$36:$B$135,0),MATCH('Capacity Backing (Hide)'!$A13,'Capacity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(Hide)'!$A13,'Capacity Summary'!$I$35:$BH$35,0))&lt;&gt;0,INDEX('Capacity Summary'!$I$36:$BH$135,MATCH('Capacity Backing (Hide)'!CO$2,'Capacity Summary'!$B$36:$B$135,0),MATCH('Capacity Backing (Hide)'!$A13,'Capacity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(Hide)'!$A13,'Capacity Summary'!$I$35:$BH$35,0))&lt;&gt;0,INDEX('Capacity Summary'!$I$36:$BH$135,MATCH('Capacity Backing (Hide)'!CP$2,'Capacity Summary'!$B$36:$B$135,0),MATCH('Capacity Backing (Hide)'!$A13,'Capacity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(Hide)'!$A13,'Capacity Summary'!$I$35:$BH$35,0))&lt;&gt;0,INDEX('Capacity Summary'!$I$36:$BH$135,MATCH('Capacity Backing (Hide)'!CQ$2,'Capacity Summary'!$B$36:$B$135,0),MATCH('Capacity Backing (Hide)'!$A13,'Capacity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(Hide)'!$A13,'Capacity Summary'!$I$35:$BH$35,0))&lt;&gt;0,INDEX('Capacity Summary'!$I$36:$BH$135,MATCH('Capacity Backing (Hide)'!CR$2,'Capacity Summary'!$B$36:$B$135,0),MATCH('Capacity Backing (Hide)'!$A13,'Capacity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(Hide)'!$A13,'Capacity Summary'!$I$35:$BH$35,0))&lt;&gt;0,INDEX('Capacity Summary'!$I$36:$BH$135,MATCH('Capacity Backing (Hide)'!CS$2,'Capacity Summary'!$B$36:$B$135,0),MATCH('Capacity Backing (Hide)'!$A13,'Capacity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(Hide)'!$A13,'Capacity Summary'!$I$35:$BH$35,0))&lt;&gt;0,INDEX('Capacity Summary'!$I$36:$BH$135,MATCH('Capacity Backing (Hide)'!CT$2,'Capacity Summary'!$B$36:$B$135,0),MATCH('Capacity Backing (Hide)'!$A13,'Capacity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(Hide)'!$A13,'Capacity Summary'!$I$35:$BH$35,0))&lt;&gt;0,INDEX('Capacity Summary'!$I$36:$BH$135,MATCH('Capacity Backing (Hide)'!CU$2,'Capacity Summary'!$B$36:$B$135,0),MATCH('Capacity Backing (Hide)'!$A13,'Capacity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(Hide)'!$A13,'Capacity Summary'!$I$35:$BH$35,0))&lt;&gt;0,INDEX('Capacity Summary'!$I$36:$BH$135,MATCH('Capacity Backing (Hide)'!CV$2,'Capacity Summary'!$B$36:$B$135,0),MATCH('Capacity Backing (Hide)'!$A13,'Capacity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(Hide)'!$A13,'Capacity Summary'!$I$35:$BH$35,0))&lt;&gt;0,INDEX('Capacity Summary'!$I$36:$BH$135,MATCH('Capacity Backing (Hide)'!CW$2,'Capacity Summary'!$B$36:$B$135,0),MATCH('Capacity Backing (Hide)'!$A13,'Capacity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4" spans="1:101" x14ac:dyDescent="0.35">
      <c r="A14" s="2">
        <f ca="1">'Required Capacity (Hide)'!E14</f>
        <v>44267</v>
      </c>
      <c r="B14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(Hide)'!$A14,'Capacity Summary'!$I$35:$BH$35,0))&lt;&gt;0,INDEX('Capacity Summary'!$I$36:$BH$135,MATCH('Capacity Backing (Hide)'!B$2,'Capacity Summary'!$B$36:$B$135,0),MATCH('Capacity Backing (Hide)'!$A14,'Capacity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4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(Hide)'!$A14,'Capacity Summary'!$I$35:$BH$35,0))&lt;&gt;0,INDEX('Capacity Summary'!$I$36:$BH$135,MATCH('Capacity Backing (Hide)'!C$2,'Capacity Summary'!$B$36:$B$135,0),MATCH('Capacity Backing (Hide)'!$A14,'Capacity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4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(Hide)'!$A14,'Capacity Summary'!$I$35:$BH$35,0))&lt;&gt;0,INDEX('Capacity Summary'!$I$36:$BH$135,MATCH('Capacity Backing (Hide)'!D$2,'Capacity Summary'!$B$36:$B$135,0),MATCH('Capacity Backing (Hide)'!$A14,'Capacity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(Hide)'!$A14,'Capacity Summary'!$I$35:$BH$35,0))&lt;&gt;0,INDEX('Capacity Summary'!$I$36:$BH$135,MATCH('Capacity Backing (Hide)'!E$2,'Capacity Summary'!$B$36:$B$135,0),MATCH('Capacity Backing (Hide)'!$A14,'Capacity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(Hide)'!$A14,'Capacity Summary'!$I$35:$BH$35,0))&lt;&gt;0,INDEX('Capacity Summary'!$I$36:$BH$135,MATCH('Capacity Backing (Hide)'!F$2,'Capacity Summary'!$B$36:$B$135,0),MATCH('Capacity Backing (Hide)'!$A14,'Capacity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(Hide)'!$A14,'Capacity Summary'!$I$35:$BH$35,0))&lt;&gt;0,INDEX('Capacity Summary'!$I$36:$BH$135,MATCH('Capacity Backing (Hide)'!G$2,'Capacity Summary'!$B$36:$B$135,0),MATCH('Capacity Backing (Hide)'!$A14,'Capacity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(Hide)'!$A14,'Capacity Summary'!$I$35:$BH$35,0))&lt;&gt;0,INDEX('Capacity Summary'!$I$36:$BH$135,MATCH('Capacity Backing (Hide)'!H$2,'Capacity Summary'!$B$36:$B$135,0),MATCH('Capacity Backing (Hide)'!$A14,'Capacity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(Hide)'!$A14,'Capacity Summary'!$I$35:$BH$35,0))&lt;&gt;0,INDEX('Capacity Summary'!$I$36:$BH$135,MATCH('Capacity Backing (Hide)'!I$2,'Capacity Summary'!$B$36:$B$135,0),MATCH('Capacity Backing (Hide)'!$A14,'Capacity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(Hide)'!$A14,'Capacity Summary'!$I$35:$BH$35,0))&lt;&gt;0,INDEX('Capacity Summary'!$I$36:$BH$135,MATCH('Capacity Backing (Hide)'!J$2,'Capacity Summary'!$B$36:$B$135,0),MATCH('Capacity Backing (Hide)'!$A14,'Capacity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(Hide)'!$A14,'Capacity Summary'!$I$35:$BH$35,0))&lt;&gt;0,INDEX('Capacity Summary'!$I$36:$BH$135,MATCH('Capacity Backing (Hide)'!K$2,'Capacity Summary'!$B$36:$B$135,0),MATCH('Capacity Backing (Hide)'!$A14,'Capacity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(Hide)'!$A14,'Capacity Summary'!$I$35:$BH$35,0))&lt;&gt;0,INDEX('Capacity Summary'!$I$36:$BH$135,MATCH('Capacity Backing (Hide)'!L$2,'Capacity Summary'!$B$36:$B$135,0),MATCH('Capacity Backing (Hide)'!$A14,'Capacity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(Hide)'!$A14,'Capacity Summary'!$I$35:$BH$35,0))&lt;&gt;0,INDEX('Capacity Summary'!$I$36:$BH$135,MATCH('Capacity Backing (Hide)'!M$2,'Capacity Summary'!$B$36:$B$135,0),MATCH('Capacity Backing (Hide)'!$A14,'Capacity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(Hide)'!$A14,'Capacity Summary'!$I$35:$BH$35,0))&lt;&gt;0,INDEX('Capacity Summary'!$I$36:$BH$135,MATCH('Capacity Backing (Hide)'!N$2,'Capacity Summary'!$B$36:$B$135,0),MATCH('Capacity Backing (Hide)'!$A14,'Capacity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(Hide)'!$A14,'Capacity Summary'!$I$35:$BH$35,0))&lt;&gt;0,INDEX('Capacity Summary'!$I$36:$BH$135,MATCH('Capacity Backing (Hide)'!O$2,'Capacity Summary'!$B$36:$B$135,0),MATCH('Capacity Backing (Hide)'!$A14,'Capacity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(Hide)'!$A14,'Capacity Summary'!$I$35:$BH$35,0))&lt;&gt;0,INDEX('Capacity Summary'!$I$36:$BH$135,MATCH('Capacity Backing (Hide)'!P$2,'Capacity Summary'!$B$36:$B$135,0),MATCH('Capacity Backing (Hide)'!$A14,'Capacity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(Hide)'!$A14,'Capacity Summary'!$I$35:$BH$35,0))&lt;&gt;0,INDEX('Capacity Summary'!$I$36:$BH$135,MATCH('Capacity Backing (Hide)'!Q$2,'Capacity Summary'!$B$36:$B$135,0),MATCH('Capacity Backing (Hide)'!$A14,'Capacity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(Hide)'!$A14,'Capacity Summary'!$I$35:$BH$35,0))&lt;&gt;0,INDEX('Capacity Summary'!$I$36:$BH$135,MATCH('Capacity Backing (Hide)'!R$2,'Capacity Summary'!$B$36:$B$135,0),MATCH('Capacity Backing (Hide)'!$A14,'Capacity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(Hide)'!$A14,'Capacity Summary'!$I$35:$BH$35,0))&lt;&gt;0,INDEX('Capacity Summary'!$I$36:$BH$135,MATCH('Capacity Backing (Hide)'!S$2,'Capacity Summary'!$B$36:$B$135,0),MATCH('Capacity Backing (Hide)'!$A14,'Capacity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(Hide)'!$A14,'Capacity Summary'!$I$35:$BH$35,0))&lt;&gt;0,INDEX('Capacity Summary'!$I$36:$BH$135,MATCH('Capacity Backing (Hide)'!T$2,'Capacity Summary'!$B$36:$B$135,0),MATCH('Capacity Backing (Hide)'!$A14,'Capacity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(Hide)'!$A14,'Capacity Summary'!$I$35:$BH$35,0))&lt;&gt;0,INDEX('Capacity Summary'!$I$36:$BH$135,MATCH('Capacity Backing (Hide)'!U$2,'Capacity Summary'!$B$36:$B$135,0),MATCH('Capacity Backing (Hide)'!$A14,'Capacity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(Hide)'!$A14,'Capacity Summary'!$I$35:$BH$35,0))&lt;&gt;0,INDEX('Capacity Summary'!$I$36:$BH$135,MATCH('Capacity Backing (Hide)'!V$2,'Capacity Summary'!$B$36:$B$135,0),MATCH('Capacity Backing (Hide)'!$A14,'Capacity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(Hide)'!$A14,'Capacity Summary'!$I$35:$BH$35,0))&lt;&gt;0,INDEX('Capacity Summary'!$I$36:$BH$135,MATCH('Capacity Backing (Hide)'!W$2,'Capacity Summary'!$B$36:$B$135,0),MATCH('Capacity Backing (Hide)'!$A14,'Capacity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(Hide)'!$A14,'Capacity Summary'!$I$35:$BH$35,0))&lt;&gt;0,INDEX('Capacity Summary'!$I$36:$BH$135,MATCH('Capacity Backing (Hide)'!X$2,'Capacity Summary'!$B$36:$B$135,0),MATCH('Capacity Backing (Hide)'!$A14,'Capacity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(Hide)'!$A14,'Capacity Summary'!$I$35:$BH$35,0))&lt;&gt;0,INDEX('Capacity Summary'!$I$36:$BH$135,MATCH('Capacity Backing (Hide)'!Y$2,'Capacity Summary'!$B$36:$B$135,0),MATCH('Capacity Backing (Hide)'!$A14,'Capacity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(Hide)'!$A14,'Capacity Summary'!$I$35:$BH$35,0))&lt;&gt;0,INDEX('Capacity Summary'!$I$36:$BH$135,MATCH('Capacity Backing (Hide)'!Z$2,'Capacity Summary'!$B$36:$B$135,0),MATCH('Capacity Backing (Hide)'!$A14,'Capacity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(Hide)'!$A14,'Capacity Summary'!$I$35:$BH$35,0))&lt;&gt;0,INDEX('Capacity Summary'!$I$36:$BH$135,MATCH('Capacity Backing (Hide)'!AA$2,'Capacity Summary'!$B$36:$B$135,0),MATCH('Capacity Backing (Hide)'!$A14,'Capacity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(Hide)'!$A14,'Capacity Summary'!$I$35:$BH$35,0))&lt;&gt;0,INDEX('Capacity Summary'!$I$36:$BH$135,MATCH('Capacity Backing (Hide)'!AB$2,'Capacity Summary'!$B$36:$B$135,0),MATCH('Capacity Backing (Hide)'!$A14,'Capacity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(Hide)'!$A14,'Capacity Summary'!$I$35:$BH$35,0))&lt;&gt;0,INDEX('Capacity Summary'!$I$36:$BH$135,MATCH('Capacity Backing (Hide)'!AC$2,'Capacity Summary'!$B$36:$B$135,0),MATCH('Capacity Backing (Hide)'!$A14,'Capacity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(Hide)'!$A14,'Capacity Summary'!$I$35:$BH$35,0))&lt;&gt;0,INDEX('Capacity Summary'!$I$36:$BH$135,MATCH('Capacity Backing (Hide)'!AD$2,'Capacity Summary'!$B$36:$B$135,0),MATCH('Capacity Backing (Hide)'!$A14,'Capacity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(Hide)'!$A14,'Capacity Summary'!$I$35:$BH$35,0))&lt;&gt;0,INDEX('Capacity Summary'!$I$36:$BH$135,MATCH('Capacity Backing (Hide)'!AE$2,'Capacity Summary'!$B$36:$B$135,0),MATCH('Capacity Backing (Hide)'!$A14,'Capacity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(Hide)'!$A14,'Capacity Summary'!$I$35:$BH$35,0))&lt;&gt;0,INDEX('Capacity Summary'!$I$36:$BH$135,MATCH('Capacity Backing (Hide)'!AF$2,'Capacity Summary'!$B$36:$B$135,0),MATCH('Capacity Backing (Hide)'!$A14,'Capacity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(Hide)'!$A14,'Capacity Summary'!$I$35:$BH$35,0))&lt;&gt;0,INDEX('Capacity Summary'!$I$36:$BH$135,MATCH('Capacity Backing (Hide)'!AG$2,'Capacity Summary'!$B$36:$B$135,0),MATCH('Capacity Backing (Hide)'!$A14,'Capacity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(Hide)'!$A14,'Capacity Summary'!$I$35:$BH$35,0))&lt;&gt;0,INDEX('Capacity Summary'!$I$36:$BH$135,MATCH('Capacity Backing (Hide)'!AH$2,'Capacity Summary'!$B$36:$B$135,0),MATCH('Capacity Backing (Hide)'!$A14,'Capacity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(Hide)'!$A14,'Capacity Summary'!$I$35:$BH$35,0))&lt;&gt;0,INDEX('Capacity Summary'!$I$36:$BH$135,MATCH('Capacity Backing (Hide)'!AI$2,'Capacity Summary'!$B$36:$B$135,0),MATCH('Capacity Backing (Hide)'!$A14,'Capacity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(Hide)'!$A14,'Capacity Summary'!$I$35:$BH$35,0))&lt;&gt;0,INDEX('Capacity Summary'!$I$36:$BH$135,MATCH('Capacity Backing (Hide)'!AJ$2,'Capacity Summary'!$B$36:$B$135,0),MATCH('Capacity Backing (Hide)'!$A14,'Capacity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(Hide)'!$A14,'Capacity Summary'!$I$35:$BH$35,0))&lt;&gt;0,INDEX('Capacity Summary'!$I$36:$BH$135,MATCH('Capacity Backing (Hide)'!AK$2,'Capacity Summary'!$B$36:$B$135,0),MATCH('Capacity Backing (Hide)'!$A14,'Capacity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(Hide)'!$A14,'Capacity Summary'!$I$35:$BH$35,0))&lt;&gt;0,INDEX('Capacity Summary'!$I$36:$BH$135,MATCH('Capacity Backing (Hide)'!AL$2,'Capacity Summary'!$B$36:$B$135,0),MATCH('Capacity Backing (Hide)'!$A14,'Capacity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(Hide)'!$A14,'Capacity Summary'!$I$35:$BH$35,0))&lt;&gt;0,INDEX('Capacity Summary'!$I$36:$BH$135,MATCH('Capacity Backing (Hide)'!AM$2,'Capacity Summary'!$B$36:$B$135,0),MATCH('Capacity Backing (Hide)'!$A14,'Capacity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(Hide)'!$A14,'Capacity Summary'!$I$35:$BH$35,0))&lt;&gt;0,INDEX('Capacity Summary'!$I$36:$BH$135,MATCH('Capacity Backing (Hide)'!AN$2,'Capacity Summary'!$B$36:$B$135,0),MATCH('Capacity Backing (Hide)'!$A14,'Capacity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(Hide)'!$A14,'Capacity Summary'!$I$35:$BH$35,0))&lt;&gt;0,INDEX('Capacity Summary'!$I$36:$BH$135,MATCH('Capacity Backing (Hide)'!AO$2,'Capacity Summary'!$B$36:$B$135,0),MATCH('Capacity Backing (Hide)'!$A14,'Capacity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(Hide)'!$A14,'Capacity Summary'!$I$35:$BH$35,0))&lt;&gt;0,INDEX('Capacity Summary'!$I$36:$BH$135,MATCH('Capacity Backing (Hide)'!AP$2,'Capacity Summary'!$B$36:$B$135,0),MATCH('Capacity Backing (Hide)'!$A14,'Capacity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(Hide)'!$A14,'Capacity Summary'!$I$35:$BH$35,0))&lt;&gt;0,INDEX('Capacity Summary'!$I$36:$BH$135,MATCH('Capacity Backing (Hide)'!AQ$2,'Capacity Summary'!$B$36:$B$135,0),MATCH('Capacity Backing (Hide)'!$A14,'Capacity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(Hide)'!$A14,'Capacity Summary'!$I$35:$BH$35,0))&lt;&gt;0,INDEX('Capacity Summary'!$I$36:$BH$135,MATCH('Capacity Backing (Hide)'!AR$2,'Capacity Summary'!$B$36:$B$135,0),MATCH('Capacity Backing (Hide)'!$A14,'Capacity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(Hide)'!$A14,'Capacity Summary'!$I$35:$BH$35,0))&lt;&gt;0,INDEX('Capacity Summary'!$I$36:$BH$135,MATCH('Capacity Backing (Hide)'!AS$2,'Capacity Summary'!$B$36:$B$135,0),MATCH('Capacity Backing (Hide)'!$A14,'Capacity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(Hide)'!$A14,'Capacity Summary'!$I$35:$BH$35,0))&lt;&gt;0,INDEX('Capacity Summary'!$I$36:$BH$135,MATCH('Capacity Backing (Hide)'!AT$2,'Capacity Summary'!$B$36:$B$135,0),MATCH('Capacity Backing (Hide)'!$A14,'Capacity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(Hide)'!$A14,'Capacity Summary'!$I$35:$BH$35,0))&lt;&gt;0,INDEX('Capacity Summary'!$I$36:$BH$135,MATCH('Capacity Backing (Hide)'!AU$2,'Capacity Summary'!$B$36:$B$135,0),MATCH('Capacity Backing (Hide)'!$A14,'Capacity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(Hide)'!$A14,'Capacity Summary'!$I$35:$BH$35,0))&lt;&gt;0,INDEX('Capacity Summary'!$I$36:$BH$135,MATCH('Capacity Backing (Hide)'!AV$2,'Capacity Summary'!$B$36:$B$135,0),MATCH('Capacity Backing (Hide)'!$A14,'Capacity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(Hide)'!$A14,'Capacity Summary'!$I$35:$BH$35,0))&lt;&gt;0,INDEX('Capacity Summary'!$I$36:$BH$135,MATCH('Capacity Backing (Hide)'!AW$2,'Capacity Summary'!$B$36:$B$135,0),MATCH('Capacity Backing (Hide)'!$A14,'Capacity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(Hide)'!$A14,'Capacity Summary'!$I$35:$BH$35,0))&lt;&gt;0,INDEX('Capacity Summary'!$I$36:$BH$135,MATCH('Capacity Backing (Hide)'!AX$2,'Capacity Summary'!$B$36:$B$135,0),MATCH('Capacity Backing (Hide)'!$A14,'Capacity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(Hide)'!$A14,'Capacity Summary'!$I$35:$BH$35,0))&lt;&gt;0,INDEX('Capacity Summary'!$I$36:$BH$135,MATCH('Capacity Backing (Hide)'!AY$2,'Capacity Summary'!$B$36:$B$135,0),MATCH('Capacity Backing (Hide)'!$A14,'Capacity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(Hide)'!$A14,'Capacity Summary'!$I$35:$BH$35,0))&lt;&gt;0,INDEX('Capacity Summary'!$I$36:$BH$135,MATCH('Capacity Backing (Hide)'!AZ$2,'Capacity Summary'!$B$36:$B$135,0),MATCH('Capacity Backing (Hide)'!$A14,'Capacity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(Hide)'!$A14,'Capacity Summary'!$I$35:$BH$35,0))&lt;&gt;0,INDEX('Capacity Summary'!$I$36:$BH$135,MATCH('Capacity Backing (Hide)'!BA$2,'Capacity Summary'!$B$36:$B$135,0),MATCH('Capacity Backing (Hide)'!$A14,'Capacity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(Hide)'!$A14,'Capacity Summary'!$I$35:$BH$35,0))&lt;&gt;0,INDEX('Capacity Summary'!$I$36:$BH$135,MATCH('Capacity Backing (Hide)'!BB$2,'Capacity Summary'!$B$36:$B$135,0),MATCH('Capacity Backing (Hide)'!$A14,'Capacity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(Hide)'!$A14,'Capacity Summary'!$I$35:$BH$35,0))&lt;&gt;0,INDEX('Capacity Summary'!$I$36:$BH$135,MATCH('Capacity Backing (Hide)'!BC$2,'Capacity Summary'!$B$36:$B$135,0),MATCH('Capacity Backing (Hide)'!$A14,'Capacity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(Hide)'!$A14,'Capacity Summary'!$I$35:$BH$35,0))&lt;&gt;0,INDEX('Capacity Summary'!$I$36:$BH$135,MATCH('Capacity Backing (Hide)'!BD$2,'Capacity Summary'!$B$36:$B$135,0),MATCH('Capacity Backing (Hide)'!$A14,'Capacity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(Hide)'!$A14,'Capacity Summary'!$I$35:$BH$35,0))&lt;&gt;0,INDEX('Capacity Summary'!$I$36:$BH$135,MATCH('Capacity Backing (Hide)'!BE$2,'Capacity Summary'!$B$36:$B$135,0),MATCH('Capacity Backing (Hide)'!$A14,'Capacity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(Hide)'!$A14,'Capacity Summary'!$I$35:$BH$35,0))&lt;&gt;0,INDEX('Capacity Summary'!$I$36:$BH$135,MATCH('Capacity Backing (Hide)'!BF$2,'Capacity Summary'!$B$36:$B$135,0),MATCH('Capacity Backing (Hide)'!$A14,'Capacity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(Hide)'!$A14,'Capacity Summary'!$I$35:$BH$35,0))&lt;&gt;0,INDEX('Capacity Summary'!$I$36:$BH$135,MATCH('Capacity Backing (Hide)'!BG$2,'Capacity Summary'!$B$36:$B$135,0),MATCH('Capacity Backing (Hide)'!$A14,'Capacity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(Hide)'!$A14,'Capacity Summary'!$I$35:$BH$35,0))&lt;&gt;0,INDEX('Capacity Summary'!$I$36:$BH$135,MATCH('Capacity Backing (Hide)'!BH$2,'Capacity Summary'!$B$36:$B$135,0),MATCH('Capacity Backing (Hide)'!$A14,'Capacity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(Hide)'!$A14,'Capacity Summary'!$I$35:$BH$35,0))&lt;&gt;0,INDEX('Capacity Summary'!$I$36:$BH$135,MATCH('Capacity Backing (Hide)'!BI$2,'Capacity Summary'!$B$36:$B$135,0),MATCH('Capacity Backing (Hide)'!$A14,'Capacity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(Hide)'!$A14,'Capacity Summary'!$I$35:$BH$35,0))&lt;&gt;0,INDEX('Capacity Summary'!$I$36:$BH$135,MATCH('Capacity Backing (Hide)'!BJ$2,'Capacity Summary'!$B$36:$B$135,0),MATCH('Capacity Backing (Hide)'!$A14,'Capacity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(Hide)'!$A14,'Capacity Summary'!$I$35:$BH$35,0))&lt;&gt;0,INDEX('Capacity Summary'!$I$36:$BH$135,MATCH('Capacity Backing (Hide)'!BK$2,'Capacity Summary'!$B$36:$B$135,0),MATCH('Capacity Backing (Hide)'!$A14,'Capacity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(Hide)'!$A14,'Capacity Summary'!$I$35:$BH$35,0))&lt;&gt;0,INDEX('Capacity Summary'!$I$36:$BH$135,MATCH('Capacity Backing (Hide)'!BL$2,'Capacity Summary'!$B$36:$B$135,0),MATCH('Capacity Backing (Hide)'!$A14,'Capacity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(Hide)'!$A14,'Capacity Summary'!$I$35:$BH$35,0))&lt;&gt;0,INDEX('Capacity Summary'!$I$36:$BH$135,MATCH('Capacity Backing (Hide)'!BM$2,'Capacity Summary'!$B$36:$B$135,0),MATCH('Capacity Backing (Hide)'!$A14,'Capacity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(Hide)'!$A14,'Capacity Summary'!$I$35:$BH$35,0))&lt;&gt;0,INDEX('Capacity Summary'!$I$36:$BH$135,MATCH('Capacity Backing (Hide)'!BN$2,'Capacity Summary'!$B$36:$B$135,0),MATCH('Capacity Backing (Hide)'!$A14,'Capacity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(Hide)'!$A14,'Capacity Summary'!$I$35:$BH$35,0))&lt;&gt;0,INDEX('Capacity Summary'!$I$36:$BH$135,MATCH('Capacity Backing (Hide)'!BO$2,'Capacity Summary'!$B$36:$B$135,0),MATCH('Capacity Backing (Hide)'!$A14,'Capacity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(Hide)'!$A14,'Capacity Summary'!$I$35:$BH$35,0))&lt;&gt;0,INDEX('Capacity Summary'!$I$36:$BH$135,MATCH('Capacity Backing (Hide)'!BP$2,'Capacity Summary'!$B$36:$B$135,0),MATCH('Capacity Backing (Hide)'!$A14,'Capacity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(Hide)'!$A14,'Capacity Summary'!$I$35:$BH$35,0))&lt;&gt;0,INDEX('Capacity Summary'!$I$36:$BH$135,MATCH('Capacity Backing (Hide)'!BQ$2,'Capacity Summary'!$B$36:$B$135,0),MATCH('Capacity Backing (Hide)'!$A14,'Capacity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(Hide)'!$A14,'Capacity Summary'!$I$35:$BH$35,0))&lt;&gt;0,INDEX('Capacity Summary'!$I$36:$BH$135,MATCH('Capacity Backing (Hide)'!BR$2,'Capacity Summary'!$B$36:$B$135,0),MATCH('Capacity Backing (Hide)'!$A14,'Capacity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(Hide)'!$A14,'Capacity Summary'!$I$35:$BH$35,0))&lt;&gt;0,INDEX('Capacity Summary'!$I$36:$BH$135,MATCH('Capacity Backing (Hide)'!BS$2,'Capacity Summary'!$B$36:$B$135,0),MATCH('Capacity Backing (Hide)'!$A14,'Capacity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(Hide)'!$A14,'Capacity Summary'!$I$35:$BH$35,0))&lt;&gt;0,INDEX('Capacity Summary'!$I$36:$BH$135,MATCH('Capacity Backing (Hide)'!BT$2,'Capacity Summary'!$B$36:$B$135,0),MATCH('Capacity Backing (Hide)'!$A14,'Capacity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(Hide)'!$A14,'Capacity Summary'!$I$35:$BH$35,0))&lt;&gt;0,INDEX('Capacity Summary'!$I$36:$BH$135,MATCH('Capacity Backing (Hide)'!BU$2,'Capacity Summary'!$B$36:$B$135,0),MATCH('Capacity Backing (Hide)'!$A14,'Capacity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(Hide)'!$A14,'Capacity Summary'!$I$35:$BH$35,0))&lt;&gt;0,INDEX('Capacity Summary'!$I$36:$BH$135,MATCH('Capacity Backing (Hide)'!BV$2,'Capacity Summary'!$B$36:$B$135,0),MATCH('Capacity Backing (Hide)'!$A14,'Capacity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(Hide)'!$A14,'Capacity Summary'!$I$35:$BH$35,0))&lt;&gt;0,INDEX('Capacity Summary'!$I$36:$BH$135,MATCH('Capacity Backing (Hide)'!BW$2,'Capacity Summary'!$B$36:$B$135,0),MATCH('Capacity Backing (Hide)'!$A14,'Capacity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(Hide)'!$A14,'Capacity Summary'!$I$35:$BH$35,0))&lt;&gt;0,INDEX('Capacity Summary'!$I$36:$BH$135,MATCH('Capacity Backing (Hide)'!BX$2,'Capacity Summary'!$B$36:$B$135,0),MATCH('Capacity Backing (Hide)'!$A14,'Capacity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(Hide)'!$A14,'Capacity Summary'!$I$35:$BH$35,0))&lt;&gt;0,INDEX('Capacity Summary'!$I$36:$BH$135,MATCH('Capacity Backing (Hide)'!BY$2,'Capacity Summary'!$B$36:$B$135,0),MATCH('Capacity Backing (Hide)'!$A14,'Capacity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(Hide)'!$A14,'Capacity Summary'!$I$35:$BH$35,0))&lt;&gt;0,INDEX('Capacity Summary'!$I$36:$BH$135,MATCH('Capacity Backing (Hide)'!BZ$2,'Capacity Summary'!$B$36:$B$135,0),MATCH('Capacity Backing (Hide)'!$A14,'Capacity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(Hide)'!$A14,'Capacity Summary'!$I$35:$BH$35,0))&lt;&gt;0,INDEX('Capacity Summary'!$I$36:$BH$135,MATCH('Capacity Backing (Hide)'!CA$2,'Capacity Summary'!$B$36:$B$135,0),MATCH('Capacity Backing (Hide)'!$A14,'Capacity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(Hide)'!$A14,'Capacity Summary'!$I$35:$BH$35,0))&lt;&gt;0,INDEX('Capacity Summary'!$I$36:$BH$135,MATCH('Capacity Backing (Hide)'!CB$2,'Capacity Summary'!$B$36:$B$135,0),MATCH('Capacity Backing (Hide)'!$A14,'Capacity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(Hide)'!$A14,'Capacity Summary'!$I$35:$BH$35,0))&lt;&gt;0,INDEX('Capacity Summary'!$I$36:$BH$135,MATCH('Capacity Backing (Hide)'!CC$2,'Capacity Summary'!$B$36:$B$135,0),MATCH('Capacity Backing (Hide)'!$A14,'Capacity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(Hide)'!$A14,'Capacity Summary'!$I$35:$BH$35,0))&lt;&gt;0,INDEX('Capacity Summary'!$I$36:$BH$135,MATCH('Capacity Backing (Hide)'!CD$2,'Capacity Summary'!$B$36:$B$135,0),MATCH('Capacity Backing (Hide)'!$A14,'Capacity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(Hide)'!$A14,'Capacity Summary'!$I$35:$BH$35,0))&lt;&gt;0,INDEX('Capacity Summary'!$I$36:$BH$135,MATCH('Capacity Backing (Hide)'!CE$2,'Capacity Summary'!$B$36:$B$135,0),MATCH('Capacity Backing (Hide)'!$A14,'Capacity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(Hide)'!$A14,'Capacity Summary'!$I$35:$BH$35,0))&lt;&gt;0,INDEX('Capacity Summary'!$I$36:$BH$135,MATCH('Capacity Backing (Hide)'!CF$2,'Capacity Summary'!$B$36:$B$135,0),MATCH('Capacity Backing (Hide)'!$A14,'Capacity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(Hide)'!$A14,'Capacity Summary'!$I$35:$BH$35,0))&lt;&gt;0,INDEX('Capacity Summary'!$I$36:$BH$135,MATCH('Capacity Backing (Hide)'!CG$2,'Capacity Summary'!$B$36:$B$135,0),MATCH('Capacity Backing (Hide)'!$A14,'Capacity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(Hide)'!$A14,'Capacity Summary'!$I$35:$BH$35,0))&lt;&gt;0,INDEX('Capacity Summary'!$I$36:$BH$135,MATCH('Capacity Backing (Hide)'!CH$2,'Capacity Summary'!$B$36:$B$135,0),MATCH('Capacity Backing (Hide)'!$A14,'Capacity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(Hide)'!$A14,'Capacity Summary'!$I$35:$BH$35,0))&lt;&gt;0,INDEX('Capacity Summary'!$I$36:$BH$135,MATCH('Capacity Backing (Hide)'!CI$2,'Capacity Summary'!$B$36:$B$135,0),MATCH('Capacity Backing (Hide)'!$A14,'Capacity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(Hide)'!$A14,'Capacity Summary'!$I$35:$BH$35,0))&lt;&gt;0,INDEX('Capacity Summary'!$I$36:$BH$135,MATCH('Capacity Backing (Hide)'!CJ$2,'Capacity Summary'!$B$36:$B$135,0),MATCH('Capacity Backing (Hide)'!$A14,'Capacity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(Hide)'!$A14,'Capacity Summary'!$I$35:$BH$35,0))&lt;&gt;0,INDEX('Capacity Summary'!$I$36:$BH$135,MATCH('Capacity Backing (Hide)'!CK$2,'Capacity Summary'!$B$36:$B$135,0),MATCH('Capacity Backing (Hide)'!$A14,'Capacity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(Hide)'!$A14,'Capacity Summary'!$I$35:$BH$35,0))&lt;&gt;0,INDEX('Capacity Summary'!$I$36:$BH$135,MATCH('Capacity Backing (Hide)'!CL$2,'Capacity Summary'!$B$36:$B$135,0),MATCH('Capacity Backing (Hide)'!$A14,'Capacity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(Hide)'!$A14,'Capacity Summary'!$I$35:$BH$35,0))&lt;&gt;0,INDEX('Capacity Summary'!$I$36:$BH$135,MATCH('Capacity Backing (Hide)'!CM$2,'Capacity Summary'!$B$36:$B$135,0),MATCH('Capacity Backing (Hide)'!$A14,'Capacity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(Hide)'!$A14,'Capacity Summary'!$I$35:$BH$35,0))&lt;&gt;0,INDEX('Capacity Summary'!$I$36:$BH$135,MATCH('Capacity Backing (Hide)'!CN$2,'Capacity Summary'!$B$36:$B$135,0),MATCH('Capacity Backing (Hide)'!$A14,'Capacity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(Hide)'!$A14,'Capacity Summary'!$I$35:$BH$35,0))&lt;&gt;0,INDEX('Capacity Summary'!$I$36:$BH$135,MATCH('Capacity Backing (Hide)'!CO$2,'Capacity Summary'!$B$36:$B$135,0),MATCH('Capacity Backing (Hide)'!$A14,'Capacity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(Hide)'!$A14,'Capacity Summary'!$I$35:$BH$35,0))&lt;&gt;0,INDEX('Capacity Summary'!$I$36:$BH$135,MATCH('Capacity Backing (Hide)'!CP$2,'Capacity Summary'!$B$36:$B$135,0),MATCH('Capacity Backing (Hide)'!$A14,'Capacity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(Hide)'!$A14,'Capacity Summary'!$I$35:$BH$35,0))&lt;&gt;0,INDEX('Capacity Summary'!$I$36:$BH$135,MATCH('Capacity Backing (Hide)'!CQ$2,'Capacity Summary'!$B$36:$B$135,0),MATCH('Capacity Backing (Hide)'!$A14,'Capacity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(Hide)'!$A14,'Capacity Summary'!$I$35:$BH$35,0))&lt;&gt;0,INDEX('Capacity Summary'!$I$36:$BH$135,MATCH('Capacity Backing (Hide)'!CR$2,'Capacity Summary'!$B$36:$B$135,0),MATCH('Capacity Backing (Hide)'!$A14,'Capacity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(Hide)'!$A14,'Capacity Summary'!$I$35:$BH$35,0))&lt;&gt;0,INDEX('Capacity Summary'!$I$36:$BH$135,MATCH('Capacity Backing (Hide)'!CS$2,'Capacity Summary'!$B$36:$B$135,0),MATCH('Capacity Backing (Hide)'!$A14,'Capacity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(Hide)'!$A14,'Capacity Summary'!$I$35:$BH$35,0))&lt;&gt;0,INDEX('Capacity Summary'!$I$36:$BH$135,MATCH('Capacity Backing (Hide)'!CT$2,'Capacity Summary'!$B$36:$B$135,0),MATCH('Capacity Backing (Hide)'!$A14,'Capacity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(Hide)'!$A14,'Capacity Summary'!$I$35:$BH$35,0))&lt;&gt;0,INDEX('Capacity Summary'!$I$36:$BH$135,MATCH('Capacity Backing (Hide)'!CU$2,'Capacity Summary'!$B$36:$B$135,0),MATCH('Capacity Backing (Hide)'!$A14,'Capacity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(Hide)'!$A14,'Capacity Summary'!$I$35:$BH$35,0))&lt;&gt;0,INDEX('Capacity Summary'!$I$36:$BH$135,MATCH('Capacity Backing (Hide)'!CV$2,'Capacity Summary'!$B$36:$B$135,0),MATCH('Capacity Backing (Hide)'!$A14,'Capacity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(Hide)'!$A14,'Capacity Summary'!$I$35:$BH$35,0))&lt;&gt;0,INDEX('Capacity Summary'!$I$36:$BH$135,MATCH('Capacity Backing (Hide)'!CW$2,'Capacity Summary'!$B$36:$B$135,0),MATCH('Capacity Backing (Hide)'!$A14,'Capacity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5" spans="1:101" x14ac:dyDescent="0.35">
      <c r="A15" s="2">
        <f ca="1">'Required Capacity (Hide)'!E15</f>
        <v>44274</v>
      </c>
      <c r="B1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(Hide)'!$A15,'Capacity Summary'!$I$35:$BH$35,0))&lt;&gt;0,INDEX('Capacity Summary'!$I$36:$BH$135,MATCH('Capacity Backing (Hide)'!B$2,'Capacity Summary'!$B$36:$B$135,0),MATCH('Capacity Backing (Hide)'!$A15,'Capacity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(Hide)'!$A15,'Capacity Summary'!$I$35:$BH$35,0))&lt;&gt;0,INDEX('Capacity Summary'!$I$36:$BH$135,MATCH('Capacity Backing (Hide)'!C$2,'Capacity Summary'!$B$36:$B$135,0),MATCH('Capacity Backing (Hide)'!$A15,'Capacity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(Hide)'!$A15,'Capacity Summary'!$I$35:$BH$35,0))&lt;&gt;0,INDEX('Capacity Summary'!$I$36:$BH$135,MATCH('Capacity Backing (Hide)'!D$2,'Capacity Summary'!$B$36:$B$135,0),MATCH('Capacity Backing (Hide)'!$A15,'Capacity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(Hide)'!$A15,'Capacity Summary'!$I$35:$BH$35,0))&lt;&gt;0,INDEX('Capacity Summary'!$I$36:$BH$135,MATCH('Capacity Backing (Hide)'!E$2,'Capacity Summary'!$B$36:$B$135,0),MATCH('Capacity Backing (Hide)'!$A15,'Capacity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(Hide)'!$A15,'Capacity Summary'!$I$35:$BH$35,0))&lt;&gt;0,INDEX('Capacity Summary'!$I$36:$BH$135,MATCH('Capacity Backing (Hide)'!F$2,'Capacity Summary'!$B$36:$B$135,0),MATCH('Capacity Backing (Hide)'!$A15,'Capacity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(Hide)'!$A15,'Capacity Summary'!$I$35:$BH$35,0))&lt;&gt;0,INDEX('Capacity Summary'!$I$36:$BH$135,MATCH('Capacity Backing (Hide)'!G$2,'Capacity Summary'!$B$36:$B$135,0),MATCH('Capacity Backing (Hide)'!$A15,'Capacity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(Hide)'!$A15,'Capacity Summary'!$I$35:$BH$35,0))&lt;&gt;0,INDEX('Capacity Summary'!$I$36:$BH$135,MATCH('Capacity Backing (Hide)'!H$2,'Capacity Summary'!$B$36:$B$135,0),MATCH('Capacity Backing (Hide)'!$A15,'Capacity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(Hide)'!$A15,'Capacity Summary'!$I$35:$BH$35,0))&lt;&gt;0,INDEX('Capacity Summary'!$I$36:$BH$135,MATCH('Capacity Backing (Hide)'!I$2,'Capacity Summary'!$B$36:$B$135,0),MATCH('Capacity Backing (Hide)'!$A15,'Capacity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(Hide)'!$A15,'Capacity Summary'!$I$35:$BH$35,0))&lt;&gt;0,INDEX('Capacity Summary'!$I$36:$BH$135,MATCH('Capacity Backing (Hide)'!J$2,'Capacity Summary'!$B$36:$B$135,0),MATCH('Capacity Backing (Hide)'!$A15,'Capacity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(Hide)'!$A15,'Capacity Summary'!$I$35:$BH$35,0))&lt;&gt;0,INDEX('Capacity Summary'!$I$36:$BH$135,MATCH('Capacity Backing (Hide)'!K$2,'Capacity Summary'!$B$36:$B$135,0),MATCH('Capacity Backing (Hide)'!$A15,'Capacity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(Hide)'!$A15,'Capacity Summary'!$I$35:$BH$35,0))&lt;&gt;0,INDEX('Capacity Summary'!$I$36:$BH$135,MATCH('Capacity Backing (Hide)'!L$2,'Capacity Summary'!$B$36:$B$135,0),MATCH('Capacity Backing (Hide)'!$A15,'Capacity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(Hide)'!$A15,'Capacity Summary'!$I$35:$BH$35,0))&lt;&gt;0,INDEX('Capacity Summary'!$I$36:$BH$135,MATCH('Capacity Backing (Hide)'!M$2,'Capacity Summary'!$B$36:$B$135,0),MATCH('Capacity Backing (Hide)'!$A15,'Capacity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(Hide)'!$A15,'Capacity Summary'!$I$35:$BH$35,0))&lt;&gt;0,INDEX('Capacity Summary'!$I$36:$BH$135,MATCH('Capacity Backing (Hide)'!N$2,'Capacity Summary'!$B$36:$B$135,0),MATCH('Capacity Backing (Hide)'!$A15,'Capacity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(Hide)'!$A15,'Capacity Summary'!$I$35:$BH$35,0))&lt;&gt;0,INDEX('Capacity Summary'!$I$36:$BH$135,MATCH('Capacity Backing (Hide)'!O$2,'Capacity Summary'!$B$36:$B$135,0),MATCH('Capacity Backing (Hide)'!$A15,'Capacity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(Hide)'!$A15,'Capacity Summary'!$I$35:$BH$35,0))&lt;&gt;0,INDEX('Capacity Summary'!$I$36:$BH$135,MATCH('Capacity Backing (Hide)'!P$2,'Capacity Summary'!$B$36:$B$135,0),MATCH('Capacity Backing (Hide)'!$A15,'Capacity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(Hide)'!$A15,'Capacity Summary'!$I$35:$BH$35,0))&lt;&gt;0,INDEX('Capacity Summary'!$I$36:$BH$135,MATCH('Capacity Backing (Hide)'!Q$2,'Capacity Summary'!$B$36:$B$135,0),MATCH('Capacity Backing (Hide)'!$A15,'Capacity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(Hide)'!$A15,'Capacity Summary'!$I$35:$BH$35,0))&lt;&gt;0,INDEX('Capacity Summary'!$I$36:$BH$135,MATCH('Capacity Backing (Hide)'!R$2,'Capacity Summary'!$B$36:$B$135,0),MATCH('Capacity Backing (Hide)'!$A15,'Capacity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(Hide)'!$A15,'Capacity Summary'!$I$35:$BH$35,0))&lt;&gt;0,INDEX('Capacity Summary'!$I$36:$BH$135,MATCH('Capacity Backing (Hide)'!S$2,'Capacity Summary'!$B$36:$B$135,0),MATCH('Capacity Backing (Hide)'!$A15,'Capacity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(Hide)'!$A15,'Capacity Summary'!$I$35:$BH$35,0))&lt;&gt;0,INDEX('Capacity Summary'!$I$36:$BH$135,MATCH('Capacity Backing (Hide)'!T$2,'Capacity Summary'!$B$36:$B$135,0),MATCH('Capacity Backing (Hide)'!$A15,'Capacity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(Hide)'!$A15,'Capacity Summary'!$I$35:$BH$35,0))&lt;&gt;0,INDEX('Capacity Summary'!$I$36:$BH$135,MATCH('Capacity Backing (Hide)'!U$2,'Capacity Summary'!$B$36:$B$135,0),MATCH('Capacity Backing (Hide)'!$A15,'Capacity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(Hide)'!$A15,'Capacity Summary'!$I$35:$BH$35,0))&lt;&gt;0,INDEX('Capacity Summary'!$I$36:$BH$135,MATCH('Capacity Backing (Hide)'!V$2,'Capacity Summary'!$B$36:$B$135,0),MATCH('Capacity Backing (Hide)'!$A15,'Capacity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(Hide)'!$A15,'Capacity Summary'!$I$35:$BH$35,0))&lt;&gt;0,INDEX('Capacity Summary'!$I$36:$BH$135,MATCH('Capacity Backing (Hide)'!W$2,'Capacity Summary'!$B$36:$B$135,0),MATCH('Capacity Backing (Hide)'!$A15,'Capacity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(Hide)'!$A15,'Capacity Summary'!$I$35:$BH$35,0))&lt;&gt;0,INDEX('Capacity Summary'!$I$36:$BH$135,MATCH('Capacity Backing (Hide)'!X$2,'Capacity Summary'!$B$36:$B$135,0),MATCH('Capacity Backing (Hide)'!$A15,'Capacity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(Hide)'!$A15,'Capacity Summary'!$I$35:$BH$35,0))&lt;&gt;0,INDEX('Capacity Summary'!$I$36:$BH$135,MATCH('Capacity Backing (Hide)'!Y$2,'Capacity Summary'!$B$36:$B$135,0),MATCH('Capacity Backing (Hide)'!$A15,'Capacity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(Hide)'!$A15,'Capacity Summary'!$I$35:$BH$35,0))&lt;&gt;0,INDEX('Capacity Summary'!$I$36:$BH$135,MATCH('Capacity Backing (Hide)'!Z$2,'Capacity Summary'!$B$36:$B$135,0),MATCH('Capacity Backing (Hide)'!$A15,'Capacity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(Hide)'!$A15,'Capacity Summary'!$I$35:$BH$35,0))&lt;&gt;0,INDEX('Capacity Summary'!$I$36:$BH$135,MATCH('Capacity Backing (Hide)'!AA$2,'Capacity Summary'!$B$36:$B$135,0),MATCH('Capacity Backing (Hide)'!$A15,'Capacity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(Hide)'!$A15,'Capacity Summary'!$I$35:$BH$35,0))&lt;&gt;0,INDEX('Capacity Summary'!$I$36:$BH$135,MATCH('Capacity Backing (Hide)'!AB$2,'Capacity Summary'!$B$36:$B$135,0),MATCH('Capacity Backing (Hide)'!$A15,'Capacity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(Hide)'!$A15,'Capacity Summary'!$I$35:$BH$35,0))&lt;&gt;0,INDEX('Capacity Summary'!$I$36:$BH$135,MATCH('Capacity Backing (Hide)'!AC$2,'Capacity Summary'!$B$36:$B$135,0),MATCH('Capacity Backing (Hide)'!$A15,'Capacity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(Hide)'!$A15,'Capacity Summary'!$I$35:$BH$35,0))&lt;&gt;0,INDEX('Capacity Summary'!$I$36:$BH$135,MATCH('Capacity Backing (Hide)'!AD$2,'Capacity Summary'!$B$36:$B$135,0),MATCH('Capacity Backing (Hide)'!$A15,'Capacity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(Hide)'!$A15,'Capacity Summary'!$I$35:$BH$35,0))&lt;&gt;0,INDEX('Capacity Summary'!$I$36:$BH$135,MATCH('Capacity Backing (Hide)'!AE$2,'Capacity Summary'!$B$36:$B$135,0),MATCH('Capacity Backing (Hide)'!$A15,'Capacity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(Hide)'!$A15,'Capacity Summary'!$I$35:$BH$35,0))&lt;&gt;0,INDEX('Capacity Summary'!$I$36:$BH$135,MATCH('Capacity Backing (Hide)'!AF$2,'Capacity Summary'!$B$36:$B$135,0),MATCH('Capacity Backing (Hide)'!$A15,'Capacity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(Hide)'!$A15,'Capacity Summary'!$I$35:$BH$35,0))&lt;&gt;0,INDEX('Capacity Summary'!$I$36:$BH$135,MATCH('Capacity Backing (Hide)'!AG$2,'Capacity Summary'!$B$36:$B$135,0),MATCH('Capacity Backing (Hide)'!$A15,'Capacity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(Hide)'!$A15,'Capacity Summary'!$I$35:$BH$35,0))&lt;&gt;0,INDEX('Capacity Summary'!$I$36:$BH$135,MATCH('Capacity Backing (Hide)'!AH$2,'Capacity Summary'!$B$36:$B$135,0),MATCH('Capacity Backing (Hide)'!$A15,'Capacity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(Hide)'!$A15,'Capacity Summary'!$I$35:$BH$35,0))&lt;&gt;0,INDEX('Capacity Summary'!$I$36:$BH$135,MATCH('Capacity Backing (Hide)'!AI$2,'Capacity Summary'!$B$36:$B$135,0),MATCH('Capacity Backing (Hide)'!$A15,'Capacity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(Hide)'!$A15,'Capacity Summary'!$I$35:$BH$35,0))&lt;&gt;0,INDEX('Capacity Summary'!$I$36:$BH$135,MATCH('Capacity Backing (Hide)'!AJ$2,'Capacity Summary'!$B$36:$B$135,0),MATCH('Capacity Backing (Hide)'!$A15,'Capacity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(Hide)'!$A15,'Capacity Summary'!$I$35:$BH$35,0))&lt;&gt;0,INDEX('Capacity Summary'!$I$36:$BH$135,MATCH('Capacity Backing (Hide)'!AK$2,'Capacity Summary'!$B$36:$B$135,0),MATCH('Capacity Backing (Hide)'!$A15,'Capacity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(Hide)'!$A15,'Capacity Summary'!$I$35:$BH$35,0))&lt;&gt;0,INDEX('Capacity Summary'!$I$36:$BH$135,MATCH('Capacity Backing (Hide)'!AL$2,'Capacity Summary'!$B$36:$B$135,0),MATCH('Capacity Backing (Hide)'!$A15,'Capacity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(Hide)'!$A15,'Capacity Summary'!$I$35:$BH$35,0))&lt;&gt;0,INDEX('Capacity Summary'!$I$36:$BH$135,MATCH('Capacity Backing (Hide)'!AM$2,'Capacity Summary'!$B$36:$B$135,0),MATCH('Capacity Backing (Hide)'!$A15,'Capacity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(Hide)'!$A15,'Capacity Summary'!$I$35:$BH$35,0))&lt;&gt;0,INDEX('Capacity Summary'!$I$36:$BH$135,MATCH('Capacity Backing (Hide)'!AN$2,'Capacity Summary'!$B$36:$B$135,0),MATCH('Capacity Backing (Hide)'!$A15,'Capacity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(Hide)'!$A15,'Capacity Summary'!$I$35:$BH$35,0))&lt;&gt;0,INDEX('Capacity Summary'!$I$36:$BH$135,MATCH('Capacity Backing (Hide)'!AO$2,'Capacity Summary'!$B$36:$B$135,0),MATCH('Capacity Backing (Hide)'!$A15,'Capacity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(Hide)'!$A15,'Capacity Summary'!$I$35:$BH$35,0))&lt;&gt;0,INDEX('Capacity Summary'!$I$36:$BH$135,MATCH('Capacity Backing (Hide)'!AP$2,'Capacity Summary'!$B$36:$B$135,0),MATCH('Capacity Backing (Hide)'!$A15,'Capacity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(Hide)'!$A15,'Capacity Summary'!$I$35:$BH$35,0))&lt;&gt;0,INDEX('Capacity Summary'!$I$36:$BH$135,MATCH('Capacity Backing (Hide)'!AQ$2,'Capacity Summary'!$B$36:$B$135,0),MATCH('Capacity Backing (Hide)'!$A15,'Capacity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(Hide)'!$A15,'Capacity Summary'!$I$35:$BH$35,0))&lt;&gt;0,INDEX('Capacity Summary'!$I$36:$BH$135,MATCH('Capacity Backing (Hide)'!AR$2,'Capacity Summary'!$B$36:$B$135,0),MATCH('Capacity Backing (Hide)'!$A15,'Capacity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(Hide)'!$A15,'Capacity Summary'!$I$35:$BH$35,0))&lt;&gt;0,INDEX('Capacity Summary'!$I$36:$BH$135,MATCH('Capacity Backing (Hide)'!AS$2,'Capacity Summary'!$B$36:$B$135,0),MATCH('Capacity Backing (Hide)'!$A15,'Capacity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(Hide)'!$A15,'Capacity Summary'!$I$35:$BH$35,0))&lt;&gt;0,INDEX('Capacity Summary'!$I$36:$BH$135,MATCH('Capacity Backing (Hide)'!AT$2,'Capacity Summary'!$B$36:$B$135,0),MATCH('Capacity Backing (Hide)'!$A15,'Capacity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(Hide)'!$A15,'Capacity Summary'!$I$35:$BH$35,0))&lt;&gt;0,INDEX('Capacity Summary'!$I$36:$BH$135,MATCH('Capacity Backing (Hide)'!AU$2,'Capacity Summary'!$B$36:$B$135,0),MATCH('Capacity Backing (Hide)'!$A15,'Capacity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(Hide)'!$A15,'Capacity Summary'!$I$35:$BH$35,0))&lt;&gt;0,INDEX('Capacity Summary'!$I$36:$BH$135,MATCH('Capacity Backing (Hide)'!AV$2,'Capacity Summary'!$B$36:$B$135,0),MATCH('Capacity Backing (Hide)'!$A15,'Capacity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(Hide)'!$A15,'Capacity Summary'!$I$35:$BH$35,0))&lt;&gt;0,INDEX('Capacity Summary'!$I$36:$BH$135,MATCH('Capacity Backing (Hide)'!AW$2,'Capacity Summary'!$B$36:$B$135,0),MATCH('Capacity Backing (Hide)'!$A15,'Capacity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(Hide)'!$A15,'Capacity Summary'!$I$35:$BH$35,0))&lt;&gt;0,INDEX('Capacity Summary'!$I$36:$BH$135,MATCH('Capacity Backing (Hide)'!AX$2,'Capacity Summary'!$B$36:$B$135,0),MATCH('Capacity Backing (Hide)'!$A15,'Capacity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(Hide)'!$A15,'Capacity Summary'!$I$35:$BH$35,0))&lt;&gt;0,INDEX('Capacity Summary'!$I$36:$BH$135,MATCH('Capacity Backing (Hide)'!AY$2,'Capacity Summary'!$B$36:$B$135,0),MATCH('Capacity Backing (Hide)'!$A15,'Capacity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(Hide)'!$A15,'Capacity Summary'!$I$35:$BH$35,0))&lt;&gt;0,INDEX('Capacity Summary'!$I$36:$BH$135,MATCH('Capacity Backing (Hide)'!AZ$2,'Capacity Summary'!$B$36:$B$135,0),MATCH('Capacity Backing (Hide)'!$A15,'Capacity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(Hide)'!$A15,'Capacity Summary'!$I$35:$BH$35,0))&lt;&gt;0,INDEX('Capacity Summary'!$I$36:$BH$135,MATCH('Capacity Backing (Hide)'!BA$2,'Capacity Summary'!$B$36:$B$135,0),MATCH('Capacity Backing (Hide)'!$A15,'Capacity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(Hide)'!$A15,'Capacity Summary'!$I$35:$BH$35,0))&lt;&gt;0,INDEX('Capacity Summary'!$I$36:$BH$135,MATCH('Capacity Backing (Hide)'!BB$2,'Capacity Summary'!$B$36:$B$135,0),MATCH('Capacity Backing (Hide)'!$A15,'Capacity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(Hide)'!$A15,'Capacity Summary'!$I$35:$BH$35,0))&lt;&gt;0,INDEX('Capacity Summary'!$I$36:$BH$135,MATCH('Capacity Backing (Hide)'!BC$2,'Capacity Summary'!$B$36:$B$135,0),MATCH('Capacity Backing (Hide)'!$A15,'Capacity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(Hide)'!$A15,'Capacity Summary'!$I$35:$BH$35,0))&lt;&gt;0,INDEX('Capacity Summary'!$I$36:$BH$135,MATCH('Capacity Backing (Hide)'!BD$2,'Capacity Summary'!$B$36:$B$135,0),MATCH('Capacity Backing (Hide)'!$A15,'Capacity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(Hide)'!$A15,'Capacity Summary'!$I$35:$BH$35,0))&lt;&gt;0,INDEX('Capacity Summary'!$I$36:$BH$135,MATCH('Capacity Backing (Hide)'!BE$2,'Capacity Summary'!$B$36:$B$135,0),MATCH('Capacity Backing (Hide)'!$A15,'Capacity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(Hide)'!$A15,'Capacity Summary'!$I$35:$BH$35,0))&lt;&gt;0,INDEX('Capacity Summary'!$I$36:$BH$135,MATCH('Capacity Backing (Hide)'!BF$2,'Capacity Summary'!$B$36:$B$135,0),MATCH('Capacity Backing (Hide)'!$A15,'Capacity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(Hide)'!$A15,'Capacity Summary'!$I$35:$BH$35,0))&lt;&gt;0,INDEX('Capacity Summary'!$I$36:$BH$135,MATCH('Capacity Backing (Hide)'!BG$2,'Capacity Summary'!$B$36:$B$135,0),MATCH('Capacity Backing (Hide)'!$A15,'Capacity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(Hide)'!$A15,'Capacity Summary'!$I$35:$BH$35,0))&lt;&gt;0,INDEX('Capacity Summary'!$I$36:$BH$135,MATCH('Capacity Backing (Hide)'!BH$2,'Capacity Summary'!$B$36:$B$135,0),MATCH('Capacity Backing (Hide)'!$A15,'Capacity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(Hide)'!$A15,'Capacity Summary'!$I$35:$BH$35,0))&lt;&gt;0,INDEX('Capacity Summary'!$I$36:$BH$135,MATCH('Capacity Backing (Hide)'!BI$2,'Capacity Summary'!$B$36:$B$135,0),MATCH('Capacity Backing (Hide)'!$A15,'Capacity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(Hide)'!$A15,'Capacity Summary'!$I$35:$BH$35,0))&lt;&gt;0,INDEX('Capacity Summary'!$I$36:$BH$135,MATCH('Capacity Backing (Hide)'!BJ$2,'Capacity Summary'!$B$36:$B$135,0),MATCH('Capacity Backing (Hide)'!$A15,'Capacity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(Hide)'!$A15,'Capacity Summary'!$I$35:$BH$35,0))&lt;&gt;0,INDEX('Capacity Summary'!$I$36:$BH$135,MATCH('Capacity Backing (Hide)'!BK$2,'Capacity Summary'!$B$36:$B$135,0),MATCH('Capacity Backing (Hide)'!$A15,'Capacity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(Hide)'!$A15,'Capacity Summary'!$I$35:$BH$35,0))&lt;&gt;0,INDEX('Capacity Summary'!$I$36:$BH$135,MATCH('Capacity Backing (Hide)'!BL$2,'Capacity Summary'!$B$36:$B$135,0),MATCH('Capacity Backing (Hide)'!$A15,'Capacity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(Hide)'!$A15,'Capacity Summary'!$I$35:$BH$35,0))&lt;&gt;0,INDEX('Capacity Summary'!$I$36:$BH$135,MATCH('Capacity Backing (Hide)'!BM$2,'Capacity Summary'!$B$36:$B$135,0),MATCH('Capacity Backing (Hide)'!$A15,'Capacity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(Hide)'!$A15,'Capacity Summary'!$I$35:$BH$35,0))&lt;&gt;0,INDEX('Capacity Summary'!$I$36:$BH$135,MATCH('Capacity Backing (Hide)'!BN$2,'Capacity Summary'!$B$36:$B$135,0),MATCH('Capacity Backing (Hide)'!$A15,'Capacity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(Hide)'!$A15,'Capacity Summary'!$I$35:$BH$35,0))&lt;&gt;0,INDEX('Capacity Summary'!$I$36:$BH$135,MATCH('Capacity Backing (Hide)'!BO$2,'Capacity Summary'!$B$36:$B$135,0),MATCH('Capacity Backing (Hide)'!$A15,'Capacity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(Hide)'!$A15,'Capacity Summary'!$I$35:$BH$35,0))&lt;&gt;0,INDEX('Capacity Summary'!$I$36:$BH$135,MATCH('Capacity Backing (Hide)'!BP$2,'Capacity Summary'!$B$36:$B$135,0),MATCH('Capacity Backing (Hide)'!$A15,'Capacity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(Hide)'!$A15,'Capacity Summary'!$I$35:$BH$35,0))&lt;&gt;0,INDEX('Capacity Summary'!$I$36:$BH$135,MATCH('Capacity Backing (Hide)'!BQ$2,'Capacity Summary'!$B$36:$B$135,0),MATCH('Capacity Backing (Hide)'!$A15,'Capacity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(Hide)'!$A15,'Capacity Summary'!$I$35:$BH$35,0))&lt;&gt;0,INDEX('Capacity Summary'!$I$36:$BH$135,MATCH('Capacity Backing (Hide)'!BR$2,'Capacity Summary'!$B$36:$B$135,0),MATCH('Capacity Backing (Hide)'!$A15,'Capacity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(Hide)'!$A15,'Capacity Summary'!$I$35:$BH$35,0))&lt;&gt;0,INDEX('Capacity Summary'!$I$36:$BH$135,MATCH('Capacity Backing (Hide)'!BS$2,'Capacity Summary'!$B$36:$B$135,0),MATCH('Capacity Backing (Hide)'!$A15,'Capacity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(Hide)'!$A15,'Capacity Summary'!$I$35:$BH$35,0))&lt;&gt;0,INDEX('Capacity Summary'!$I$36:$BH$135,MATCH('Capacity Backing (Hide)'!BT$2,'Capacity Summary'!$B$36:$B$135,0),MATCH('Capacity Backing (Hide)'!$A15,'Capacity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(Hide)'!$A15,'Capacity Summary'!$I$35:$BH$35,0))&lt;&gt;0,INDEX('Capacity Summary'!$I$36:$BH$135,MATCH('Capacity Backing (Hide)'!BU$2,'Capacity Summary'!$B$36:$B$135,0),MATCH('Capacity Backing (Hide)'!$A15,'Capacity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(Hide)'!$A15,'Capacity Summary'!$I$35:$BH$35,0))&lt;&gt;0,INDEX('Capacity Summary'!$I$36:$BH$135,MATCH('Capacity Backing (Hide)'!BV$2,'Capacity Summary'!$B$36:$B$135,0),MATCH('Capacity Backing (Hide)'!$A15,'Capacity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(Hide)'!$A15,'Capacity Summary'!$I$35:$BH$35,0))&lt;&gt;0,INDEX('Capacity Summary'!$I$36:$BH$135,MATCH('Capacity Backing (Hide)'!BW$2,'Capacity Summary'!$B$36:$B$135,0),MATCH('Capacity Backing (Hide)'!$A15,'Capacity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(Hide)'!$A15,'Capacity Summary'!$I$35:$BH$35,0))&lt;&gt;0,INDEX('Capacity Summary'!$I$36:$BH$135,MATCH('Capacity Backing (Hide)'!BX$2,'Capacity Summary'!$B$36:$B$135,0),MATCH('Capacity Backing (Hide)'!$A15,'Capacity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(Hide)'!$A15,'Capacity Summary'!$I$35:$BH$35,0))&lt;&gt;0,INDEX('Capacity Summary'!$I$36:$BH$135,MATCH('Capacity Backing (Hide)'!BY$2,'Capacity Summary'!$B$36:$B$135,0),MATCH('Capacity Backing (Hide)'!$A15,'Capacity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(Hide)'!$A15,'Capacity Summary'!$I$35:$BH$35,0))&lt;&gt;0,INDEX('Capacity Summary'!$I$36:$BH$135,MATCH('Capacity Backing (Hide)'!BZ$2,'Capacity Summary'!$B$36:$B$135,0),MATCH('Capacity Backing (Hide)'!$A15,'Capacity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(Hide)'!$A15,'Capacity Summary'!$I$35:$BH$35,0))&lt;&gt;0,INDEX('Capacity Summary'!$I$36:$BH$135,MATCH('Capacity Backing (Hide)'!CA$2,'Capacity Summary'!$B$36:$B$135,0),MATCH('Capacity Backing (Hide)'!$A15,'Capacity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(Hide)'!$A15,'Capacity Summary'!$I$35:$BH$35,0))&lt;&gt;0,INDEX('Capacity Summary'!$I$36:$BH$135,MATCH('Capacity Backing (Hide)'!CB$2,'Capacity Summary'!$B$36:$B$135,0),MATCH('Capacity Backing (Hide)'!$A15,'Capacity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(Hide)'!$A15,'Capacity Summary'!$I$35:$BH$35,0))&lt;&gt;0,INDEX('Capacity Summary'!$I$36:$BH$135,MATCH('Capacity Backing (Hide)'!CC$2,'Capacity Summary'!$B$36:$B$135,0),MATCH('Capacity Backing (Hide)'!$A15,'Capacity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(Hide)'!$A15,'Capacity Summary'!$I$35:$BH$35,0))&lt;&gt;0,INDEX('Capacity Summary'!$I$36:$BH$135,MATCH('Capacity Backing (Hide)'!CD$2,'Capacity Summary'!$B$36:$B$135,0),MATCH('Capacity Backing (Hide)'!$A15,'Capacity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(Hide)'!$A15,'Capacity Summary'!$I$35:$BH$35,0))&lt;&gt;0,INDEX('Capacity Summary'!$I$36:$BH$135,MATCH('Capacity Backing (Hide)'!CE$2,'Capacity Summary'!$B$36:$B$135,0),MATCH('Capacity Backing (Hide)'!$A15,'Capacity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(Hide)'!$A15,'Capacity Summary'!$I$35:$BH$35,0))&lt;&gt;0,INDEX('Capacity Summary'!$I$36:$BH$135,MATCH('Capacity Backing (Hide)'!CF$2,'Capacity Summary'!$B$36:$B$135,0),MATCH('Capacity Backing (Hide)'!$A15,'Capacity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(Hide)'!$A15,'Capacity Summary'!$I$35:$BH$35,0))&lt;&gt;0,INDEX('Capacity Summary'!$I$36:$BH$135,MATCH('Capacity Backing (Hide)'!CG$2,'Capacity Summary'!$B$36:$B$135,0),MATCH('Capacity Backing (Hide)'!$A15,'Capacity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(Hide)'!$A15,'Capacity Summary'!$I$35:$BH$35,0))&lt;&gt;0,INDEX('Capacity Summary'!$I$36:$BH$135,MATCH('Capacity Backing (Hide)'!CH$2,'Capacity Summary'!$B$36:$B$135,0),MATCH('Capacity Backing (Hide)'!$A15,'Capacity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(Hide)'!$A15,'Capacity Summary'!$I$35:$BH$35,0))&lt;&gt;0,INDEX('Capacity Summary'!$I$36:$BH$135,MATCH('Capacity Backing (Hide)'!CI$2,'Capacity Summary'!$B$36:$B$135,0),MATCH('Capacity Backing (Hide)'!$A15,'Capacity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(Hide)'!$A15,'Capacity Summary'!$I$35:$BH$35,0))&lt;&gt;0,INDEX('Capacity Summary'!$I$36:$BH$135,MATCH('Capacity Backing (Hide)'!CJ$2,'Capacity Summary'!$B$36:$B$135,0),MATCH('Capacity Backing (Hide)'!$A15,'Capacity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(Hide)'!$A15,'Capacity Summary'!$I$35:$BH$35,0))&lt;&gt;0,INDEX('Capacity Summary'!$I$36:$BH$135,MATCH('Capacity Backing (Hide)'!CK$2,'Capacity Summary'!$B$36:$B$135,0),MATCH('Capacity Backing (Hide)'!$A15,'Capacity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(Hide)'!$A15,'Capacity Summary'!$I$35:$BH$35,0))&lt;&gt;0,INDEX('Capacity Summary'!$I$36:$BH$135,MATCH('Capacity Backing (Hide)'!CL$2,'Capacity Summary'!$B$36:$B$135,0),MATCH('Capacity Backing (Hide)'!$A15,'Capacity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(Hide)'!$A15,'Capacity Summary'!$I$35:$BH$35,0))&lt;&gt;0,INDEX('Capacity Summary'!$I$36:$BH$135,MATCH('Capacity Backing (Hide)'!CM$2,'Capacity Summary'!$B$36:$B$135,0),MATCH('Capacity Backing (Hide)'!$A15,'Capacity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(Hide)'!$A15,'Capacity Summary'!$I$35:$BH$35,0))&lt;&gt;0,INDEX('Capacity Summary'!$I$36:$BH$135,MATCH('Capacity Backing (Hide)'!CN$2,'Capacity Summary'!$B$36:$B$135,0),MATCH('Capacity Backing (Hide)'!$A15,'Capacity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(Hide)'!$A15,'Capacity Summary'!$I$35:$BH$35,0))&lt;&gt;0,INDEX('Capacity Summary'!$I$36:$BH$135,MATCH('Capacity Backing (Hide)'!CO$2,'Capacity Summary'!$B$36:$B$135,0),MATCH('Capacity Backing (Hide)'!$A15,'Capacity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(Hide)'!$A15,'Capacity Summary'!$I$35:$BH$35,0))&lt;&gt;0,INDEX('Capacity Summary'!$I$36:$BH$135,MATCH('Capacity Backing (Hide)'!CP$2,'Capacity Summary'!$B$36:$B$135,0),MATCH('Capacity Backing (Hide)'!$A15,'Capacity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(Hide)'!$A15,'Capacity Summary'!$I$35:$BH$35,0))&lt;&gt;0,INDEX('Capacity Summary'!$I$36:$BH$135,MATCH('Capacity Backing (Hide)'!CQ$2,'Capacity Summary'!$B$36:$B$135,0),MATCH('Capacity Backing (Hide)'!$A15,'Capacity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(Hide)'!$A15,'Capacity Summary'!$I$35:$BH$35,0))&lt;&gt;0,INDEX('Capacity Summary'!$I$36:$BH$135,MATCH('Capacity Backing (Hide)'!CR$2,'Capacity Summary'!$B$36:$B$135,0),MATCH('Capacity Backing (Hide)'!$A15,'Capacity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(Hide)'!$A15,'Capacity Summary'!$I$35:$BH$35,0))&lt;&gt;0,INDEX('Capacity Summary'!$I$36:$BH$135,MATCH('Capacity Backing (Hide)'!CS$2,'Capacity Summary'!$B$36:$B$135,0),MATCH('Capacity Backing (Hide)'!$A15,'Capacity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(Hide)'!$A15,'Capacity Summary'!$I$35:$BH$35,0))&lt;&gt;0,INDEX('Capacity Summary'!$I$36:$BH$135,MATCH('Capacity Backing (Hide)'!CT$2,'Capacity Summary'!$B$36:$B$135,0),MATCH('Capacity Backing (Hide)'!$A15,'Capacity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(Hide)'!$A15,'Capacity Summary'!$I$35:$BH$35,0))&lt;&gt;0,INDEX('Capacity Summary'!$I$36:$BH$135,MATCH('Capacity Backing (Hide)'!CU$2,'Capacity Summary'!$B$36:$B$135,0),MATCH('Capacity Backing (Hide)'!$A15,'Capacity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(Hide)'!$A15,'Capacity Summary'!$I$35:$BH$35,0))&lt;&gt;0,INDEX('Capacity Summary'!$I$36:$BH$135,MATCH('Capacity Backing (Hide)'!CV$2,'Capacity Summary'!$B$36:$B$135,0),MATCH('Capacity Backing (Hide)'!$A15,'Capacity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(Hide)'!$A15,'Capacity Summary'!$I$35:$BH$35,0))&lt;&gt;0,INDEX('Capacity Summary'!$I$36:$BH$135,MATCH('Capacity Backing (Hide)'!CW$2,'Capacity Summary'!$B$36:$B$135,0),MATCH('Capacity Backing (Hide)'!$A15,'Capacity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6" spans="1:101" x14ac:dyDescent="0.35">
      <c r="A16" s="2">
        <f ca="1">'Required Capacity (Hide)'!E16</f>
        <v>44281</v>
      </c>
      <c r="B1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(Hide)'!$A16,'Capacity Summary'!$I$35:$BH$35,0))&lt;&gt;0,INDEX('Capacity Summary'!$I$36:$BH$135,MATCH('Capacity Backing (Hide)'!B$2,'Capacity Summary'!$B$36:$B$135,0),MATCH('Capacity Backing (Hide)'!$A16,'Capacity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(Hide)'!$A16,'Capacity Summary'!$I$35:$BH$35,0))&lt;&gt;0,INDEX('Capacity Summary'!$I$36:$BH$135,MATCH('Capacity Backing (Hide)'!C$2,'Capacity Summary'!$B$36:$B$135,0),MATCH('Capacity Backing (Hide)'!$A16,'Capacity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(Hide)'!$A16,'Capacity Summary'!$I$35:$BH$35,0))&lt;&gt;0,INDEX('Capacity Summary'!$I$36:$BH$135,MATCH('Capacity Backing (Hide)'!D$2,'Capacity Summary'!$B$36:$B$135,0),MATCH('Capacity Backing (Hide)'!$A16,'Capacity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(Hide)'!$A16,'Capacity Summary'!$I$35:$BH$35,0))&lt;&gt;0,INDEX('Capacity Summary'!$I$36:$BH$135,MATCH('Capacity Backing (Hide)'!E$2,'Capacity Summary'!$B$36:$B$135,0),MATCH('Capacity Backing (Hide)'!$A16,'Capacity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(Hide)'!$A16,'Capacity Summary'!$I$35:$BH$35,0))&lt;&gt;0,INDEX('Capacity Summary'!$I$36:$BH$135,MATCH('Capacity Backing (Hide)'!F$2,'Capacity Summary'!$B$36:$B$135,0),MATCH('Capacity Backing (Hide)'!$A16,'Capacity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(Hide)'!$A16,'Capacity Summary'!$I$35:$BH$35,0))&lt;&gt;0,INDEX('Capacity Summary'!$I$36:$BH$135,MATCH('Capacity Backing (Hide)'!G$2,'Capacity Summary'!$B$36:$B$135,0),MATCH('Capacity Backing (Hide)'!$A16,'Capacity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(Hide)'!$A16,'Capacity Summary'!$I$35:$BH$35,0))&lt;&gt;0,INDEX('Capacity Summary'!$I$36:$BH$135,MATCH('Capacity Backing (Hide)'!H$2,'Capacity Summary'!$B$36:$B$135,0),MATCH('Capacity Backing (Hide)'!$A16,'Capacity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(Hide)'!$A16,'Capacity Summary'!$I$35:$BH$35,0))&lt;&gt;0,INDEX('Capacity Summary'!$I$36:$BH$135,MATCH('Capacity Backing (Hide)'!I$2,'Capacity Summary'!$B$36:$B$135,0),MATCH('Capacity Backing (Hide)'!$A16,'Capacity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(Hide)'!$A16,'Capacity Summary'!$I$35:$BH$35,0))&lt;&gt;0,INDEX('Capacity Summary'!$I$36:$BH$135,MATCH('Capacity Backing (Hide)'!J$2,'Capacity Summary'!$B$36:$B$135,0),MATCH('Capacity Backing (Hide)'!$A16,'Capacity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(Hide)'!$A16,'Capacity Summary'!$I$35:$BH$35,0))&lt;&gt;0,INDEX('Capacity Summary'!$I$36:$BH$135,MATCH('Capacity Backing (Hide)'!K$2,'Capacity Summary'!$B$36:$B$135,0),MATCH('Capacity Backing (Hide)'!$A16,'Capacity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(Hide)'!$A16,'Capacity Summary'!$I$35:$BH$35,0))&lt;&gt;0,INDEX('Capacity Summary'!$I$36:$BH$135,MATCH('Capacity Backing (Hide)'!L$2,'Capacity Summary'!$B$36:$B$135,0),MATCH('Capacity Backing (Hide)'!$A16,'Capacity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(Hide)'!$A16,'Capacity Summary'!$I$35:$BH$35,0))&lt;&gt;0,INDEX('Capacity Summary'!$I$36:$BH$135,MATCH('Capacity Backing (Hide)'!M$2,'Capacity Summary'!$B$36:$B$135,0),MATCH('Capacity Backing (Hide)'!$A16,'Capacity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(Hide)'!$A16,'Capacity Summary'!$I$35:$BH$35,0))&lt;&gt;0,INDEX('Capacity Summary'!$I$36:$BH$135,MATCH('Capacity Backing (Hide)'!N$2,'Capacity Summary'!$B$36:$B$135,0),MATCH('Capacity Backing (Hide)'!$A16,'Capacity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(Hide)'!$A16,'Capacity Summary'!$I$35:$BH$35,0))&lt;&gt;0,INDEX('Capacity Summary'!$I$36:$BH$135,MATCH('Capacity Backing (Hide)'!O$2,'Capacity Summary'!$B$36:$B$135,0),MATCH('Capacity Backing (Hide)'!$A16,'Capacity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(Hide)'!$A16,'Capacity Summary'!$I$35:$BH$35,0))&lt;&gt;0,INDEX('Capacity Summary'!$I$36:$BH$135,MATCH('Capacity Backing (Hide)'!P$2,'Capacity Summary'!$B$36:$B$135,0),MATCH('Capacity Backing (Hide)'!$A16,'Capacity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(Hide)'!$A16,'Capacity Summary'!$I$35:$BH$35,0))&lt;&gt;0,INDEX('Capacity Summary'!$I$36:$BH$135,MATCH('Capacity Backing (Hide)'!Q$2,'Capacity Summary'!$B$36:$B$135,0),MATCH('Capacity Backing (Hide)'!$A16,'Capacity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(Hide)'!$A16,'Capacity Summary'!$I$35:$BH$35,0))&lt;&gt;0,INDEX('Capacity Summary'!$I$36:$BH$135,MATCH('Capacity Backing (Hide)'!R$2,'Capacity Summary'!$B$36:$B$135,0),MATCH('Capacity Backing (Hide)'!$A16,'Capacity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(Hide)'!$A16,'Capacity Summary'!$I$35:$BH$35,0))&lt;&gt;0,INDEX('Capacity Summary'!$I$36:$BH$135,MATCH('Capacity Backing (Hide)'!S$2,'Capacity Summary'!$B$36:$B$135,0),MATCH('Capacity Backing (Hide)'!$A16,'Capacity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(Hide)'!$A16,'Capacity Summary'!$I$35:$BH$35,0))&lt;&gt;0,INDEX('Capacity Summary'!$I$36:$BH$135,MATCH('Capacity Backing (Hide)'!T$2,'Capacity Summary'!$B$36:$B$135,0),MATCH('Capacity Backing (Hide)'!$A16,'Capacity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(Hide)'!$A16,'Capacity Summary'!$I$35:$BH$35,0))&lt;&gt;0,INDEX('Capacity Summary'!$I$36:$BH$135,MATCH('Capacity Backing (Hide)'!U$2,'Capacity Summary'!$B$36:$B$135,0),MATCH('Capacity Backing (Hide)'!$A16,'Capacity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(Hide)'!$A16,'Capacity Summary'!$I$35:$BH$35,0))&lt;&gt;0,INDEX('Capacity Summary'!$I$36:$BH$135,MATCH('Capacity Backing (Hide)'!V$2,'Capacity Summary'!$B$36:$B$135,0),MATCH('Capacity Backing (Hide)'!$A16,'Capacity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(Hide)'!$A16,'Capacity Summary'!$I$35:$BH$35,0))&lt;&gt;0,INDEX('Capacity Summary'!$I$36:$BH$135,MATCH('Capacity Backing (Hide)'!W$2,'Capacity Summary'!$B$36:$B$135,0),MATCH('Capacity Backing (Hide)'!$A16,'Capacity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(Hide)'!$A16,'Capacity Summary'!$I$35:$BH$35,0))&lt;&gt;0,INDEX('Capacity Summary'!$I$36:$BH$135,MATCH('Capacity Backing (Hide)'!X$2,'Capacity Summary'!$B$36:$B$135,0),MATCH('Capacity Backing (Hide)'!$A16,'Capacity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(Hide)'!$A16,'Capacity Summary'!$I$35:$BH$35,0))&lt;&gt;0,INDEX('Capacity Summary'!$I$36:$BH$135,MATCH('Capacity Backing (Hide)'!Y$2,'Capacity Summary'!$B$36:$B$135,0),MATCH('Capacity Backing (Hide)'!$A16,'Capacity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(Hide)'!$A16,'Capacity Summary'!$I$35:$BH$35,0))&lt;&gt;0,INDEX('Capacity Summary'!$I$36:$BH$135,MATCH('Capacity Backing (Hide)'!Z$2,'Capacity Summary'!$B$36:$B$135,0),MATCH('Capacity Backing (Hide)'!$A16,'Capacity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(Hide)'!$A16,'Capacity Summary'!$I$35:$BH$35,0))&lt;&gt;0,INDEX('Capacity Summary'!$I$36:$BH$135,MATCH('Capacity Backing (Hide)'!AA$2,'Capacity Summary'!$B$36:$B$135,0),MATCH('Capacity Backing (Hide)'!$A16,'Capacity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(Hide)'!$A16,'Capacity Summary'!$I$35:$BH$35,0))&lt;&gt;0,INDEX('Capacity Summary'!$I$36:$BH$135,MATCH('Capacity Backing (Hide)'!AB$2,'Capacity Summary'!$B$36:$B$135,0),MATCH('Capacity Backing (Hide)'!$A16,'Capacity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(Hide)'!$A16,'Capacity Summary'!$I$35:$BH$35,0))&lt;&gt;0,INDEX('Capacity Summary'!$I$36:$BH$135,MATCH('Capacity Backing (Hide)'!AC$2,'Capacity Summary'!$B$36:$B$135,0),MATCH('Capacity Backing (Hide)'!$A16,'Capacity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(Hide)'!$A16,'Capacity Summary'!$I$35:$BH$35,0))&lt;&gt;0,INDEX('Capacity Summary'!$I$36:$BH$135,MATCH('Capacity Backing (Hide)'!AD$2,'Capacity Summary'!$B$36:$B$135,0),MATCH('Capacity Backing (Hide)'!$A16,'Capacity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(Hide)'!$A16,'Capacity Summary'!$I$35:$BH$35,0))&lt;&gt;0,INDEX('Capacity Summary'!$I$36:$BH$135,MATCH('Capacity Backing (Hide)'!AE$2,'Capacity Summary'!$B$36:$B$135,0),MATCH('Capacity Backing (Hide)'!$A16,'Capacity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(Hide)'!$A16,'Capacity Summary'!$I$35:$BH$35,0))&lt;&gt;0,INDEX('Capacity Summary'!$I$36:$BH$135,MATCH('Capacity Backing (Hide)'!AF$2,'Capacity Summary'!$B$36:$B$135,0),MATCH('Capacity Backing (Hide)'!$A16,'Capacity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(Hide)'!$A16,'Capacity Summary'!$I$35:$BH$35,0))&lt;&gt;0,INDEX('Capacity Summary'!$I$36:$BH$135,MATCH('Capacity Backing (Hide)'!AG$2,'Capacity Summary'!$B$36:$B$135,0),MATCH('Capacity Backing (Hide)'!$A16,'Capacity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(Hide)'!$A16,'Capacity Summary'!$I$35:$BH$35,0))&lt;&gt;0,INDEX('Capacity Summary'!$I$36:$BH$135,MATCH('Capacity Backing (Hide)'!AH$2,'Capacity Summary'!$B$36:$B$135,0),MATCH('Capacity Backing (Hide)'!$A16,'Capacity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(Hide)'!$A16,'Capacity Summary'!$I$35:$BH$35,0))&lt;&gt;0,INDEX('Capacity Summary'!$I$36:$BH$135,MATCH('Capacity Backing (Hide)'!AI$2,'Capacity Summary'!$B$36:$B$135,0),MATCH('Capacity Backing (Hide)'!$A16,'Capacity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(Hide)'!$A16,'Capacity Summary'!$I$35:$BH$35,0))&lt;&gt;0,INDEX('Capacity Summary'!$I$36:$BH$135,MATCH('Capacity Backing (Hide)'!AJ$2,'Capacity Summary'!$B$36:$B$135,0),MATCH('Capacity Backing (Hide)'!$A16,'Capacity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(Hide)'!$A16,'Capacity Summary'!$I$35:$BH$35,0))&lt;&gt;0,INDEX('Capacity Summary'!$I$36:$BH$135,MATCH('Capacity Backing (Hide)'!AK$2,'Capacity Summary'!$B$36:$B$135,0),MATCH('Capacity Backing (Hide)'!$A16,'Capacity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(Hide)'!$A16,'Capacity Summary'!$I$35:$BH$35,0))&lt;&gt;0,INDEX('Capacity Summary'!$I$36:$BH$135,MATCH('Capacity Backing (Hide)'!AL$2,'Capacity Summary'!$B$36:$B$135,0),MATCH('Capacity Backing (Hide)'!$A16,'Capacity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(Hide)'!$A16,'Capacity Summary'!$I$35:$BH$35,0))&lt;&gt;0,INDEX('Capacity Summary'!$I$36:$BH$135,MATCH('Capacity Backing (Hide)'!AM$2,'Capacity Summary'!$B$36:$B$135,0),MATCH('Capacity Backing (Hide)'!$A16,'Capacity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(Hide)'!$A16,'Capacity Summary'!$I$35:$BH$35,0))&lt;&gt;0,INDEX('Capacity Summary'!$I$36:$BH$135,MATCH('Capacity Backing (Hide)'!AN$2,'Capacity Summary'!$B$36:$B$135,0),MATCH('Capacity Backing (Hide)'!$A16,'Capacity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(Hide)'!$A16,'Capacity Summary'!$I$35:$BH$35,0))&lt;&gt;0,INDEX('Capacity Summary'!$I$36:$BH$135,MATCH('Capacity Backing (Hide)'!AO$2,'Capacity Summary'!$B$36:$B$135,0),MATCH('Capacity Backing (Hide)'!$A16,'Capacity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(Hide)'!$A16,'Capacity Summary'!$I$35:$BH$35,0))&lt;&gt;0,INDEX('Capacity Summary'!$I$36:$BH$135,MATCH('Capacity Backing (Hide)'!AP$2,'Capacity Summary'!$B$36:$B$135,0),MATCH('Capacity Backing (Hide)'!$A16,'Capacity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(Hide)'!$A16,'Capacity Summary'!$I$35:$BH$35,0))&lt;&gt;0,INDEX('Capacity Summary'!$I$36:$BH$135,MATCH('Capacity Backing (Hide)'!AQ$2,'Capacity Summary'!$B$36:$B$135,0),MATCH('Capacity Backing (Hide)'!$A16,'Capacity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(Hide)'!$A16,'Capacity Summary'!$I$35:$BH$35,0))&lt;&gt;0,INDEX('Capacity Summary'!$I$36:$BH$135,MATCH('Capacity Backing (Hide)'!AR$2,'Capacity Summary'!$B$36:$B$135,0),MATCH('Capacity Backing (Hide)'!$A16,'Capacity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(Hide)'!$A16,'Capacity Summary'!$I$35:$BH$35,0))&lt;&gt;0,INDEX('Capacity Summary'!$I$36:$BH$135,MATCH('Capacity Backing (Hide)'!AS$2,'Capacity Summary'!$B$36:$B$135,0),MATCH('Capacity Backing (Hide)'!$A16,'Capacity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(Hide)'!$A16,'Capacity Summary'!$I$35:$BH$35,0))&lt;&gt;0,INDEX('Capacity Summary'!$I$36:$BH$135,MATCH('Capacity Backing (Hide)'!AT$2,'Capacity Summary'!$B$36:$B$135,0),MATCH('Capacity Backing (Hide)'!$A16,'Capacity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(Hide)'!$A16,'Capacity Summary'!$I$35:$BH$35,0))&lt;&gt;0,INDEX('Capacity Summary'!$I$36:$BH$135,MATCH('Capacity Backing (Hide)'!AU$2,'Capacity Summary'!$B$36:$B$135,0),MATCH('Capacity Backing (Hide)'!$A16,'Capacity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(Hide)'!$A16,'Capacity Summary'!$I$35:$BH$35,0))&lt;&gt;0,INDEX('Capacity Summary'!$I$36:$BH$135,MATCH('Capacity Backing (Hide)'!AV$2,'Capacity Summary'!$B$36:$B$135,0),MATCH('Capacity Backing (Hide)'!$A16,'Capacity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(Hide)'!$A16,'Capacity Summary'!$I$35:$BH$35,0))&lt;&gt;0,INDEX('Capacity Summary'!$I$36:$BH$135,MATCH('Capacity Backing (Hide)'!AW$2,'Capacity Summary'!$B$36:$B$135,0),MATCH('Capacity Backing (Hide)'!$A16,'Capacity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(Hide)'!$A16,'Capacity Summary'!$I$35:$BH$35,0))&lt;&gt;0,INDEX('Capacity Summary'!$I$36:$BH$135,MATCH('Capacity Backing (Hide)'!AX$2,'Capacity Summary'!$B$36:$B$135,0),MATCH('Capacity Backing (Hide)'!$A16,'Capacity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(Hide)'!$A16,'Capacity Summary'!$I$35:$BH$35,0))&lt;&gt;0,INDEX('Capacity Summary'!$I$36:$BH$135,MATCH('Capacity Backing (Hide)'!AY$2,'Capacity Summary'!$B$36:$B$135,0),MATCH('Capacity Backing (Hide)'!$A16,'Capacity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(Hide)'!$A16,'Capacity Summary'!$I$35:$BH$35,0))&lt;&gt;0,INDEX('Capacity Summary'!$I$36:$BH$135,MATCH('Capacity Backing (Hide)'!AZ$2,'Capacity Summary'!$B$36:$B$135,0),MATCH('Capacity Backing (Hide)'!$A16,'Capacity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(Hide)'!$A16,'Capacity Summary'!$I$35:$BH$35,0))&lt;&gt;0,INDEX('Capacity Summary'!$I$36:$BH$135,MATCH('Capacity Backing (Hide)'!BA$2,'Capacity Summary'!$B$36:$B$135,0),MATCH('Capacity Backing (Hide)'!$A16,'Capacity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(Hide)'!$A16,'Capacity Summary'!$I$35:$BH$35,0))&lt;&gt;0,INDEX('Capacity Summary'!$I$36:$BH$135,MATCH('Capacity Backing (Hide)'!BB$2,'Capacity Summary'!$B$36:$B$135,0),MATCH('Capacity Backing (Hide)'!$A16,'Capacity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(Hide)'!$A16,'Capacity Summary'!$I$35:$BH$35,0))&lt;&gt;0,INDEX('Capacity Summary'!$I$36:$BH$135,MATCH('Capacity Backing (Hide)'!BC$2,'Capacity Summary'!$B$36:$B$135,0),MATCH('Capacity Backing (Hide)'!$A16,'Capacity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(Hide)'!$A16,'Capacity Summary'!$I$35:$BH$35,0))&lt;&gt;0,INDEX('Capacity Summary'!$I$36:$BH$135,MATCH('Capacity Backing (Hide)'!BD$2,'Capacity Summary'!$B$36:$B$135,0),MATCH('Capacity Backing (Hide)'!$A16,'Capacity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(Hide)'!$A16,'Capacity Summary'!$I$35:$BH$35,0))&lt;&gt;0,INDEX('Capacity Summary'!$I$36:$BH$135,MATCH('Capacity Backing (Hide)'!BE$2,'Capacity Summary'!$B$36:$B$135,0),MATCH('Capacity Backing (Hide)'!$A16,'Capacity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(Hide)'!$A16,'Capacity Summary'!$I$35:$BH$35,0))&lt;&gt;0,INDEX('Capacity Summary'!$I$36:$BH$135,MATCH('Capacity Backing (Hide)'!BF$2,'Capacity Summary'!$B$36:$B$135,0),MATCH('Capacity Backing (Hide)'!$A16,'Capacity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(Hide)'!$A16,'Capacity Summary'!$I$35:$BH$35,0))&lt;&gt;0,INDEX('Capacity Summary'!$I$36:$BH$135,MATCH('Capacity Backing (Hide)'!BG$2,'Capacity Summary'!$B$36:$B$135,0),MATCH('Capacity Backing (Hide)'!$A16,'Capacity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(Hide)'!$A16,'Capacity Summary'!$I$35:$BH$35,0))&lt;&gt;0,INDEX('Capacity Summary'!$I$36:$BH$135,MATCH('Capacity Backing (Hide)'!BH$2,'Capacity Summary'!$B$36:$B$135,0),MATCH('Capacity Backing (Hide)'!$A16,'Capacity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(Hide)'!$A16,'Capacity Summary'!$I$35:$BH$35,0))&lt;&gt;0,INDEX('Capacity Summary'!$I$36:$BH$135,MATCH('Capacity Backing (Hide)'!BI$2,'Capacity Summary'!$B$36:$B$135,0),MATCH('Capacity Backing (Hide)'!$A16,'Capacity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(Hide)'!$A16,'Capacity Summary'!$I$35:$BH$35,0))&lt;&gt;0,INDEX('Capacity Summary'!$I$36:$BH$135,MATCH('Capacity Backing (Hide)'!BJ$2,'Capacity Summary'!$B$36:$B$135,0),MATCH('Capacity Backing (Hide)'!$A16,'Capacity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(Hide)'!$A16,'Capacity Summary'!$I$35:$BH$35,0))&lt;&gt;0,INDEX('Capacity Summary'!$I$36:$BH$135,MATCH('Capacity Backing (Hide)'!BK$2,'Capacity Summary'!$B$36:$B$135,0),MATCH('Capacity Backing (Hide)'!$A16,'Capacity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(Hide)'!$A16,'Capacity Summary'!$I$35:$BH$35,0))&lt;&gt;0,INDEX('Capacity Summary'!$I$36:$BH$135,MATCH('Capacity Backing (Hide)'!BL$2,'Capacity Summary'!$B$36:$B$135,0),MATCH('Capacity Backing (Hide)'!$A16,'Capacity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(Hide)'!$A16,'Capacity Summary'!$I$35:$BH$35,0))&lt;&gt;0,INDEX('Capacity Summary'!$I$36:$BH$135,MATCH('Capacity Backing (Hide)'!BM$2,'Capacity Summary'!$B$36:$B$135,0),MATCH('Capacity Backing (Hide)'!$A16,'Capacity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(Hide)'!$A16,'Capacity Summary'!$I$35:$BH$35,0))&lt;&gt;0,INDEX('Capacity Summary'!$I$36:$BH$135,MATCH('Capacity Backing (Hide)'!BN$2,'Capacity Summary'!$B$36:$B$135,0),MATCH('Capacity Backing (Hide)'!$A16,'Capacity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(Hide)'!$A16,'Capacity Summary'!$I$35:$BH$35,0))&lt;&gt;0,INDEX('Capacity Summary'!$I$36:$BH$135,MATCH('Capacity Backing (Hide)'!BO$2,'Capacity Summary'!$B$36:$B$135,0),MATCH('Capacity Backing (Hide)'!$A16,'Capacity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(Hide)'!$A16,'Capacity Summary'!$I$35:$BH$35,0))&lt;&gt;0,INDEX('Capacity Summary'!$I$36:$BH$135,MATCH('Capacity Backing (Hide)'!BP$2,'Capacity Summary'!$B$36:$B$135,0),MATCH('Capacity Backing (Hide)'!$A16,'Capacity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(Hide)'!$A16,'Capacity Summary'!$I$35:$BH$35,0))&lt;&gt;0,INDEX('Capacity Summary'!$I$36:$BH$135,MATCH('Capacity Backing (Hide)'!BQ$2,'Capacity Summary'!$B$36:$B$135,0),MATCH('Capacity Backing (Hide)'!$A16,'Capacity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(Hide)'!$A16,'Capacity Summary'!$I$35:$BH$35,0))&lt;&gt;0,INDEX('Capacity Summary'!$I$36:$BH$135,MATCH('Capacity Backing (Hide)'!BR$2,'Capacity Summary'!$B$36:$B$135,0),MATCH('Capacity Backing (Hide)'!$A16,'Capacity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(Hide)'!$A16,'Capacity Summary'!$I$35:$BH$35,0))&lt;&gt;0,INDEX('Capacity Summary'!$I$36:$BH$135,MATCH('Capacity Backing (Hide)'!BS$2,'Capacity Summary'!$B$36:$B$135,0),MATCH('Capacity Backing (Hide)'!$A16,'Capacity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(Hide)'!$A16,'Capacity Summary'!$I$35:$BH$35,0))&lt;&gt;0,INDEX('Capacity Summary'!$I$36:$BH$135,MATCH('Capacity Backing (Hide)'!BT$2,'Capacity Summary'!$B$36:$B$135,0),MATCH('Capacity Backing (Hide)'!$A16,'Capacity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(Hide)'!$A16,'Capacity Summary'!$I$35:$BH$35,0))&lt;&gt;0,INDEX('Capacity Summary'!$I$36:$BH$135,MATCH('Capacity Backing (Hide)'!BU$2,'Capacity Summary'!$B$36:$B$135,0),MATCH('Capacity Backing (Hide)'!$A16,'Capacity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(Hide)'!$A16,'Capacity Summary'!$I$35:$BH$35,0))&lt;&gt;0,INDEX('Capacity Summary'!$I$36:$BH$135,MATCH('Capacity Backing (Hide)'!BV$2,'Capacity Summary'!$B$36:$B$135,0),MATCH('Capacity Backing (Hide)'!$A16,'Capacity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(Hide)'!$A16,'Capacity Summary'!$I$35:$BH$35,0))&lt;&gt;0,INDEX('Capacity Summary'!$I$36:$BH$135,MATCH('Capacity Backing (Hide)'!BW$2,'Capacity Summary'!$B$36:$B$135,0),MATCH('Capacity Backing (Hide)'!$A16,'Capacity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(Hide)'!$A16,'Capacity Summary'!$I$35:$BH$35,0))&lt;&gt;0,INDEX('Capacity Summary'!$I$36:$BH$135,MATCH('Capacity Backing (Hide)'!BX$2,'Capacity Summary'!$B$36:$B$135,0),MATCH('Capacity Backing (Hide)'!$A16,'Capacity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(Hide)'!$A16,'Capacity Summary'!$I$35:$BH$35,0))&lt;&gt;0,INDEX('Capacity Summary'!$I$36:$BH$135,MATCH('Capacity Backing (Hide)'!BY$2,'Capacity Summary'!$B$36:$B$135,0),MATCH('Capacity Backing (Hide)'!$A16,'Capacity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(Hide)'!$A16,'Capacity Summary'!$I$35:$BH$35,0))&lt;&gt;0,INDEX('Capacity Summary'!$I$36:$BH$135,MATCH('Capacity Backing (Hide)'!BZ$2,'Capacity Summary'!$B$36:$B$135,0),MATCH('Capacity Backing (Hide)'!$A16,'Capacity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(Hide)'!$A16,'Capacity Summary'!$I$35:$BH$35,0))&lt;&gt;0,INDEX('Capacity Summary'!$I$36:$BH$135,MATCH('Capacity Backing (Hide)'!CA$2,'Capacity Summary'!$B$36:$B$135,0),MATCH('Capacity Backing (Hide)'!$A16,'Capacity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(Hide)'!$A16,'Capacity Summary'!$I$35:$BH$35,0))&lt;&gt;0,INDEX('Capacity Summary'!$I$36:$BH$135,MATCH('Capacity Backing (Hide)'!CB$2,'Capacity Summary'!$B$36:$B$135,0),MATCH('Capacity Backing (Hide)'!$A16,'Capacity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(Hide)'!$A16,'Capacity Summary'!$I$35:$BH$35,0))&lt;&gt;0,INDEX('Capacity Summary'!$I$36:$BH$135,MATCH('Capacity Backing (Hide)'!CC$2,'Capacity Summary'!$B$36:$B$135,0),MATCH('Capacity Backing (Hide)'!$A16,'Capacity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(Hide)'!$A16,'Capacity Summary'!$I$35:$BH$35,0))&lt;&gt;0,INDEX('Capacity Summary'!$I$36:$BH$135,MATCH('Capacity Backing (Hide)'!CD$2,'Capacity Summary'!$B$36:$B$135,0),MATCH('Capacity Backing (Hide)'!$A16,'Capacity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(Hide)'!$A16,'Capacity Summary'!$I$35:$BH$35,0))&lt;&gt;0,INDEX('Capacity Summary'!$I$36:$BH$135,MATCH('Capacity Backing (Hide)'!CE$2,'Capacity Summary'!$B$36:$B$135,0),MATCH('Capacity Backing (Hide)'!$A16,'Capacity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(Hide)'!$A16,'Capacity Summary'!$I$35:$BH$35,0))&lt;&gt;0,INDEX('Capacity Summary'!$I$36:$BH$135,MATCH('Capacity Backing (Hide)'!CF$2,'Capacity Summary'!$B$36:$B$135,0),MATCH('Capacity Backing (Hide)'!$A16,'Capacity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(Hide)'!$A16,'Capacity Summary'!$I$35:$BH$35,0))&lt;&gt;0,INDEX('Capacity Summary'!$I$36:$BH$135,MATCH('Capacity Backing (Hide)'!CG$2,'Capacity Summary'!$B$36:$B$135,0),MATCH('Capacity Backing (Hide)'!$A16,'Capacity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(Hide)'!$A16,'Capacity Summary'!$I$35:$BH$35,0))&lt;&gt;0,INDEX('Capacity Summary'!$I$36:$BH$135,MATCH('Capacity Backing (Hide)'!CH$2,'Capacity Summary'!$B$36:$B$135,0),MATCH('Capacity Backing (Hide)'!$A16,'Capacity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(Hide)'!$A16,'Capacity Summary'!$I$35:$BH$35,0))&lt;&gt;0,INDEX('Capacity Summary'!$I$36:$BH$135,MATCH('Capacity Backing (Hide)'!CI$2,'Capacity Summary'!$B$36:$B$135,0),MATCH('Capacity Backing (Hide)'!$A16,'Capacity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(Hide)'!$A16,'Capacity Summary'!$I$35:$BH$35,0))&lt;&gt;0,INDEX('Capacity Summary'!$I$36:$BH$135,MATCH('Capacity Backing (Hide)'!CJ$2,'Capacity Summary'!$B$36:$B$135,0),MATCH('Capacity Backing (Hide)'!$A16,'Capacity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(Hide)'!$A16,'Capacity Summary'!$I$35:$BH$35,0))&lt;&gt;0,INDEX('Capacity Summary'!$I$36:$BH$135,MATCH('Capacity Backing (Hide)'!CK$2,'Capacity Summary'!$B$36:$B$135,0),MATCH('Capacity Backing (Hide)'!$A16,'Capacity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(Hide)'!$A16,'Capacity Summary'!$I$35:$BH$35,0))&lt;&gt;0,INDEX('Capacity Summary'!$I$36:$BH$135,MATCH('Capacity Backing (Hide)'!CL$2,'Capacity Summary'!$B$36:$B$135,0),MATCH('Capacity Backing (Hide)'!$A16,'Capacity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(Hide)'!$A16,'Capacity Summary'!$I$35:$BH$35,0))&lt;&gt;0,INDEX('Capacity Summary'!$I$36:$BH$135,MATCH('Capacity Backing (Hide)'!CM$2,'Capacity Summary'!$B$36:$B$135,0),MATCH('Capacity Backing (Hide)'!$A16,'Capacity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(Hide)'!$A16,'Capacity Summary'!$I$35:$BH$35,0))&lt;&gt;0,INDEX('Capacity Summary'!$I$36:$BH$135,MATCH('Capacity Backing (Hide)'!CN$2,'Capacity Summary'!$B$36:$B$135,0),MATCH('Capacity Backing (Hide)'!$A16,'Capacity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(Hide)'!$A16,'Capacity Summary'!$I$35:$BH$35,0))&lt;&gt;0,INDEX('Capacity Summary'!$I$36:$BH$135,MATCH('Capacity Backing (Hide)'!CO$2,'Capacity Summary'!$B$36:$B$135,0),MATCH('Capacity Backing (Hide)'!$A16,'Capacity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(Hide)'!$A16,'Capacity Summary'!$I$35:$BH$35,0))&lt;&gt;0,INDEX('Capacity Summary'!$I$36:$BH$135,MATCH('Capacity Backing (Hide)'!CP$2,'Capacity Summary'!$B$36:$B$135,0),MATCH('Capacity Backing (Hide)'!$A16,'Capacity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(Hide)'!$A16,'Capacity Summary'!$I$35:$BH$35,0))&lt;&gt;0,INDEX('Capacity Summary'!$I$36:$BH$135,MATCH('Capacity Backing (Hide)'!CQ$2,'Capacity Summary'!$B$36:$B$135,0),MATCH('Capacity Backing (Hide)'!$A16,'Capacity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(Hide)'!$A16,'Capacity Summary'!$I$35:$BH$35,0))&lt;&gt;0,INDEX('Capacity Summary'!$I$36:$BH$135,MATCH('Capacity Backing (Hide)'!CR$2,'Capacity Summary'!$B$36:$B$135,0),MATCH('Capacity Backing (Hide)'!$A16,'Capacity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(Hide)'!$A16,'Capacity Summary'!$I$35:$BH$35,0))&lt;&gt;0,INDEX('Capacity Summary'!$I$36:$BH$135,MATCH('Capacity Backing (Hide)'!CS$2,'Capacity Summary'!$B$36:$B$135,0),MATCH('Capacity Backing (Hide)'!$A16,'Capacity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(Hide)'!$A16,'Capacity Summary'!$I$35:$BH$35,0))&lt;&gt;0,INDEX('Capacity Summary'!$I$36:$BH$135,MATCH('Capacity Backing (Hide)'!CT$2,'Capacity Summary'!$B$36:$B$135,0),MATCH('Capacity Backing (Hide)'!$A16,'Capacity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(Hide)'!$A16,'Capacity Summary'!$I$35:$BH$35,0))&lt;&gt;0,INDEX('Capacity Summary'!$I$36:$BH$135,MATCH('Capacity Backing (Hide)'!CU$2,'Capacity Summary'!$B$36:$B$135,0),MATCH('Capacity Backing (Hide)'!$A16,'Capacity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(Hide)'!$A16,'Capacity Summary'!$I$35:$BH$35,0))&lt;&gt;0,INDEX('Capacity Summary'!$I$36:$BH$135,MATCH('Capacity Backing (Hide)'!CV$2,'Capacity Summary'!$B$36:$B$135,0),MATCH('Capacity Backing (Hide)'!$A16,'Capacity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(Hide)'!$A16,'Capacity Summary'!$I$35:$BH$35,0))&lt;&gt;0,INDEX('Capacity Summary'!$I$36:$BH$135,MATCH('Capacity Backing (Hide)'!CW$2,'Capacity Summary'!$B$36:$B$135,0),MATCH('Capacity Backing (Hide)'!$A16,'Capacity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7" spans="1:101" x14ac:dyDescent="0.35">
      <c r="A17" s="2">
        <f ca="1">'Required Capacity (Hide)'!E17</f>
        <v>44288</v>
      </c>
      <c r="B17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(Hide)'!$A17,'Capacity Summary'!$I$35:$BH$35,0))&lt;&gt;0,INDEX('Capacity Summary'!$I$36:$BH$135,MATCH('Capacity Backing (Hide)'!B$2,'Capacity Summary'!$B$36:$B$135,0),MATCH('Capacity Backing (Hide)'!$A17,'Capacity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7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(Hide)'!$A17,'Capacity Summary'!$I$35:$BH$35,0))&lt;&gt;0,INDEX('Capacity Summary'!$I$36:$BH$135,MATCH('Capacity Backing (Hide)'!C$2,'Capacity Summary'!$B$36:$B$135,0),MATCH('Capacity Backing (Hide)'!$A17,'Capacity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7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(Hide)'!$A17,'Capacity Summary'!$I$35:$BH$35,0))&lt;&gt;0,INDEX('Capacity Summary'!$I$36:$BH$135,MATCH('Capacity Backing (Hide)'!D$2,'Capacity Summary'!$B$36:$B$135,0),MATCH('Capacity Backing (Hide)'!$A17,'Capacity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(Hide)'!$A17,'Capacity Summary'!$I$35:$BH$35,0))&lt;&gt;0,INDEX('Capacity Summary'!$I$36:$BH$135,MATCH('Capacity Backing (Hide)'!E$2,'Capacity Summary'!$B$36:$B$135,0),MATCH('Capacity Backing (Hide)'!$A17,'Capacity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(Hide)'!$A17,'Capacity Summary'!$I$35:$BH$35,0))&lt;&gt;0,INDEX('Capacity Summary'!$I$36:$BH$135,MATCH('Capacity Backing (Hide)'!F$2,'Capacity Summary'!$B$36:$B$135,0),MATCH('Capacity Backing (Hide)'!$A17,'Capacity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(Hide)'!$A17,'Capacity Summary'!$I$35:$BH$35,0))&lt;&gt;0,INDEX('Capacity Summary'!$I$36:$BH$135,MATCH('Capacity Backing (Hide)'!G$2,'Capacity Summary'!$B$36:$B$135,0),MATCH('Capacity Backing (Hide)'!$A17,'Capacity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(Hide)'!$A17,'Capacity Summary'!$I$35:$BH$35,0))&lt;&gt;0,INDEX('Capacity Summary'!$I$36:$BH$135,MATCH('Capacity Backing (Hide)'!H$2,'Capacity Summary'!$B$36:$B$135,0),MATCH('Capacity Backing (Hide)'!$A17,'Capacity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(Hide)'!$A17,'Capacity Summary'!$I$35:$BH$35,0))&lt;&gt;0,INDEX('Capacity Summary'!$I$36:$BH$135,MATCH('Capacity Backing (Hide)'!I$2,'Capacity Summary'!$B$36:$B$135,0),MATCH('Capacity Backing (Hide)'!$A17,'Capacity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(Hide)'!$A17,'Capacity Summary'!$I$35:$BH$35,0))&lt;&gt;0,INDEX('Capacity Summary'!$I$36:$BH$135,MATCH('Capacity Backing (Hide)'!J$2,'Capacity Summary'!$B$36:$B$135,0),MATCH('Capacity Backing (Hide)'!$A17,'Capacity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(Hide)'!$A17,'Capacity Summary'!$I$35:$BH$35,0))&lt;&gt;0,INDEX('Capacity Summary'!$I$36:$BH$135,MATCH('Capacity Backing (Hide)'!K$2,'Capacity Summary'!$B$36:$B$135,0),MATCH('Capacity Backing (Hide)'!$A17,'Capacity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(Hide)'!$A17,'Capacity Summary'!$I$35:$BH$35,0))&lt;&gt;0,INDEX('Capacity Summary'!$I$36:$BH$135,MATCH('Capacity Backing (Hide)'!L$2,'Capacity Summary'!$B$36:$B$135,0),MATCH('Capacity Backing (Hide)'!$A17,'Capacity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(Hide)'!$A17,'Capacity Summary'!$I$35:$BH$35,0))&lt;&gt;0,INDEX('Capacity Summary'!$I$36:$BH$135,MATCH('Capacity Backing (Hide)'!M$2,'Capacity Summary'!$B$36:$B$135,0),MATCH('Capacity Backing (Hide)'!$A17,'Capacity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(Hide)'!$A17,'Capacity Summary'!$I$35:$BH$35,0))&lt;&gt;0,INDEX('Capacity Summary'!$I$36:$BH$135,MATCH('Capacity Backing (Hide)'!N$2,'Capacity Summary'!$B$36:$B$135,0),MATCH('Capacity Backing (Hide)'!$A17,'Capacity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(Hide)'!$A17,'Capacity Summary'!$I$35:$BH$35,0))&lt;&gt;0,INDEX('Capacity Summary'!$I$36:$BH$135,MATCH('Capacity Backing (Hide)'!O$2,'Capacity Summary'!$B$36:$B$135,0),MATCH('Capacity Backing (Hide)'!$A17,'Capacity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(Hide)'!$A17,'Capacity Summary'!$I$35:$BH$35,0))&lt;&gt;0,INDEX('Capacity Summary'!$I$36:$BH$135,MATCH('Capacity Backing (Hide)'!P$2,'Capacity Summary'!$B$36:$B$135,0),MATCH('Capacity Backing (Hide)'!$A17,'Capacity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(Hide)'!$A17,'Capacity Summary'!$I$35:$BH$35,0))&lt;&gt;0,INDEX('Capacity Summary'!$I$36:$BH$135,MATCH('Capacity Backing (Hide)'!Q$2,'Capacity Summary'!$B$36:$B$135,0),MATCH('Capacity Backing (Hide)'!$A17,'Capacity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(Hide)'!$A17,'Capacity Summary'!$I$35:$BH$35,0))&lt;&gt;0,INDEX('Capacity Summary'!$I$36:$BH$135,MATCH('Capacity Backing (Hide)'!R$2,'Capacity Summary'!$B$36:$B$135,0),MATCH('Capacity Backing (Hide)'!$A17,'Capacity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(Hide)'!$A17,'Capacity Summary'!$I$35:$BH$35,0))&lt;&gt;0,INDEX('Capacity Summary'!$I$36:$BH$135,MATCH('Capacity Backing (Hide)'!S$2,'Capacity Summary'!$B$36:$B$135,0),MATCH('Capacity Backing (Hide)'!$A17,'Capacity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(Hide)'!$A17,'Capacity Summary'!$I$35:$BH$35,0))&lt;&gt;0,INDEX('Capacity Summary'!$I$36:$BH$135,MATCH('Capacity Backing (Hide)'!T$2,'Capacity Summary'!$B$36:$B$135,0),MATCH('Capacity Backing (Hide)'!$A17,'Capacity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(Hide)'!$A17,'Capacity Summary'!$I$35:$BH$35,0))&lt;&gt;0,INDEX('Capacity Summary'!$I$36:$BH$135,MATCH('Capacity Backing (Hide)'!U$2,'Capacity Summary'!$B$36:$B$135,0),MATCH('Capacity Backing (Hide)'!$A17,'Capacity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(Hide)'!$A17,'Capacity Summary'!$I$35:$BH$35,0))&lt;&gt;0,INDEX('Capacity Summary'!$I$36:$BH$135,MATCH('Capacity Backing (Hide)'!V$2,'Capacity Summary'!$B$36:$B$135,0),MATCH('Capacity Backing (Hide)'!$A17,'Capacity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(Hide)'!$A17,'Capacity Summary'!$I$35:$BH$35,0))&lt;&gt;0,INDEX('Capacity Summary'!$I$36:$BH$135,MATCH('Capacity Backing (Hide)'!W$2,'Capacity Summary'!$B$36:$B$135,0),MATCH('Capacity Backing (Hide)'!$A17,'Capacity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(Hide)'!$A17,'Capacity Summary'!$I$35:$BH$35,0))&lt;&gt;0,INDEX('Capacity Summary'!$I$36:$BH$135,MATCH('Capacity Backing (Hide)'!X$2,'Capacity Summary'!$B$36:$B$135,0),MATCH('Capacity Backing (Hide)'!$A17,'Capacity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(Hide)'!$A17,'Capacity Summary'!$I$35:$BH$35,0))&lt;&gt;0,INDEX('Capacity Summary'!$I$36:$BH$135,MATCH('Capacity Backing (Hide)'!Y$2,'Capacity Summary'!$B$36:$B$135,0),MATCH('Capacity Backing (Hide)'!$A17,'Capacity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(Hide)'!$A17,'Capacity Summary'!$I$35:$BH$35,0))&lt;&gt;0,INDEX('Capacity Summary'!$I$36:$BH$135,MATCH('Capacity Backing (Hide)'!Z$2,'Capacity Summary'!$B$36:$B$135,0),MATCH('Capacity Backing (Hide)'!$A17,'Capacity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(Hide)'!$A17,'Capacity Summary'!$I$35:$BH$35,0))&lt;&gt;0,INDEX('Capacity Summary'!$I$36:$BH$135,MATCH('Capacity Backing (Hide)'!AA$2,'Capacity Summary'!$B$36:$B$135,0),MATCH('Capacity Backing (Hide)'!$A17,'Capacity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(Hide)'!$A17,'Capacity Summary'!$I$35:$BH$35,0))&lt;&gt;0,INDEX('Capacity Summary'!$I$36:$BH$135,MATCH('Capacity Backing (Hide)'!AB$2,'Capacity Summary'!$B$36:$B$135,0),MATCH('Capacity Backing (Hide)'!$A17,'Capacity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(Hide)'!$A17,'Capacity Summary'!$I$35:$BH$35,0))&lt;&gt;0,INDEX('Capacity Summary'!$I$36:$BH$135,MATCH('Capacity Backing (Hide)'!AC$2,'Capacity Summary'!$B$36:$B$135,0),MATCH('Capacity Backing (Hide)'!$A17,'Capacity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(Hide)'!$A17,'Capacity Summary'!$I$35:$BH$35,0))&lt;&gt;0,INDEX('Capacity Summary'!$I$36:$BH$135,MATCH('Capacity Backing (Hide)'!AD$2,'Capacity Summary'!$B$36:$B$135,0),MATCH('Capacity Backing (Hide)'!$A17,'Capacity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(Hide)'!$A17,'Capacity Summary'!$I$35:$BH$35,0))&lt;&gt;0,INDEX('Capacity Summary'!$I$36:$BH$135,MATCH('Capacity Backing (Hide)'!AE$2,'Capacity Summary'!$B$36:$B$135,0),MATCH('Capacity Backing (Hide)'!$A17,'Capacity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(Hide)'!$A17,'Capacity Summary'!$I$35:$BH$35,0))&lt;&gt;0,INDEX('Capacity Summary'!$I$36:$BH$135,MATCH('Capacity Backing (Hide)'!AF$2,'Capacity Summary'!$B$36:$B$135,0),MATCH('Capacity Backing (Hide)'!$A17,'Capacity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(Hide)'!$A17,'Capacity Summary'!$I$35:$BH$35,0))&lt;&gt;0,INDEX('Capacity Summary'!$I$36:$BH$135,MATCH('Capacity Backing (Hide)'!AG$2,'Capacity Summary'!$B$36:$B$135,0),MATCH('Capacity Backing (Hide)'!$A17,'Capacity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(Hide)'!$A17,'Capacity Summary'!$I$35:$BH$35,0))&lt;&gt;0,INDEX('Capacity Summary'!$I$36:$BH$135,MATCH('Capacity Backing (Hide)'!AH$2,'Capacity Summary'!$B$36:$B$135,0),MATCH('Capacity Backing (Hide)'!$A17,'Capacity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(Hide)'!$A17,'Capacity Summary'!$I$35:$BH$35,0))&lt;&gt;0,INDEX('Capacity Summary'!$I$36:$BH$135,MATCH('Capacity Backing (Hide)'!AI$2,'Capacity Summary'!$B$36:$B$135,0),MATCH('Capacity Backing (Hide)'!$A17,'Capacity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(Hide)'!$A17,'Capacity Summary'!$I$35:$BH$35,0))&lt;&gt;0,INDEX('Capacity Summary'!$I$36:$BH$135,MATCH('Capacity Backing (Hide)'!AJ$2,'Capacity Summary'!$B$36:$B$135,0),MATCH('Capacity Backing (Hide)'!$A17,'Capacity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(Hide)'!$A17,'Capacity Summary'!$I$35:$BH$35,0))&lt;&gt;0,INDEX('Capacity Summary'!$I$36:$BH$135,MATCH('Capacity Backing (Hide)'!AK$2,'Capacity Summary'!$B$36:$B$135,0),MATCH('Capacity Backing (Hide)'!$A17,'Capacity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(Hide)'!$A17,'Capacity Summary'!$I$35:$BH$35,0))&lt;&gt;0,INDEX('Capacity Summary'!$I$36:$BH$135,MATCH('Capacity Backing (Hide)'!AL$2,'Capacity Summary'!$B$36:$B$135,0),MATCH('Capacity Backing (Hide)'!$A17,'Capacity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(Hide)'!$A17,'Capacity Summary'!$I$35:$BH$35,0))&lt;&gt;0,INDEX('Capacity Summary'!$I$36:$BH$135,MATCH('Capacity Backing (Hide)'!AM$2,'Capacity Summary'!$B$36:$B$135,0),MATCH('Capacity Backing (Hide)'!$A17,'Capacity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(Hide)'!$A17,'Capacity Summary'!$I$35:$BH$35,0))&lt;&gt;0,INDEX('Capacity Summary'!$I$36:$BH$135,MATCH('Capacity Backing (Hide)'!AN$2,'Capacity Summary'!$B$36:$B$135,0),MATCH('Capacity Backing (Hide)'!$A17,'Capacity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(Hide)'!$A17,'Capacity Summary'!$I$35:$BH$35,0))&lt;&gt;0,INDEX('Capacity Summary'!$I$36:$BH$135,MATCH('Capacity Backing (Hide)'!AO$2,'Capacity Summary'!$B$36:$B$135,0),MATCH('Capacity Backing (Hide)'!$A17,'Capacity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(Hide)'!$A17,'Capacity Summary'!$I$35:$BH$35,0))&lt;&gt;0,INDEX('Capacity Summary'!$I$36:$BH$135,MATCH('Capacity Backing (Hide)'!AP$2,'Capacity Summary'!$B$36:$B$135,0),MATCH('Capacity Backing (Hide)'!$A17,'Capacity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(Hide)'!$A17,'Capacity Summary'!$I$35:$BH$35,0))&lt;&gt;0,INDEX('Capacity Summary'!$I$36:$BH$135,MATCH('Capacity Backing (Hide)'!AQ$2,'Capacity Summary'!$B$36:$B$135,0),MATCH('Capacity Backing (Hide)'!$A17,'Capacity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(Hide)'!$A17,'Capacity Summary'!$I$35:$BH$35,0))&lt;&gt;0,INDEX('Capacity Summary'!$I$36:$BH$135,MATCH('Capacity Backing (Hide)'!AR$2,'Capacity Summary'!$B$36:$B$135,0),MATCH('Capacity Backing (Hide)'!$A17,'Capacity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(Hide)'!$A17,'Capacity Summary'!$I$35:$BH$35,0))&lt;&gt;0,INDEX('Capacity Summary'!$I$36:$BH$135,MATCH('Capacity Backing (Hide)'!AS$2,'Capacity Summary'!$B$36:$B$135,0),MATCH('Capacity Backing (Hide)'!$A17,'Capacity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(Hide)'!$A17,'Capacity Summary'!$I$35:$BH$35,0))&lt;&gt;0,INDEX('Capacity Summary'!$I$36:$BH$135,MATCH('Capacity Backing (Hide)'!AT$2,'Capacity Summary'!$B$36:$B$135,0),MATCH('Capacity Backing (Hide)'!$A17,'Capacity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(Hide)'!$A17,'Capacity Summary'!$I$35:$BH$35,0))&lt;&gt;0,INDEX('Capacity Summary'!$I$36:$BH$135,MATCH('Capacity Backing (Hide)'!AU$2,'Capacity Summary'!$B$36:$B$135,0),MATCH('Capacity Backing (Hide)'!$A17,'Capacity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(Hide)'!$A17,'Capacity Summary'!$I$35:$BH$35,0))&lt;&gt;0,INDEX('Capacity Summary'!$I$36:$BH$135,MATCH('Capacity Backing (Hide)'!AV$2,'Capacity Summary'!$B$36:$B$135,0),MATCH('Capacity Backing (Hide)'!$A17,'Capacity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(Hide)'!$A17,'Capacity Summary'!$I$35:$BH$35,0))&lt;&gt;0,INDEX('Capacity Summary'!$I$36:$BH$135,MATCH('Capacity Backing (Hide)'!AW$2,'Capacity Summary'!$B$36:$B$135,0),MATCH('Capacity Backing (Hide)'!$A17,'Capacity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(Hide)'!$A17,'Capacity Summary'!$I$35:$BH$35,0))&lt;&gt;0,INDEX('Capacity Summary'!$I$36:$BH$135,MATCH('Capacity Backing (Hide)'!AX$2,'Capacity Summary'!$B$36:$B$135,0),MATCH('Capacity Backing (Hide)'!$A17,'Capacity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(Hide)'!$A17,'Capacity Summary'!$I$35:$BH$35,0))&lt;&gt;0,INDEX('Capacity Summary'!$I$36:$BH$135,MATCH('Capacity Backing (Hide)'!AY$2,'Capacity Summary'!$B$36:$B$135,0),MATCH('Capacity Backing (Hide)'!$A17,'Capacity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(Hide)'!$A17,'Capacity Summary'!$I$35:$BH$35,0))&lt;&gt;0,INDEX('Capacity Summary'!$I$36:$BH$135,MATCH('Capacity Backing (Hide)'!AZ$2,'Capacity Summary'!$B$36:$B$135,0),MATCH('Capacity Backing (Hide)'!$A17,'Capacity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(Hide)'!$A17,'Capacity Summary'!$I$35:$BH$35,0))&lt;&gt;0,INDEX('Capacity Summary'!$I$36:$BH$135,MATCH('Capacity Backing (Hide)'!BA$2,'Capacity Summary'!$B$36:$B$135,0),MATCH('Capacity Backing (Hide)'!$A17,'Capacity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(Hide)'!$A17,'Capacity Summary'!$I$35:$BH$35,0))&lt;&gt;0,INDEX('Capacity Summary'!$I$36:$BH$135,MATCH('Capacity Backing (Hide)'!BB$2,'Capacity Summary'!$B$36:$B$135,0),MATCH('Capacity Backing (Hide)'!$A17,'Capacity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(Hide)'!$A17,'Capacity Summary'!$I$35:$BH$35,0))&lt;&gt;0,INDEX('Capacity Summary'!$I$36:$BH$135,MATCH('Capacity Backing (Hide)'!BC$2,'Capacity Summary'!$B$36:$B$135,0),MATCH('Capacity Backing (Hide)'!$A17,'Capacity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(Hide)'!$A17,'Capacity Summary'!$I$35:$BH$35,0))&lt;&gt;0,INDEX('Capacity Summary'!$I$36:$BH$135,MATCH('Capacity Backing (Hide)'!BD$2,'Capacity Summary'!$B$36:$B$135,0),MATCH('Capacity Backing (Hide)'!$A17,'Capacity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(Hide)'!$A17,'Capacity Summary'!$I$35:$BH$35,0))&lt;&gt;0,INDEX('Capacity Summary'!$I$36:$BH$135,MATCH('Capacity Backing (Hide)'!BE$2,'Capacity Summary'!$B$36:$B$135,0),MATCH('Capacity Backing (Hide)'!$A17,'Capacity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(Hide)'!$A17,'Capacity Summary'!$I$35:$BH$35,0))&lt;&gt;0,INDEX('Capacity Summary'!$I$36:$BH$135,MATCH('Capacity Backing (Hide)'!BF$2,'Capacity Summary'!$B$36:$B$135,0),MATCH('Capacity Backing (Hide)'!$A17,'Capacity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(Hide)'!$A17,'Capacity Summary'!$I$35:$BH$35,0))&lt;&gt;0,INDEX('Capacity Summary'!$I$36:$BH$135,MATCH('Capacity Backing (Hide)'!BG$2,'Capacity Summary'!$B$36:$B$135,0),MATCH('Capacity Backing (Hide)'!$A17,'Capacity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(Hide)'!$A17,'Capacity Summary'!$I$35:$BH$35,0))&lt;&gt;0,INDEX('Capacity Summary'!$I$36:$BH$135,MATCH('Capacity Backing (Hide)'!BH$2,'Capacity Summary'!$B$36:$B$135,0),MATCH('Capacity Backing (Hide)'!$A17,'Capacity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(Hide)'!$A17,'Capacity Summary'!$I$35:$BH$35,0))&lt;&gt;0,INDEX('Capacity Summary'!$I$36:$BH$135,MATCH('Capacity Backing (Hide)'!BI$2,'Capacity Summary'!$B$36:$B$135,0),MATCH('Capacity Backing (Hide)'!$A17,'Capacity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(Hide)'!$A17,'Capacity Summary'!$I$35:$BH$35,0))&lt;&gt;0,INDEX('Capacity Summary'!$I$36:$BH$135,MATCH('Capacity Backing (Hide)'!BJ$2,'Capacity Summary'!$B$36:$B$135,0),MATCH('Capacity Backing (Hide)'!$A17,'Capacity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(Hide)'!$A17,'Capacity Summary'!$I$35:$BH$35,0))&lt;&gt;0,INDEX('Capacity Summary'!$I$36:$BH$135,MATCH('Capacity Backing (Hide)'!BK$2,'Capacity Summary'!$B$36:$B$135,0),MATCH('Capacity Backing (Hide)'!$A17,'Capacity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(Hide)'!$A17,'Capacity Summary'!$I$35:$BH$35,0))&lt;&gt;0,INDEX('Capacity Summary'!$I$36:$BH$135,MATCH('Capacity Backing (Hide)'!BL$2,'Capacity Summary'!$B$36:$B$135,0),MATCH('Capacity Backing (Hide)'!$A17,'Capacity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(Hide)'!$A17,'Capacity Summary'!$I$35:$BH$35,0))&lt;&gt;0,INDEX('Capacity Summary'!$I$36:$BH$135,MATCH('Capacity Backing (Hide)'!BM$2,'Capacity Summary'!$B$36:$B$135,0),MATCH('Capacity Backing (Hide)'!$A17,'Capacity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(Hide)'!$A17,'Capacity Summary'!$I$35:$BH$35,0))&lt;&gt;0,INDEX('Capacity Summary'!$I$36:$BH$135,MATCH('Capacity Backing (Hide)'!BN$2,'Capacity Summary'!$B$36:$B$135,0),MATCH('Capacity Backing (Hide)'!$A17,'Capacity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(Hide)'!$A17,'Capacity Summary'!$I$35:$BH$35,0))&lt;&gt;0,INDEX('Capacity Summary'!$I$36:$BH$135,MATCH('Capacity Backing (Hide)'!BO$2,'Capacity Summary'!$B$36:$B$135,0),MATCH('Capacity Backing (Hide)'!$A17,'Capacity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(Hide)'!$A17,'Capacity Summary'!$I$35:$BH$35,0))&lt;&gt;0,INDEX('Capacity Summary'!$I$36:$BH$135,MATCH('Capacity Backing (Hide)'!BP$2,'Capacity Summary'!$B$36:$B$135,0),MATCH('Capacity Backing (Hide)'!$A17,'Capacity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(Hide)'!$A17,'Capacity Summary'!$I$35:$BH$35,0))&lt;&gt;0,INDEX('Capacity Summary'!$I$36:$BH$135,MATCH('Capacity Backing (Hide)'!BQ$2,'Capacity Summary'!$B$36:$B$135,0),MATCH('Capacity Backing (Hide)'!$A17,'Capacity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(Hide)'!$A17,'Capacity Summary'!$I$35:$BH$35,0))&lt;&gt;0,INDEX('Capacity Summary'!$I$36:$BH$135,MATCH('Capacity Backing (Hide)'!BR$2,'Capacity Summary'!$B$36:$B$135,0),MATCH('Capacity Backing (Hide)'!$A17,'Capacity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(Hide)'!$A17,'Capacity Summary'!$I$35:$BH$35,0))&lt;&gt;0,INDEX('Capacity Summary'!$I$36:$BH$135,MATCH('Capacity Backing (Hide)'!BS$2,'Capacity Summary'!$B$36:$B$135,0),MATCH('Capacity Backing (Hide)'!$A17,'Capacity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(Hide)'!$A17,'Capacity Summary'!$I$35:$BH$35,0))&lt;&gt;0,INDEX('Capacity Summary'!$I$36:$BH$135,MATCH('Capacity Backing (Hide)'!BT$2,'Capacity Summary'!$B$36:$B$135,0),MATCH('Capacity Backing (Hide)'!$A17,'Capacity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(Hide)'!$A17,'Capacity Summary'!$I$35:$BH$35,0))&lt;&gt;0,INDEX('Capacity Summary'!$I$36:$BH$135,MATCH('Capacity Backing (Hide)'!BU$2,'Capacity Summary'!$B$36:$B$135,0),MATCH('Capacity Backing (Hide)'!$A17,'Capacity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(Hide)'!$A17,'Capacity Summary'!$I$35:$BH$35,0))&lt;&gt;0,INDEX('Capacity Summary'!$I$36:$BH$135,MATCH('Capacity Backing (Hide)'!BV$2,'Capacity Summary'!$B$36:$B$135,0),MATCH('Capacity Backing (Hide)'!$A17,'Capacity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(Hide)'!$A17,'Capacity Summary'!$I$35:$BH$35,0))&lt;&gt;0,INDEX('Capacity Summary'!$I$36:$BH$135,MATCH('Capacity Backing (Hide)'!BW$2,'Capacity Summary'!$B$36:$B$135,0),MATCH('Capacity Backing (Hide)'!$A17,'Capacity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(Hide)'!$A17,'Capacity Summary'!$I$35:$BH$35,0))&lt;&gt;0,INDEX('Capacity Summary'!$I$36:$BH$135,MATCH('Capacity Backing (Hide)'!BX$2,'Capacity Summary'!$B$36:$B$135,0),MATCH('Capacity Backing (Hide)'!$A17,'Capacity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(Hide)'!$A17,'Capacity Summary'!$I$35:$BH$35,0))&lt;&gt;0,INDEX('Capacity Summary'!$I$36:$BH$135,MATCH('Capacity Backing (Hide)'!BY$2,'Capacity Summary'!$B$36:$B$135,0),MATCH('Capacity Backing (Hide)'!$A17,'Capacity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(Hide)'!$A17,'Capacity Summary'!$I$35:$BH$35,0))&lt;&gt;0,INDEX('Capacity Summary'!$I$36:$BH$135,MATCH('Capacity Backing (Hide)'!BZ$2,'Capacity Summary'!$B$36:$B$135,0),MATCH('Capacity Backing (Hide)'!$A17,'Capacity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(Hide)'!$A17,'Capacity Summary'!$I$35:$BH$35,0))&lt;&gt;0,INDEX('Capacity Summary'!$I$36:$BH$135,MATCH('Capacity Backing (Hide)'!CA$2,'Capacity Summary'!$B$36:$B$135,0),MATCH('Capacity Backing (Hide)'!$A17,'Capacity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(Hide)'!$A17,'Capacity Summary'!$I$35:$BH$35,0))&lt;&gt;0,INDEX('Capacity Summary'!$I$36:$BH$135,MATCH('Capacity Backing (Hide)'!CB$2,'Capacity Summary'!$B$36:$B$135,0),MATCH('Capacity Backing (Hide)'!$A17,'Capacity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(Hide)'!$A17,'Capacity Summary'!$I$35:$BH$35,0))&lt;&gt;0,INDEX('Capacity Summary'!$I$36:$BH$135,MATCH('Capacity Backing (Hide)'!CC$2,'Capacity Summary'!$B$36:$B$135,0),MATCH('Capacity Backing (Hide)'!$A17,'Capacity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(Hide)'!$A17,'Capacity Summary'!$I$35:$BH$35,0))&lt;&gt;0,INDEX('Capacity Summary'!$I$36:$BH$135,MATCH('Capacity Backing (Hide)'!CD$2,'Capacity Summary'!$B$36:$B$135,0),MATCH('Capacity Backing (Hide)'!$A17,'Capacity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(Hide)'!$A17,'Capacity Summary'!$I$35:$BH$35,0))&lt;&gt;0,INDEX('Capacity Summary'!$I$36:$BH$135,MATCH('Capacity Backing (Hide)'!CE$2,'Capacity Summary'!$B$36:$B$135,0),MATCH('Capacity Backing (Hide)'!$A17,'Capacity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(Hide)'!$A17,'Capacity Summary'!$I$35:$BH$35,0))&lt;&gt;0,INDEX('Capacity Summary'!$I$36:$BH$135,MATCH('Capacity Backing (Hide)'!CF$2,'Capacity Summary'!$B$36:$B$135,0),MATCH('Capacity Backing (Hide)'!$A17,'Capacity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(Hide)'!$A17,'Capacity Summary'!$I$35:$BH$35,0))&lt;&gt;0,INDEX('Capacity Summary'!$I$36:$BH$135,MATCH('Capacity Backing (Hide)'!CG$2,'Capacity Summary'!$B$36:$B$135,0),MATCH('Capacity Backing (Hide)'!$A17,'Capacity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(Hide)'!$A17,'Capacity Summary'!$I$35:$BH$35,0))&lt;&gt;0,INDEX('Capacity Summary'!$I$36:$BH$135,MATCH('Capacity Backing (Hide)'!CH$2,'Capacity Summary'!$B$36:$B$135,0),MATCH('Capacity Backing (Hide)'!$A17,'Capacity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(Hide)'!$A17,'Capacity Summary'!$I$35:$BH$35,0))&lt;&gt;0,INDEX('Capacity Summary'!$I$36:$BH$135,MATCH('Capacity Backing (Hide)'!CI$2,'Capacity Summary'!$B$36:$B$135,0),MATCH('Capacity Backing (Hide)'!$A17,'Capacity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(Hide)'!$A17,'Capacity Summary'!$I$35:$BH$35,0))&lt;&gt;0,INDEX('Capacity Summary'!$I$36:$BH$135,MATCH('Capacity Backing (Hide)'!CJ$2,'Capacity Summary'!$B$36:$B$135,0),MATCH('Capacity Backing (Hide)'!$A17,'Capacity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(Hide)'!$A17,'Capacity Summary'!$I$35:$BH$35,0))&lt;&gt;0,INDEX('Capacity Summary'!$I$36:$BH$135,MATCH('Capacity Backing (Hide)'!CK$2,'Capacity Summary'!$B$36:$B$135,0),MATCH('Capacity Backing (Hide)'!$A17,'Capacity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(Hide)'!$A17,'Capacity Summary'!$I$35:$BH$35,0))&lt;&gt;0,INDEX('Capacity Summary'!$I$36:$BH$135,MATCH('Capacity Backing (Hide)'!CL$2,'Capacity Summary'!$B$36:$B$135,0),MATCH('Capacity Backing (Hide)'!$A17,'Capacity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(Hide)'!$A17,'Capacity Summary'!$I$35:$BH$35,0))&lt;&gt;0,INDEX('Capacity Summary'!$I$36:$BH$135,MATCH('Capacity Backing (Hide)'!CM$2,'Capacity Summary'!$B$36:$B$135,0),MATCH('Capacity Backing (Hide)'!$A17,'Capacity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(Hide)'!$A17,'Capacity Summary'!$I$35:$BH$35,0))&lt;&gt;0,INDEX('Capacity Summary'!$I$36:$BH$135,MATCH('Capacity Backing (Hide)'!CN$2,'Capacity Summary'!$B$36:$B$135,0),MATCH('Capacity Backing (Hide)'!$A17,'Capacity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(Hide)'!$A17,'Capacity Summary'!$I$35:$BH$35,0))&lt;&gt;0,INDEX('Capacity Summary'!$I$36:$BH$135,MATCH('Capacity Backing (Hide)'!CO$2,'Capacity Summary'!$B$36:$B$135,0),MATCH('Capacity Backing (Hide)'!$A17,'Capacity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(Hide)'!$A17,'Capacity Summary'!$I$35:$BH$35,0))&lt;&gt;0,INDEX('Capacity Summary'!$I$36:$BH$135,MATCH('Capacity Backing (Hide)'!CP$2,'Capacity Summary'!$B$36:$B$135,0),MATCH('Capacity Backing (Hide)'!$A17,'Capacity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(Hide)'!$A17,'Capacity Summary'!$I$35:$BH$35,0))&lt;&gt;0,INDEX('Capacity Summary'!$I$36:$BH$135,MATCH('Capacity Backing (Hide)'!CQ$2,'Capacity Summary'!$B$36:$B$135,0),MATCH('Capacity Backing (Hide)'!$A17,'Capacity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(Hide)'!$A17,'Capacity Summary'!$I$35:$BH$35,0))&lt;&gt;0,INDEX('Capacity Summary'!$I$36:$BH$135,MATCH('Capacity Backing (Hide)'!CR$2,'Capacity Summary'!$B$36:$B$135,0),MATCH('Capacity Backing (Hide)'!$A17,'Capacity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(Hide)'!$A17,'Capacity Summary'!$I$35:$BH$35,0))&lt;&gt;0,INDEX('Capacity Summary'!$I$36:$BH$135,MATCH('Capacity Backing (Hide)'!CS$2,'Capacity Summary'!$B$36:$B$135,0),MATCH('Capacity Backing (Hide)'!$A17,'Capacity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(Hide)'!$A17,'Capacity Summary'!$I$35:$BH$35,0))&lt;&gt;0,INDEX('Capacity Summary'!$I$36:$BH$135,MATCH('Capacity Backing (Hide)'!CT$2,'Capacity Summary'!$B$36:$B$135,0),MATCH('Capacity Backing (Hide)'!$A17,'Capacity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(Hide)'!$A17,'Capacity Summary'!$I$35:$BH$35,0))&lt;&gt;0,INDEX('Capacity Summary'!$I$36:$BH$135,MATCH('Capacity Backing (Hide)'!CU$2,'Capacity Summary'!$B$36:$B$135,0),MATCH('Capacity Backing (Hide)'!$A17,'Capacity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(Hide)'!$A17,'Capacity Summary'!$I$35:$BH$35,0))&lt;&gt;0,INDEX('Capacity Summary'!$I$36:$BH$135,MATCH('Capacity Backing (Hide)'!CV$2,'Capacity Summary'!$B$36:$B$135,0),MATCH('Capacity Backing (Hide)'!$A17,'Capacity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(Hide)'!$A17,'Capacity Summary'!$I$35:$BH$35,0))&lt;&gt;0,INDEX('Capacity Summary'!$I$36:$BH$135,MATCH('Capacity Backing (Hide)'!CW$2,'Capacity Summary'!$B$36:$B$135,0),MATCH('Capacity Backing (Hide)'!$A17,'Capacity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8" spans="1:101" x14ac:dyDescent="0.35">
      <c r="A18" s="2">
        <f ca="1">'Required Capacity (Hide)'!E18</f>
        <v>44295</v>
      </c>
      <c r="B18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(Hide)'!$A18,'Capacity Summary'!$I$35:$BH$35,0))&lt;&gt;0,INDEX('Capacity Summary'!$I$36:$BH$135,MATCH('Capacity Backing (Hide)'!B$2,'Capacity Summary'!$B$36:$B$135,0),MATCH('Capacity Backing (Hide)'!$A18,'Capacity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8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(Hide)'!$A18,'Capacity Summary'!$I$35:$BH$35,0))&lt;&gt;0,INDEX('Capacity Summary'!$I$36:$BH$135,MATCH('Capacity Backing (Hide)'!C$2,'Capacity Summary'!$B$36:$B$135,0),MATCH('Capacity Backing (Hide)'!$A18,'Capacity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8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(Hide)'!$A18,'Capacity Summary'!$I$35:$BH$35,0))&lt;&gt;0,INDEX('Capacity Summary'!$I$36:$BH$135,MATCH('Capacity Backing (Hide)'!D$2,'Capacity Summary'!$B$36:$B$135,0),MATCH('Capacity Backing (Hide)'!$A18,'Capacity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(Hide)'!$A18,'Capacity Summary'!$I$35:$BH$35,0))&lt;&gt;0,INDEX('Capacity Summary'!$I$36:$BH$135,MATCH('Capacity Backing (Hide)'!E$2,'Capacity Summary'!$B$36:$B$135,0),MATCH('Capacity Backing (Hide)'!$A18,'Capacity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(Hide)'!$A18,'Capacity Summary'!$I$35:$BH$35,0))&lt;&gt;0,INDEX('Capacity Summary'!$I$36:$BH$135,MATCH('Capacity Backing (Hide)'!F$2,'Capacity Summary'!$B$36:$B$135,0),MATCH('Capacity Backing (Hide)'!$A18,'Capacity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(Hide)'!$A18,'Capacity Summary'!$I$35:$BH$35,0))&lt;&gt;0,INDEX('Capacity Summary'!$I$36:$BH$135,MATCH('Capacity Backing (Hide)'!G$2,'Capacity Summary'!$B$36:$B$135,0),MATCH('Capacity Backing (Hide)'!$A18,'Capacity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(Hide)'!$A18,'Capacity Summary'!$I$35:$BH$35,0))&lt;&gt;0,INDEX('Capacity Summary'!$I$36:$BH$135,MATCH('Capacity Backing (Hide)'!H$2,'Capacity Summary'!$B$36:$B$135,0),MATCH('Capacity Backing (Hide)'!$A18,'Capacity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(Hide)'!$A18,'Capacity Summary'!$I$35:$BH$35,0))&lt;&gt;0,INDEX('Capacity Summary'!$I$36:$BH$135,MATCH('Capacity Backing (Hide)'!I$2,'Capacity Summary'!$B$36:$B$135,0),MATCH('Capacity Backing (Hide)'!$A18,'Capacity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(Hide)'!$A18,'Capacity Summary'!$I$35:$BH$35,0))&lt;&gt;0,INDEX('Capacity Summary'!$I$36:$BH$135,MATCH('Capacity Backing (Hide)'!J$2,'Capacity Summary'!$B$36:$B$135,0),MATCH('Capacity Backing (Hide)'!$A18,'Capacity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(Hide)'!$A18,'Capacity Summary'!$I$35:$BH$35,0))&lt;&gt;0,INDEX('Capacity Summary'!$I$36:$BH$135,MATCH('Capacity Backing (Hide)'!K$2,'Capacity Summary'!$B$36:$B$135,0),MATCH('Capacity Backing (Hide)'!$A18,'Capacity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(Hide)'!$A18,'Capacity Summary'!$I$35:$BH$35,0))&lt;&gt;0,INDEX('Capacity Summary'!$I$36:$BH$135,MATCH('Capacity Backing (Hide)'!L$2,'Capacity Summary'!$B$36:$B$135,0),MATCH('Capacity Backing (Hide)'!$A18,'Capacity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(Hide)'!$A18,'Capacity Summary'!$I$35:$BH$35,0))&lt;&gt;0,INDEX('Capacity Summary'!$I$36:$BH$135,MATCH('Capacity Backing (Hide)'!M$2,'Capacity Summary'!$B$36:$B$135,0),MATCH('Capacity Backing (Hide)'!$A18,'Capacity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(Hide)'!$A18,'Capacity Summary'!$I$35:$BH$35,0))&lt;&gt;0,INDEX('Capacity Summary'!$I$36:$BH$135,MATCH('Capacity Backing (Hide)'!N$2,'Capacity Summary'!$B$36:$B$135,0),MATCH('Capacity Backing (Hide)'!$A18,'Capacity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(Hide)'!$A18,'Capacity Summary'!$I$35:$BH$35,0))&lt;&gt;0,INDEX('Capacity Summary'!$I$36:$BH$135,MATCH('Capacity Backing (Hide)'!O$2,'Capacity Summary'!$B$36:$B$135,0),MATCH('Capacity Backing (Hide)'!$A18,'Capacity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(Hide)'!$A18,'Capacity Summary'!$I$35:$BH$35,0))&lt;&gt;0,INDEX('Capacity Summary'!$I$36:$BH$135,MATCH('Capacity Backing (Hide)'!P$2,'Capacity Summary'!$B$36:$B$135,0),MATCH('Capacity Backing (Hide)'!$A18,'Capacity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(Hide)'!$A18,'Capacity Summary'!$I$35:$BH$35,0))&lt;&gt;0,INDEX('Capacity Summary'!$I$36:$BH$135,MATCH('Capacity Backing (Hide)'!Q$2,'Capacity Summary'!$B$36:$B$135,0),MATCH('Capacity Backing (Hide)'!$A18,'Capacity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(Hide)'!$A18,'Capacity Summary'!$I$35:$BH$35,0))&lt;&gt;0,INDEX('Capacity Summary'!$I$36:$BH$135,MATCH('Capacity Backing (Hide)'!R$2,'Capacity Summary'!$B$36:$B$135,0),MATCH('Capacity Backing (Hide)'!$A18,'Capacity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(Hide)'!$A18,'Capacity Summary'!$I$35:$BH$35,0))&lt;&gt;0,INDEX('Capacity Summary'!$I$36:$BH$135,MATCH('Capacity Backing (Hide)'!S$2,'Capacity Summary'!$B$36:$B$135,0),MATCH('Capacity Backing (Hide)'!$A18,'Capacity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(Hide)'!$A18,'Capacity Summary'!$I$35:$BH$35,0))&lt;&gt;0,INDEX('Capacity Summary'!$I$36:$BH$135,MATCH('Capacity Backing (Hide)'!T$2,'Capacity Summary'!$B$36:$B$135,0),MATCH('Capacity Backing (Hide)'!$A18,'Capacity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(Hide)'!$A18,'Capacity Summary'!$I$35:$BH$35,0))&lt;&gt;0,INDEX('Capacity Summary'!$I$36:$BH$135,MATCH('Capacity Backing (Hide)'!U$2,'Capacity Summary'!$B$36:$B$135,0),MATCH('Capacity Backing (Hide)'!$A18,'Capacity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(Hide)'!$A18,'Capacity Summary'!$I$35:$BH$35,0))&lt;&gt;0,INDEX('Capacity Summary'!$I$36:$BH$135,MATCH('Capacity Backing (Hide)'!V$2,'Capacity Summary'!$B$36:$B$135,0),MATCH('Capacity Backing (Hide)'!$A18,'Capacity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(Hide)'!$A18,'Capacity Summary'!$I$35:$BH$35,0))&lt;&gt;0,INDEX('Capacity Summary'!$I$36:$BH$135,MATCH('Capacity Backing (Hide)'!W$2,'Capacity Summary'!$B$36:$B$135,0),MATCH('Capacity Backing (Hide)'!$A18,'Capacity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(Hide)'!$A18,'Capacity Summary'!$I$35:$BH$35,0))&lt;&gt;0,INDEX('Capacity Summary'!$I$36:$BH$135,MATCH('Capacity Backing (Hide)'!X$2,'Capacity Summary'!$B$36:$B$135,0),MATCH('Capacity Backing (Hide)'!$A18,'Capacity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(Hide)'!$A18,'Capacity Summary'!$I$35:$BH$35,0))&lt;&gt;0,INDEX('Capacity Summary'!$I$36:$BH$135,MATCH('Capacity Backing (Hide)'!Y$2,'Capacity Summary'!$B$36:$B$135,0),MATCH('Capacity Backing (Hide)'!$A18,'Capacity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(Hide)'!$A18,'Capacity Summary'!$I$35:$BH$35,0))&lt;&gt;0,INDEX('Capacity Summary'!$I$36:$BH$135,MATCH('Capacity Backing (Hide)'!Z$2,'Capacity Summary'!$B$36:$B$135,0),MATCH('Capacity Backing (Hide)'!$A18,'Capacity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(Hide)'!$A18,'Capacity Summary'!$I$35:$BH$35,0))&lt;&gt;0,INDEX('Capacity Summary'!$I$36:$BH$135,MATCH('Capacity Backing (Hide)'!AA$2,'Capacity Summary'!$B$36:$B$135,0),MATCH('Capacity Backing (Hide)'!$A18,'Capacity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(Hide)'!$A18,'Capacity Summary'!$I$35:$BH$35,0))&lt;&gt;0,INDEX('Capacity Summary'!$I$36:$BH$135,MATCH('Capacity Backing (Hide)'!AB$2,'Capacity Summary'!$B$36:$B$135,0),MATCH('Capacity Backing (Hide)'!$A18,'Capacity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(Hide)'!$A18,'Capacity Summary'!$I$35:$BH$35,0))&lt;&gt;0,INDEX('Capacity Summary'!$I$36:$BH$135,MATCH('Capacity Backing (Hide)'!AC$2,'Capacity Summary'!$B$36:$B$135,0),MATCH('Capacity Backing (Hide)'!$A18,'Capacity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(Hide)'!$A18,'Capacity Summary'!$I$35:$BH$35,0))&lt;&gt;0,INDEX('Capacity Summary'!$I$36:$BH$135,MATCH('Capacity Backing (Hide)'!AD$2,'Capacity Summary'!$B$36:$B$135,0),MATCH('Capacity Backing (Hide)'!$A18,'Capacity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(Hide)'!$A18,'Capacity Summary'!$I$35:$BH$35,0))&lt;&gt;0,INDEX('Capacity Summary'!$I$36:$BH$135,MATCH('Capacity Backing (Hide)'!AE$2,'Capacity Summary'!$B$36:$B$135,0),MATCH('Capacity Backing (Hide)'!$A18,'Capacity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(Hide)'!$A18,'Capacity Summary'!$I$35:$BH$35,0))&lt;&gt;0,INDEX('Capacity Summary'!$I$36:$BH$135,MATCH('Capacity Backing (Hide)'!AF$2,'Capacity Summary'!$B$36:$B$135,0),MATCH('Capacity Backing (Hide)'!$A18,'Capacity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(Hide)'!$A18,'Capacity Summary'!$I$35:$BH$35,0))&lt;&gt;0,INDEX('Capacity Summary'!$I$36:$BH$135,MATCH('Capacity Backing (Hide)'!AG$2,'Capacity Summary'!$B$36:$B$135,0),MATCH('Capacity Backing (Hide)'!$A18,'Capacity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(Hide)'!$A18,'Capacity Summary'!$I$35:$BH$35,0))&lt;&gt;0,INDEX('Capacity Summary'!$I$36:$BH$135,MATCH('Capacity Backing (Hide)'!AH$2,'Capacity Summary'!$B$36:$B$135,0),MATCH('Capacity Backing (Hide)'!$A18,'Capacity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(Hide)'!$A18,'Capacity Summary'!$I$35:$BH$35,0))&lt;&gt;0,INDEX('Capacity Summary'!$I$36:$BH$135,MATCH('Capacity Backing (Hide)'!AI$2,'Capacity Summary'!$B$36:$B$135,0),MATCH('Capacity Backing (Hide)'!$A18,'Capacity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(Hide)'!$A18,'Capacity Summary'!$I$35:$BH$35,0))&lt;&gt;0,INDEX('Capacity Summary'!$I$36:$BH$135,MATCH('Capacity Backing (Hide)'!AJ$2,'Capacity Summary'!$B$36:$B$135,0),MATCH('Capacity Backing (Hide)'!$A18,'Capacity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(Hide)'!$A18,'Capacity Summary'!$I$35:$BH$35,0))&lt;&gt;0,INDEX('Capacity Summary'!$I$36:$BH$135,MATCH('Capacity Backing (Hide)'!AK$2,'Capacity Summary'!$B$36:$B$135,0),MATCH('Capacity Backing (Hide)'!$A18,'Capacity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(Hide)'!$A18,'Capacity Summary'!$I$35:$BH$35,0))&lt;&gt;0,INDEX('Capacity Summary'!$I$36:$BH$135,MATCH('Capacity Backing (Hide)'!AL$2,'Capacity Summary'!$B$36:$B$135,0),MATCH('Capacity Backing (Hide)'!$A18,'Capacity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(Hide)'!$A18,'Capacity Summary'!$I$35:$BH$35,0))&lt;&gt;0,INDEX('Capacity Summary'!$I$36:$BH$135,MATCH('Capacity Backing (Hide)'!AM$2,'Capacity Summary'!$B$36:$B$135,0),MATCH('Capacity Backing (Hide)'!$A18,'Capacity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(Hide)'!$A18,'Capacity Summary'!$I$35:$BH$35,0))&lt;&gt;0,INDEX('Capacity Summary'!$I$36:$BH$135,MATCH('Capacity Backing (Hide)'!AN$2,'Capacity Summary'!$B$36:$B$135,0),MATCH('Capacity Backing (Hide)'!$A18,'Capacity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(Hide)'!$A18,'Capacity Summary'!$I$35:$BH$35,0))&lt;&gt;0,INDEX('Capacity Summary'!$I$36:$BH$135,MATCH('Capacity Backing (Hide)'!AO$2,'Capacity Summary'!$B$36:$B$135,0),MATCH('Capacity Backing (Hide)'!$A18,'Capacity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(Hide)'!$A18,'Capacity Summary'!$I$35:$BH$35,0))&lt;&gt;0,INDEX('Capacity Summary'!$I$36:$BH$135,MATCH('Capacity Backing (Hide)'!AP$2,'Capacity Summary'!$B$36:$B$135,0),MATCH('Capacity Backing (Hide)'!$A18,'Capacity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(Hide)'!$A18,'Capacity Summary'!$I$35:$BH$35,0))&lt;&gt;0,INDEX('Capacity Summary'!$I$36:$BH$135,MATCH('Capacity Backing (Hide)'!AQ$2,'Capacity Summary'!$B$36:$B$135,0),MATCH('Capacity Backing (Hide)'!$A18,'Capacity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(Hide)'!$A18,'Capacity Summary'!$I$35:$BH$35,0))&lt;&gt;0,INDEX('Capacity Summary'!$I$36:$BH$135,MATCH('Capacity Backing (Hide)'!AR$2,'Capacity Summary'!$B$36:$B$135,0),MATCH('Capacity Backing (Hide)'!$A18,'Capacity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(Hide)'!$A18,'Capacity Summary'!$I$35:$BH$35,0))&lt;&gt;0,INDEX('Capacity Summary'!$I$36:$BH$135,MATCH('Capacity Backing (Hide)'!AS$2,'Capacity Summary'!$B$36:$B$135,0),MATCH('Capacity Backing (Hide)'!$A18,'Capacity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(Hide)'!$A18,'Capacity Summary'!$I$35:$BH$35,0))&lt;&gt;0,INDEX('Capacity Summary'!$I$36:$BH$135,MATCH('Capacity Backing (Hide)'!AT$2,'Capacity Summary'!$B$36:$B$135,0),MATCH('Capacity Backing (Hide)'!$A18,'Capacity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(Hide)'!$A18,'Capacity Summary'!$I$35:$BH$35,0))&lt;&gt;0,INDEX('Capacity Summary'!$I$36:$BH$135,MATCH('Capacity Backing (Hide)'!AU$2,'Capacity Summary'!$B$36:$B$135,0),MATCH('Capacity Backing (Hide)'!$A18,'Capacity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(Hide)'!$A18,'Capacity Summary'!$I$35:$BH$35,0))&lt;&gt;0,INDEX('Capacity Summary'!$I$36:$BH$135,MATCH('Capacity Backing (Hide)'!AV$2,'Capacity Summary'!$B$36:$B$135,0),MATCH('Capacity Backing (Hide)'!$A18,'Capacity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(Hide)'!$A18,'Capacity Summary'!$I$35:$BH$35,0))&lt;&gt;0,INDEX('Capacity Summary'!$I$36:$BH$135,MATCH('Capacity Backing (Hide)'!AW$2,'Capacity Summary'!$B$36:$B$135,0),MATCH('Capacity Backing (Hide)'!$A18,'Capacity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(Hide)'!$A18,'Capacity Summary'!$I$35:$BH$35,0))&lt;&gt;0,INDEX('Capacity Summary'!$I$36:$BH$135,MATCH('Capacity Backing (Hide)'!AX$2,'Capacity Summary'!$B$36:$B$135,0),MATCH('Capacity Backing (Hide)'!$A18,'Capacity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(Hide)'!$A18,'Capacity Summary'!$I$35:$BH$35,0))&lt;&gt;0,INDEX('Capacity Summary'!$I$36:$BH$135,MATCH('Capacity Backing (Hide)'!AY$2,'Capacity Summary'!$B$36:$B$135,0),MATCH('Capacity Backing (Hide)'!$A18,'Capacity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(Hide)'!$A18,'Capacity Summary'!$I$35:$BH$35,0))&lt;&gt;0,INDEX('Capacity Summary'!$I$36:$BH$135,MATCH('Capacity Backing (Hide)'!AZ$2,'Capacity Summary'!$B$36:$B$135,0),MATCH('Capacity Backing (Hide)'!$A18,'Capacity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(Hide)'!$A18,'Capacity Summary'!$I$35:$BH$35,0))&lt;&gt;0,INDEX('Capacity Summary'!$I$36:$BH$135,MATCH('Capacity Backing (Hide)'!BA$2,'Capacity Summary'!$B$36:$B$135,0),MATCH('Capacity Backing (Hide)'!$A18,'Capacity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(Hide)'!$A18,'Capacity Summary'!$I$35:$BH$35,0))&lt;&gt;0,INDEX('Capacity Summary'!$I$36:$BH$135,MATCH('Capacity Backing (Hide)'!BB$2,'Capacity Summary'!$B$36:$B$135,0),MATCH('Capacity Backing (Hide)'!$A18,'Capacity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(Hide)'!$A18,'Capacity Summary'!$I$35:$BH$35,0))&lt;&gt;0,INDEX('Capacity Summary'!$I$36:$BH$135,MATCH('Capacity Backing (Hide)'!BC$2,'Capacity Summary'!$B$36:$B$135,0),MATCH('Capacity Backing (Hide)'!$A18,'Capacity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(Hide)'!$A18,'Capacity Summary'!$I$35:$BH$35,0))&lt;&gt;0,INDEX('Capacity Summary'!$I$36:$BH$135,MATCH('Capacity Backing (Hide)'!BD$2,'Capacity Summary'!$B$36:$B$135,0),MATCH('Capacity Backing (Hide)'!$A18,'Capacity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(Hide)'!$A18,'Capacity Summary'!$I$35:$BH$35,0))&lt;&gt;0,INDEX('Capacity Summary'!$I$36:$BH$135,MATCH('Capacity Backing (Hide)'!BE$2,'Capacity Summary'!$B$36:$B$135,0),MATCH('Capacity Backing (Hide)'!$A18,'Capacity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(Hide)'!$A18,'Capacity Summary'!$I$35:$BH$35,0))&lt;&gt;0,INDEX('Capacity Summary'!$I$36:$BH$135,MATCH('Capacity Backing (Hide)'!BF$2,'Capacity Summary'!$B$36:$B$135,0),MATCH('Capacity Backing (Hide)'!$A18,'Capacity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(Hide)'!$A18,'Capacity Summary'!$I$35:$BH$35,0))&lt;&gt;0,INDEX('Capacity Summary'!$I$36:$BH$135,MATCH('Capacity Backing (Hide)'!BG$2,'Capacity Summary'!$B$36:$B$135,0),MATCH('Capacity Backing (Hide)'!$A18,'Capacity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(Hide)'!$A18,'Capacity Summary'!$I$35:$BH$35,0))&lt;&gt;0,INDEX('Capacity Summary'!$I$36:$BH$135,MATCH('Capacity Backing (Hide)'!BH$2,'Capacity Summary'!$B$36:$B$135,0),MATCH('Capacity Backing (Hide)'!$A18,'Capacity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(Hide)'!$A18,'Capacity Summary'!$I$35:$BH$35,0))&lt;&gt;0,INDEX('Capacity Summary'!$I$36:$BH$135,MATCH('Capacity Backing (Hide)'!BI$2,'Capacity Summary'!$B$36:$B$135,0),MATCH('Capacity Backing (Hide)'!$A18,'Capacity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(Hide)'!$A18,'Capacity Summary'!$I$35:$BH$35,0))&lt;&gt;0,INDEX('Capacity Summary'!$I$36:$BH$135,MATCH('Capacity Backing (Hide)'!BJ$2,'Capacity Summary'!$B$36:$B$135,0),MATCH('Capacity Backing (Hide)'!$A18,'Capacity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(Hide)'!$A18,'Capacity Summary'!$I$35:$BH$35,0))&lt;&gt;0,INDEX('Capacity Summary'!$I$36:$BH$135,MATCH('Capacity Backing (Hide)'!BK$2,'Capacity Summary'!$B$36:$B$135,0),MATCH('Capacity Backing (Hide)'!$A18,'Capacity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(Hide)'!$A18,'Capacity Summary'!$I$35:$BH$35,0))&lt;&gt;0,INDEX('Capacity Summary'!$I$36:$BH$135,MATCH('Capacity Backing (Hide)'!BL$2,'Capacity Summary'!$B$36:$B$135,0),MATCH('Capacity Backing (Hide)'!$A18,'Capacity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(Hide)'!$A18,'Capacity Summary'!$I$35:$BH$35,0))&lt;&gt;0,INDEX('Capacity Summary'!$I$36:$BH$135,MATCH('Capacity Backing (Hide)'!BM$2,'Capacity Summary'!$B$36:$B$135,0),MATCH('Capacity Backing (Hide)'!$A18,'Capacity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(Hide)'!$A18,'Capacity Summary'!$I$35:$BH$35,0))&lt;&gt;0,INDEX('Capacity Summary'!$I$36:$BH$135,MATCH('Capacity Backing (Hide)'!BN$2,'Capacity Summary'!$B$36:$B$135,0),MATCH('Capacity Backing (Hide)'!$A18,'Capacity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(Hide)'!$A18,'Capacity Summary'!$I$35:$BH$35,0))&lt;&gt;0,INDEX('Capacity Summary'!$I$36:$BH$135,MATCH('Capacity Backing (Hide)'!BO$2,'Capacity Summary'!$B$36:$B$135,0),MATCH('Capacity Backing (Hide)'!$A18,'Capacity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(Hide)'!$A18,'Capacity Summary'!$I$35:$BH$35,0))&lt;&gt;0,INDEX('Capacity Summary'!$I$36:$BH$135,MATCH('Capacity Backing (Hide)'!BP$2,'Capacity Summary'!$B$36:$B$135,0),MATCH('Capacity Backing (Hide)'!$A18,'Capacity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(Hide)'!$A18,'Capacity Summary'!$I$35:$BH$35,0))&lt;&gt;0,INDEX('Capacity Summary'!$I$36:$BH$135,MATCH('Capacity Backing (Hide)'!BQ$2,'Capacity Summary'!$B$36:$B$135,0),MATCH('Capacity Backing (Hide)'!$A18,'Capacity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(Hide)'!$A18,'Capacity Summary'!$I$35:$BH$35,0))&lt;&gt;0,INDEX('Capacity Summary'!$I$36:$BH$135,MATCH('Capacity Backing (Hide)'!BR$2,'Capacity Summary'!$B$36:$B$135,0),MATCH('Capacity Backing (Hide)'!$A18,'Capacity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(Hide)'!$A18,'Capacity Summary'!$I$35:$BH$35,0))&lt;&gt;0,INDEX('Capacity Summary'!$I$36:$BH$135,MATCH('Capacity Backing (Hide)'!BS$2,'Capacity Summary'!$B$36:$B$135,0),MATCH('Capacity Backing (Hide)'!$A18,'Capacity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(Hide)'!$A18,'Capacity Summary'!$I$35:$BH$35,0))&lt;&gt;0,INDEX('Capacity Summary'!$I$36:$BH$135,MATCH('Capacity Backing (Hide)'!BT$2,'Capacity Summary'!$B$36:$B$135,0),MATCH('Capacity Backing (Hide)'!$A18,'Capacity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(Hide)'!$A18,'Capacity Summary'!$I$35:$BH$35,0))&lt;&gt;0,INDEX('Capacity Summary'!$I$36:$BH$135,MATCH('Capacity Backing (Hide)'!BU$2,'Capacity Summary'!$B$36:$B$135,0),MATCH('Capacity Backing (Hide)'!$A18,'Capacity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(Hide)'!$A18,'Capacity Summary'!$I$35:$BH$35,0))&lt;&gt;0,INDEX('Capacity Summary'!$I$36:$BH$135,MATCH('Capacity Backing (Hide)'!BV$2,'Capacity Summary'!$B$36:$B$135,0),MATCH('Capacity Backing (Hide)'!$A18,'Capacity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(Hide)'!$A18,'Capacity Summary'!$I$35:$BH$35,0))&lt;&gt;0,INDEX('Capacity Summary'!$I$36:$BH$135,MATCH('Capacity Backing (Hide)'!BW$2,'Capacity Summary'!$B$36:$B$135,0),MATCH('Capacity Backing (Hide)'!$A18,'Capacity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(Hide)'!$A18,'Capacity Summary'!$I$35:$BH$35,0))&lt;&gt;0,INDEX('Capacity Summary'!$I$36:$BH$135,MATCH('Capacity Backing (Hide)'!BX$2,'Capacity Summary'!$B$36:$B$135,0),MATCH('Capacity Backing (Hide)'!$A18,'Capacity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(Hide)'!$A18,'Capacity Summary'!$I$35:$BH$35,0))&lt;&gt;0,INDEX('Capacity Summary'!$I$36:$BH$135,MATCH('Capacity Backing (Hide)'!BY$2,'Capacity Summary'!$B$36:$B$135,0),MATCH('Capacity Backing (Hide)'!$A18,'Capacity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(Hide)'!$A18,'Capacity Summary'!$I$35:$BH$35,0))&lt;&gt;0,INDEX('Capacity Summary'!$I$36:$BH$135,MATCH('Capacity Backing (Hide)'!BZ$2,'Capacity Summary'!$B$36:$B$135,0),MATCH('Capacity Backing (Hide)'!$A18,'Capacity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(Hide)'!$A18,'Capacity Summary'!$I$35:$BH$35,0))&lt;&gt;0,INDEX('Capacity Summary'!$I$36:$BH$135,MATCH('Capacity Backing (Hide)'!CA$2,'Capacity Summary'!$B$36:$B$135,0),MATCH('Capacity Backing (Hide)'!$A18,'Capacity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(Hide)'!$A18,'Capacity Summary'!$I$35:$BH$35,0))&lt;&gt;0,INDEX('Capacity Summary'!$I$36:$BH$135,MATCH('Capacity Backing (Hide)'!CB$2,'Capacity Summary'!$B$36:$B$135,0),MATCH('Capacity Backing (Hide)'!$A18,'Capacity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(Hide)'!$A18,'Capacity Summary'!$I$35:$BH$35,0))&lt;&gt;0,INDEX('Capacity Summary'!$I$36:$BH$135,MATCH('Capacity Backing (Hide)'!CC$2,'Capacity Summary'!$B$36:$B$135,0),MATCH('Capacity Backing (Hide)'!$A18,'Capacity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(Hide)'!$A18,'Capacity Summary'!$I$35:$BH$35,0))&lt;&gt;0,INDEX('Capacity Summary'!$I$36:$BH$135,MATCH('Capacity Backing (Hide)'!CD$2,'Capacity Summary'!$B$36:$B$135,0),MATCH('Capacity Backing (Hide)'!$A18,'Capacity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(Hide)'!$A18,'Capacity Summary'!$I$35:$BH$35,0))&lt;&gt;0,INDEX('Capacity Summary'!$I$36:$BH$135,MATCH('Capacity Backing (Hide)'!CE$2,'Capacity Summary'!$B$36:$B$135,0),MATCH('Capacity Backing (Hide)'!$A18,'Capacity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(Hide)'!$A18,'Capacity Summary'!$I$35:$BH$35,0))&lt;&gt;0,INDEX('Capacity Summary'!$I$36:$BH$135,MATCH('Capacity Backing (Hide)'!CF$2,'Capacity Summary'!$B$36:$B$135,0),MATCH('Capacity Backing (Hide)'!$A18,'Capacity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(Hide)'!$A18,'Capacity Summary'!$I$35:$BH$35,0))&lt;&gt;0,INDEX('Capacity Summary'!$I$36:$BH$135,MATCH('Capacity Backing (Hide)'!CG$2,'Capacity Summary'!$B$36:$B$135,0),MATCH('Capacity Backing (Hide)'!$A18,'Capacity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(Hide)'!$A18,'Capacity Summary'!$I$35:$BH$35,0))&lt;&gt;0,INDEX('Capacity Summary'!$I$36:$BH$135,MATCH('Capacity Backing (Hide)'!CH$2,'Capacity Summary'!$B$36:$B$135,0),MATCH('Capacity Backing (Hide)'!$A18,'Capacity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(Hide)'!$A18,'Capacity Summary'!$I$35:$BH$35,0))&lt;&gt;0,INDEX('Capacity Summary'!$I$36:$BH$135,MATCH('Capacity Backing (Hide)'!CI$2,'Capacity Summary'!$B$36:$B$135,0),MATCH('Capacity Backing (Hide)'!$A18,'Capacity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(Hide)'!$A18,'Capacity Summary'!$I$35:$BH$35,0))&lt;&gt;0,INDEX('Capacity Summary'!$I$36:$BH$135,MATCH('Capacity Backing (Hide)'!CJ$2,'Capacity Summary'!$B$36:$B$135,0),MATCH('Capacity Backing (Hide)'!$A18,'Capacity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(Hide)'!$A18,'Capacity Summary'!$I$35:$BH$35,0))&lt;&gt;0,INDEX('Capacity Summary'!$I$36:$BH$135,MATCH('Capacity Backing (Hide)'!CK$2,'Capacity Summary'!$B$36:$B$135,0),MATCH('Capacity Backing (Hide)'!$A18,'Capacity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(Hide)'!$A18,'Capacity Summary'!$I$35:$BH$35,0))&lt;&gt;0,INDEX('Capacity Summary'!$I$36:$BH$135,MATCH('Capacity Backing (Hide)'!CL$2,'Capacity Summary'!$B$36:$B$135,0),MATCH('Capacity Backing (Hide)'!$A18,'Capacity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(Hide)'!$A18,'Capacity Summary'!$I$35:$BH$35,0))&lt;&gt;0,INDEX('Capacity Summary'!$I$36:$BH$135,MATCH('Capacity Backing (Hide)'!CM$2,'Capacity Summary'!$B$36:$B$135,0),MATCH('Capacity Backing (Hide)'!$A18,'Capacity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(Hide)'!$A18,'Capacity Summary'!$I$35:$BH$35,0))&lt;&gt;0,INDEX('Capacity Summary'!$I$36:$BH$135,MATCH('Capacity Backing (Hide)'!CN$2,'Capacity Summary'!$B$36:$B$135,0),MATCH('Capacity Backing (Hide)'!$A18,'Capacity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(Hide)'!$A18,'Capacity Summary'!$I$35:$BH$35,0))&lt;&gt;0,INDEX('Capacity Summary'!$I$36:$BH$135,MATCH('Capacity Backing (Hide)'!CO$2,'Capacity Summary'!$B$36:$B$135,0),MATCH('Capacity Backing (Hide)'!$A18,'Capacity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(Hide)'!$A18,'Capacity Summary'!$I$35:$BH$35,0))&lt;&gt;0,INDEX('Capacity Summary'!$I$36:$BH$135,MATCH('Capacity Backing (Hide)'!CP$2,'Capacity Summary'!$B$36:$B$135,0),MATCH('Capacity Backing (Hide)'!$A18,'Capacity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(Hide)'!$A18,'Capacity Summary'!$I$35:$BH$35,0))&lt;&gt;0,INDEX('Capacity Summary'!$I$36:$BH$135,MATCH('Capacity Backing (Hide)'!CQ$2,'Capacity Summary'!$B$36:$B$135,0),MATCH('Capacity Backing (Hide)'!$A18,'Capacity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(Hide)'!$A18,'Capacity Summary'!$I$35:$BH$35,0))&lt;&gt;0,INDEX('Capacity Summary'!$I$36:$BH$135,MATCH('Capacity Backing (Hide)'!CR$2,'Capacity Summary'!$B$36:$B$135,0),MATCH('Capacity Backing (Hide)'!$A18,'Capacity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(Hide)'!$A18,'Capacity Summary'!$I$35:$BH$35,0))&lt;&gt;0,INDEX('Capacity Summary'!$I$36:$BH$135,MATCH('Capacity Backing (Hide)'!CS$2,'Capacity Summary'!$B$36:$B$135,0),MATCH('Capacity Backing (Hide)'!$A18,'Capacity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(Hide)'!$A18,'Capacity Summary'!$I$35:$BH$35,0))&lt;&gt;0,INDEX('Capacity Summary'!$I$36:$BH$135,MATCH('Capacity Backing (Hide)'!CT$2,'Capacity Summary'!$B$36:$B$135,0),MATCH('Capacity Backing (Hide)'!$A18,'Capacity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(Hide)'!$A18,'Capacity Summary'!$I$35:$BH$35,0))&lt;&gt;0,INDEX('Capacity Summary'!$I$36:$BH$135,MATCH('Capacity Backing (Hide)'!CU$2,'Capacity Summary'!$B$36:$B$135,0),MATCH('Capacity Backing (Hide)'!$A18,'Capacity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(Hide)'!$A18,'Capacity Summary'!$I$35:$BH$35,0))&lt;&gt;0,INDEX('Capacity Summary'!$I$36:$BH$135,MATCH('Capacity Backing (Hide)'!CV$2,'Capacity Summary'!$B$36:$B$135,0),MATCH('Capacity Backing (Hide)'!$A18,'Capacity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(Hide)'!$A18,'Capacity Summary'!$I$35:$BH$35,0))&lt;&gt;0,INDEX('Capacity Summary'!$I$36:$BH$135,MATCH('Capacity Backing (Hide)'!CW$2,'Capacity Summary'!$B$36:$B$135,0),MATCH('Capacity Backing (Hide)'!$A18,'Capacity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9" spans="1:101" x14ac:dyDescent="0.35">
      <c r="A19" s="2">
        <f ca="1">'Required Capacity (Hide)'!E19</f>
        <v>44302</v>
      </c>
      <c r="B19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(Hide)'!$A19,'Capacity Summary'!$I$35:$BH$35,0))&lt;&gt;0,INDEX('Capacity Summary'!$I$36:$BH$135,MATCH('Capacity Backing (Hide)'!B$2,'Capacity Summary'!$B$36:$B$135,0),MATCH('Capacity Backing (Hide)'!$A19,'Capacity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9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(Hide)'!$A19,'Capacity Summary'!$I$35:$BH$35,0))&lt;&gt;0,INDEX('Capacity Summary'!$I$36:$BH$135,MATCH('Capacity Backing (Hide)'!C$2,'Capacity Summary'!$B$36:$B$135,0),MATCH('Capacity Backing (Hide)'!$A19,'Capacity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9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(Hide)'!$A19,'Capacity Summary'!$I$35:$BH$35,0))&lt;&gt;0,INDEX('Capacity Summary'!$I$36:$BH$135,MATCH('Capacity Backing (Hide)'!D$2,'Capacity Summary'!$B$36:$B$135,0),MATCH('Capacity Backing (Hide)'!$A19,'Capacity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(Hide)'!$A19,'Capacity Summary'!$I$35:$BH$35,0))&lt;&gt;0,INDEX('Capacity Summary'!$I$36:$BH$135,MATCH('Capacity Backing (Hide)'!E$2,'Capacity Summary'!$B$36:$B$135,0),MATCH('Capacity Backing (Hide)'!$A19,'Capacity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(Hide)'!$A19,'Capacity Summary'!$I$35:$BH$35,0))&lt;&gt;0,INDEX('Capacity Summary'!$I$36:$BH$135,MATCH('Capacity Backing (Hide)'!F$2,'Capacity Summary'!$B$36:$B$135,0),MATCH('Capacity Backing (Hide)'!$A19,'Capacity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(Hide)'!$A19,'Capacity Summary'!$I$35:$BH$35,0))&lt;&gt;0,INDEX('Capacity Summary'!$I$36:$BH$135,MATCH('Capacity Backing (Hide)'!G$2,'Capacity Summary'!$B$36:$B$135,0),MATCH('Capacity Backing (Hide)'!$A19,'Capacity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(Hide)'!$A19,'Capacity Summary'!$I$35:$BH$35,0))&lt;&gt;0,INDEX('Capacity Summary'!$I$36:$BH$135,MATCH('Capacity Backing (Hide)'!H$2,'Capacity Summary'!$B$36:$B$135,0),MATCH('Capacity Backing (Hide)'!$A19,'Capacity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(Hide)'!$A19,'Capacity Summary'!$I$35:$BH$35,0))&lt;&gt;0,INDEX('Capacity Summary'!$I$36:$BH$135,MATCH('Capacity Backing (Hide)'!I$2,'Capacity Summary'!$B$36:$B$135,0),MATCH('Capacity Backing (Hide)'!$A19,'Capacity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(Hide)'!$A19,'Capacity Summary'!$I$35:$BH$35,0))&lt;&gt;0,INDEX('Capacity Summary'!$I$36:$BH$135,MATCH('Capacity Backing (Hide)'!J$2,'Capacity Summary'!$B$36:$B$135,0),MATCH('Capacity Backing (Hide)'!$A19,'Capacity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(Hide)'!$A19,'Capacity Summary'!$I$35:$BH$35,0))&lt;&gt;0,INDEX('Capacity Summary'!$I$36:$BH$135,MATCH('Capacity Backing (Hide)'!K$2,'Capacity Summary'!$B$36:$B$135,0),MATCH('Capacity Backing (Hide)'!$A19,'Capacity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(Hide)'!$A19,'Capacity Summary'!$I$35:$BH$35,0))&lt;&gt;0,INDEX('Capacity Summary'!$I$36:$BH$135,MATCH('Capacity Backing (Hide)'!L$2,'Capacity Summary'!$B$36:$B$135,0),MATCH('Capacity Backing (Hide)'!$A19,'Capacity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(Hide)'!$A19,'Capacity Summary'!$I$35:$BH$35,0))&lt;&gt;0,INDEX('Capacity Summary'!$I$36:$BH$135,MATCH('Capacity Backing (Hide)'!M$2,'Capacity Summary'!$B$36:$B$135,0),MATCH('Capacity Backing (Hide)'!$A19,'Capacity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(Hide)'!$A19,'Capacity Summary'!$I$35:$BH$35,0))&lt;&gt;0,INDEX('Capacity Summary'!$I$36:$BH$135,MATCH('Capacity Backing (Hide)'!N$2,'Capacity Summary'!$B$36:$B$135,0),MATCH('Capacity Backing (Hide)'!$A19,'Capacity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(Hide)'!$A19,'Capacity Summary'!$I$35:$BH$35,0))&lt;&gt;0,INDEX('Capacity Summary'!$I$36:$BH$135,MATCH('Capacity Backing (Hide)'!O$2,'Capacity Summary'!$B$36:$B$135,0),MATCH('Capacity Backing (Hide)'!$A19,'Capacity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(Hide)'!$A19,'Capacity Summary'!$I$35:$BH$35,0))&lt;&gt;0,INDEX('Capacity Summary'!$I$36:$BH$135,MATCH('Capacity Backing (Hide)'!P$2,'Capacity Summary'!$B$36:$B$135,0),MATCH('Capacity Backing (Hide)'!$A19,'Capacity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(Hide)'!$A19,'Capacity Summary'!$I$35:$BH$35,0))&lt;&gt;0,INDEX('Capacity Summary'!$I$36:$BH$135,MATCH('Capacity Backing (Hide)'!Q$2,'Capacity Summary'!$B$36:$B$135,0),MATCH('Capacity Backing (Hide)'!$A19,'Capacity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(Hide)'!$A19,'Capacity Summary'!$I$35:$BH$35,0))&lt;&gt;0,INDEX('Capacity Summary'!$I$36:$BH$135,MATCH('Capacity Backing (Hide)'!R$2,'Capacity Summary'!$B$36:$B$135,0),MATCH('Capacity Backing (Hide)'!$A19,'Capacity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(Hide)'!$A19,'Capacity Summary'!$I$35:$BH$35,0))&lt;&gt;0,INDEX('Capacity Summary'!$I$36:$BH$135,MATCH('Capacity Backing (Hide)'!S$2,'Capacity Summary'!$B$36:$B$135,0),MATCH('Capacity Backing (Hide)'!$A19,'Capacity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(Hide)'!$A19,'Capacity Summary'!$I$35:$BH$35,0))&lt;&gt;0,INDEX('Capacity Summary'!$I$36:$BH$135,MATCH('Capacity Backing (Hide)'!T$2,'Capacity Summary'!$B$36:$B$135,0),MATCH('Capacity Backing (Hide)'!$A19,'Capacity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(Hide)'!$A19,'Capacity Summary'!$I$35:$BH$35,0))&lt;&gt;0,INDEX('Capacity Summary'!$I$36:$BH$135,MATCH('Capacity Backing (Hide)'!U$2,'Capacity Summary'!$B$36:$B$135,0),MATCH('Capacity Backing (Hide)'!$A19,'Capacity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(Hide)'!$A19,'Capacity Summary'!$I$35:$BH$35,0))&lt;&gt;0,INDEX('Capacity Summary'!$I$36:$BH$135,MATCH('Capacity Backing (Hide)'!V$2,'Capacity Summary'!$B$36:$B$135,0),MATCH('Capacity Backing (Hide)'!$A19,'Capacity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(Hide)'!$A19,'Capacity Summary'!$I$35:$BH$35,0))&lt;&gt;0,INDEX('Capacity Summary'!$I$36:$BH$135,MATCH('Capacity Backing (Hide)'!W$2,'Capacity Summary'!$B$36:$B$135,0),MATCH('Capacity Backing (Hide)'!$A19,'Capacity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(Hide)'!$A19,'Capacity Summary'!$I$35:$BH$35,0))&lt;&gt;0,INDEX('Capacity Summary'!$I$36:$BH$135,MATCH('Capacity Backing (Hide)'!X$2,'Capacity Summary'!$B$36:$B$135,0),MATCH('Capacity Backing (Hide)'!$A19,'Capacity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(Hide)'!$A19,'Capacity Summary'!$I$35:$BH$35,0))&lt;&gt;0,INDEX('Capacity Summary'!$I$36:$BH$135,MATCH('Capacity Backing (Hide)'!Y$2,'Capacity Summary'!$B$36:$B$135,0),MATCH('Capacity Backing (Hide)'!$A19,'Capacity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(Hide)'!$A19,'Capacity Summary'!$I$35:$BH$35,0))&lt;&gt;0,INDEX('Capacity Summary'!$I$36:$BH$135,MATCH('Capacity Backing (Hide)'!Z$2,'Capacity Summary'!$B$36:$B$135,0),MATCH('Capacity Backing (Hide)'!$A19,'Capacity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(Hide)'!$A19,'Capacity Summary'!$I$35:$BH$35,0))&lt;&gt;0,INDEX('Capacity Summary'!$I$36:$BH$135,MATCH('Capacity Backing (Hide)'!AA$2,'Capacity Summary'!$B$36:$B$135,0),MATCH('Capacity Backing (Hide)'!$A19,'Capacity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(Hide)'!$A19,'Capacity Summary'!$I$35:$BH$35,0))&lt;&gt;0,INDEX('Capacity Summary'!$I$36:$BH$135,MATCH('Capacity Backing (Hide)'!AB$2,'Capacity Summary'!$B$36:$B$135,0),MATCH('Capacity Backing (Hide)'!$A19,'Capacity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(Hide)'!$A19,'Capacity Summary'!$I$35:$BH$35,0))&lt;&gt;0,INDEX('Capacity Summary'!$I$36:$BH$135,MATCH('Capacity Backing (Hide)'!AC$2,'Capacity Summary'!$B$36:$B$135,0),MATCH('Capacity Backing (Hide)'!$A19,'Capacity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(Hide)'!$A19,'Capacity Summary'!$I$35:$BH$35,0))&lt;&gt;0,INDEX('Capacity Summary'!$I$36:$BH$135,MATCH('Capacity Backing (Hide)'!AD$2,'Capacity Summary'!$B$36:$B$135,0),MATCH('Capacity Backing (Hide)'!$A19,'Capacity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(Hide)'!$A19,'Capacity Summary'!$I$35:$BH$35,0))&lt;&gt;0,INDEX('Capacity Summary'!$I$36:$BH$135,MATCH('Capacity Backing (Hide)'!AE$2,'Capacity Summary'!$B$36:$B$135,0),MATCH('Capacity Backing (Hide)'!$A19,'Capacity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(Hide)'!$A19,'Capacity Summary'!$I$35:$BH$35,0))&lt;&gt;0,INDEX('Capacity Summary'!$I$36:$BH$135,MATCH('Capacity Backing (Hide)'!AF$2,'Capacity Summary'!$B$36:$B$135,0),MATCH('Capacity Backing (Hide)'!$A19,'Capacity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(Hide)'!$A19,'Capacity Summary'!$I$35:$BH$35,0))&lt;&gt;0,INDEX('Capacity Summary'!$I$36:$BH$135,MATCH('Capacity Backing (Hide)'!AG$2,'Capacity Summary'!$B$36:$B$135,0),MATCH('Capacity Backing (Hide)'!$A19,'Capacity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(Hide)'!$A19,'Capacity Summary'!$I$35:$BH$35,0))&lt;&gt;0,INDEX('Capacity Summary'!$I$36:$BH$135,MATCH('Capacity Backing (Hide)'!AH$2,'Capacity Summary'!$B$36:$B$135,0),MATCH('Capacity Backing (Hide)'!$A19,'Capacity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(Hide)'!$A19,'Capacity Summary'!$I$35:$BH$35,0))&lt;&gt;0,INDEX('Capacity Summary'!$I$36:$BH$135,MATCH('Capacity Backing (Hide)'!AI$2,'Capacity Summary'!$B$36:$B$135,0),MATCH('Capacity Backing (Hide)'!$A19,'Capacity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(Hide)'!$A19,'Capacity Summary'!$I$35:$BH$35,0))&lt;&gt;0,INDEX('Capacity Summary'!$I$36:$BH$135,MATCH('Capacity Backing (Hide)'!AJ$2,'Capacity Summary'!$B$36:$B$135,0),MATCH('Capacity Backing (Hide)'!$A19,'Capacity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(Hide)'!$A19,'Capacity Summary'!$I$35:$BH$35,0))&lt;&gt;0,INDEX('Capacity Summary'!$I$36:$BH$135,MATCH('Capacity Backing (Hide)'!AK$2,'Capacity Summary'!$B$36:$B$135,0),MATCH('Capacity Backing (Hide)'!$A19,'Capacity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(Hide)'!$A19,'Capacity Summary'!$I$35:$BH$35,0))&lt;&gt;0,INDEX('Capacity Summary'!$I$36:$BH$135,MATCH('Capacity Backing (Hide)'!AL$2,'Capacity Summary'!$B$36:$B$135,0),MATCH('Capacity Backing (Hide)'!$A19,'Capacity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(Hide)'!$A19,'Capacity Summary'!$I$35:$BH$35,0))&lt;&gt;0,INDEX('Capacity Summary'!$I$36:$BH$135,MATCH('Capacity Backing (Hide)'!AM$2,'Capacity Summary'!$B$36:$B$135,0),MATCH('Capacity Backing (Hide)'!$A19,'Capacity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(Hide)'!$A19,'Capacity Summary'!$I$35:$BH$35,0))&lt;&gt;0,INDEX('Capacity Summary'!$I$36:$BH$135,MATCH('Capacity Backing (Hide)'!AN$2,'Capacity Summary'!$B$36:$B$135,0),MATCH('Capacity Backing (Hide)'!$A19,'Capacity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(Hide)'!$A19,'Capacity Summary'!$I$35:$BH$35,0))&lt;&gt;0,INDEX('Capacity Summary'!$I$36:$BH$135,MATCH('Capacity Backing (Hide)'!AO$2,'Capacity Summary'!$B$36:$B$135,0),MATCH('Capacity Backing (Hide)'!$A19,'Capacity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(Hide)'!$A19,'Capacity Summary'!$I$35:$BH$35,0))&lt;&gt;0,INDEX('Capacity Summary'!$I$36:$BH$135,MATCH('Capacity Backing (Hide)'!AP$2,'Capacity Summary'!$B$36:$B$135,0),MATCH('Capacity Backing (Hide)'!$A19,'Capacity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(Hide)'!$A19,'Capacity Summary'!$I$35:$BH$35,0))&lt;&gt;0,INDEX('Capacity Summary'!$I$36:$BH$135,MATCH('Capacity Backing (Hide)'!AQ$2,'Capacity Summary'!$B$36:$B$135,0),MATCH('Capacity Backing (Hide)'!$A19,'Capacity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(Hide)'!$A19,'Capacity Summary'!$I$35:$BH$35,0))&lt;&gt;0,INDEX('Capacity Summary'!$I$36:$BH$135,MATCH('Capacity Backing (Hide)'!AR$2,'Capacity Summary'!$B$36:$B$135,0),MATCH('Capacity Backing (Hide)'!$A19,'Capacity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(Hide)'!$A19,'Capacity Summary'!$I$35:$BH$35,0))&lt;&gt;0,INDEX('Capacity Summary'!$I$36:$BH$135,MATCH('Capacity Backing (Hide)'!AS$2,'Capacity Summary'!$B$36:$B$135,0),MATCH('Capacity Backing (Hide)'!$A19,'Capacity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(Hide)'!$A19,'Capacity Summary'!$I$35:$BH$35,0))&lt;&gt;0,INDEX('Capacity Summary'!$I$36:$BH$135,MATCH('Capacity Backing (Hide)'!AT$2,'Capacity Summary'!$B$36:$B$135,0),MATCH('Capacity Backing (Hide)'!$A19,'Capacity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(Hide)'!$A19,'Capacity Summary'!$I$35:$BH$35,0))&lt;&gt;0,INDEX('Capacity Summary'!$I$36:$BH$135,MATCH('Capacity Backing (Hide)'!AU$2,'Capacity Summary'!$B$36:$B$135,0),MATCH('Capacity Backing (Hide)'!$A19,'Capacity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(Hide)'!$A19,'Capacity Summary'!$I$35:$BH$35,0))&lt;&gt;0,INDEX('Capacity Summary'!$I$36:$BH$135,MATCH('Capacity Backing (Hide)'!AV$2,'Capacity Summary'!$B$36:$B$135,0),MATCH('Capacity Backing (Hide)'!$A19,'Capacity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(Hide)'!$A19,'Capacity Summary'!$I$35:$BH$35,0))&lt;&gt;0,INDEX('Capacity Summary'!$I$36:$BH$135,MATCH('Capacity Backing (Hide)'!AW$2,'Capacity Summary'!$B$36:$B$135,0),MATCH('Capacity Backing (Hide)'!$A19,'Capacity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(Hide)'!$A19,'Capacity Summary'!$I$35:$BH$35,0))&lt;&gt;0,INDEX('Capacity Summary'!$I$36:$BH$135,MATCH('Capacity Backing (Hide)'!AX$2,'Capacity Summary'!$B$36:$B$135,0),MATCH('Capacity Backing (Hide)'!$A19,'Capacity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(Hide)'!$A19,'Capacity Summary'!$I$35:$BH$35,0))&lt;&gt;0,INDEX('Capacity Summary'!$I$36:$BH$135,MATCH('Capacity Backing (Hide)'!AY$2,'Capacity Summary'!$B$36:$B$135,0),MATCH('Capacity Backing (Hide)'!$A19,'Capacity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(Hide)'!$A19,'Capacity Summary'!$I$35:$BH$35,0))&lt;&gt;0,INDEX('Capacity Summary'!$I$36:$BH$135,MATCH('Capacity Backing (Hide)'!AZ$2,'Capacity Summary'!$B$36:$B$135,0),MATCH('Capacity Backing (Hide)'!$A19,'Capacity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(Hide)'!$A19,'Capacity Summary'!$I$35:$BH$35,0))&lt;&gt;0,INDEX('Capacity Summary'!$I$36:$BH$135,MATCH('Capacity Backing (Hide)'!BA$2,'Capacity Summary'!$B$36:$B$135,0),MATCH('Capacity Backing (Hide)'!$A19,'Capacity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(Hide)'!$A19,'Capacity Summary'!$I$35:$BH$35,0))&lt;&gt;0,INDEX('Capacity Summary'!$I$36:$BH$135,MATCH('Capacity Backing (Hide)'!BB$2,'Capacity Summary'!$B$36:$B$135,0),MATCH('Capacity Backing (Hide)'!$A19,'Capacity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(Hide)'!$A19,'Capacity Summary'!$I$35:$BH$35,0))&lt;&gt;0,INDEX('Capacity Summary'!$I$36:$BH$135,MATCH('Capacity Backing (Hide)'!BC$2,'Capacity Summary'!$B$36:$B$135,0),MATCH('Capacity Backing (Hide)'!$A19,'Capacity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(Hide)'!$A19,'Capacity Summary'!$I$35:$BH$35,0))&lt;&gt;0,INDEX('Capacity Summary'!$I$36:$BH$135,MATCH('Capacity Backing (Hide)'!BD$2,'Capacity Summary'!$B$36:$B$135,0),MATCH('Capacity Backing (Hide)'!$A19,'Capacity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(Hide)'!$A19,'Capacity Summary'!$I$35:$BH$35,0))&lt;&gt;0,INDEX('Capacity Summary'!$I$36:$BH$135,MATCH('Capacity Backing (Hide)'!BE$2,'Capacity Summary'!$B$36:$B$135,0),MATCH('Capacity Backing (Hide)'!$A19,'Capacity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(Hide)'!$A19,'Capacity Summary'!$I$35:$BH$35,0))&lt;&gt;0,INDEX('Capacity Summary'!$I$36:$BH$135,MATCH('Capacity Backing (Hide)'!BF$2,'Capacity Summary'!$B$36:$B$135,0),MATCH('Capacity Backing (Hide)'!$A19,'Capacity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(Hide)'!$A19,'Capacity Summary'!$I$35:$BH$35,0))&lt;&gt;0,INDEX('Capacity Summary'!$I$36:$BH$135,MATCH('Capacity Backing (Hide)'!BG$2,'Capacity Summary'!$B$36:$B$135,0),MATCH('Capacity Backing (Hide)'!$A19,'Capacity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(Hide)'!$A19,'Capacity Summary'!$I$35:$BH$35,0))&lt;&gt;0,INDEX('Capacity Summary'!$I$36:$BH$135,MATCH('Capacity Backing (Hide)'!BH$2,'Capacity Summary'!$B$36:$B$135,0),MATCH('Capacity Backing (Hide)'!$A19,'Capacity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(Hide)'!$A19,'Capacity Summary'!$I$35:$BH$35,0))&lt;&gt;0,INDEX('Capacity Summary'!$I$36:$BH$135,MATCH('Capacity Backing (Hide)'!BI$2,'Capacity Summary'!$B$36:$B$135,0),MATCH('Capacity Backing (Hide)'!$A19,'Capacity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(Hide)'!$A19,'Capacity Summary'!$I$35:$BH$35,0))&lt;&gt;0,INDEX('Capacity Summary'!$I$36:$BH$135,MATCH('Capacity Backing (Hide)'!BJ$2,'Capacity Summary'!$B$36:$B$135,0),MATCH('Capacity Backing (Hide)'!$A19,'Capacity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(Hide)'!$A19,'Capacity Summary'!$I$35:$BH$35,0))&lt;&gt;0,INDEX('Capacity Summary'!$I$36:$BH$135,MATCH('Capacity Backing (Hide)'!BK$2,'Capacity Summary'!$B$36:$B$135,0),MATCH('Capacity Backing (Hide)'!$A19,'Capacity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(Hide)'!$A19,'Capacity Summary'!$I$35:$BH$35,0))&lt;&gt;0,INDEX('Capacity Summary'!$I$36:$BH$135,MATCH('Capacity Backing (Hide)'!BL$2,'Capacity Summary'!$B$36:$B$135,0),MATCH('Capacity Backing (Hide)'!$A19,'Capacity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(Hide)'!$A19,'Capacity Summary'!$I$35:$BH$35,0))&lt;&gt;0,INDEX('Capacity Summary'!$I$36:$BH$135,MATCH('Capacity Backing (Hide)'!BM$2,'Capacity Summary'!$B$36:$B$135,0),MATCH('Capacity Backing (Hide)'!$A19,'Capacity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(Hide)'!$A19,'Capacity Summary'!$I$35:$BH$35,0))&lt;&gt;0,INDEX('Capacity Summary'!$I$36:$BH$135,MATCH('Capacity Backing (Hide)'!BN$2,'Capacity Summary'!$B$36:$B$135,0),MATCH('Capacity Backing (Hide)'!$A19,'Capacity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(Hide)'!$A19,'Capacity Summary'!$I$35:$BH$35,0))&lt;&gt;0,INDEX('Capacity Summary'!$I$36:$BH$135,MATCH('Capacity Backing (Hide)'!BO$2,'Capacity Summary'!$B$36:$B$135,0),MATCH('Capacity Backing (Hide)'!$A19,'Capacity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(Hide)'!$A19,'Capacity Summary'!$I$35:$BH$35,0))&lt;&gt;0,INDEX('Capacity Summary'!$I$36:$BH$135,MATCH('Capacity Backing (Hide)'!BP$2,'Capacity Summary'!$B$36:$B$135,0),MATCH('Capacity Backing (Hide)'!$A19,'Capacity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(Hide)'!$A19,'Capacity Summary'!$I$35:$BH$35,0))&lt;&gt;0,INDEX('Capacity Summary'!$I$36:$BH$135,MATCH('Capacity Backing (Hide)'!BQ$2,'Capacity Summary'!$B$36:$B$135,0),MATCH('Capacity Backing (Hide)'!$A19,'Capacity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(Hide)'!$A19,'Capacity Summary'!$I$35:$BH$35,0))&lt;&gt;0,INDEX('Capacity Summary'!$I$36:$BH$135,MATCH('Capacity Backing (Hide)'!BR$2,'Capacity Summary'!$B$36:$B$135,0),MATCH('Capacity Backing (Hide)'!$A19,'Capacity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(Hide)'!$A19,'Capacity Summary'!$I$35:$BH$35,0))&lt;&gt;0,INDEX('Capacity Summary'!$I$36:$BH$135,MATCH('Capacity Backing (Hide)'!BS$2,'Capacity Summary'!$B$36:$B$135,0),MATCH('Capacity Backing (Hide)'!$A19,'Capacity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(Hide)'!$A19,'Capacity Summary'!$I$35:$BH$35,0))&lt;&gt;0,INDEX('Capacity Summary'!$I$36:$BH$135,MATCH('Capacity Backing (Hide)'!BT$2,'Capacity Summary'!$B$36:$B$135,0),MATCH('Capacity Backing (Hide)'!$A19,'Capacity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(Hide)'!$A19,'Capacity Summary'!$I$35:$BH$35,0))&lt;&gt;0,INDEX('Capacity Summary'!$I$36:$BH$135,MATCH('Capacity Backing (Hide)'!BU$2,'Capacity Summary'!$B$36:$B$135,0),MATCH('Capacity Backing (Hide)'!$A19,'Capacity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(Hide)'!$A19,'Capacity Summary'!$I$35:$BH$35,0))&lt;&gt;0,INDEX('Capacity Summary'!$I$36:$BH$135,MATCH('Capacity Backing (Hide)'!BV$2,'Capacity Summary'!$B$36:$B$135,0),MATCH('Capacity Backing (Hide)'!$A19,'Capacity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(Hide)'!$A19,'Capacity Summary'!$I$35:$BH$35,0))&lt;&gt;0,INDEX('Capacity Summary'!$I$36:$BH$135,MATCH('Capacity Backing (Hide)'!BW$2,'Capacity Summary'!$B$36:$B$135,0),MATCH('Capacity Backing (Hide)'!$A19,'Capacity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(Hide)'!$A19,'Capacity Summary'!$I$35:$BH$35,0))&lt;&gt;0,INDEX('Capacity Summary'!$I$36:$BH$135,MATCH('Capacity Backing (Hide)'!BX$2,'Capacity Summary'!$B$36:$B$135,0),MATCH('Capacity Backing (Hide)'!$A19,'Capacity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(Hide)'!$A19,'Capacity Summary'!$I$35:$BH$35,0))&lt;&gt;0,INDEX('Capacity Summary'!$I$36:$BH$135,MATCH('Capacity Backing (Hide)'!BY$2,'Capacity Summary'!$B$36:$B$135,0),MATCH('Capacity Backing (Hide)'!$A19,'Capacity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(Hide)'!$A19,'Capacity Summary'!$I$35:$BH$35,0))&lt;&gt;0,INDEX('Capacity Summary'!$I$36:$BH$135,MATCH('Capacity Backing (Hide)'!BZ$2,'Capacity Summary'!$B$36:$B$135,0),MATCH('Capacity Backing (Hide)'!$A19,'Capacity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(Hide)'!$A19,'Capacity Summary'!$I$35:$BH$35,0))&lt;&gt;0,INDEX('Capacity Summary'!$I$36:$BH$135,MATCH('Capacity Backing (Hide)'!CA$2,'Capacity Summary'!$B$36:$B$135,0),MATCH('Capacity Backing (Hide)'!$A19,'Capacity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(Hide)'!$A19,'Capacity Summary'!$I$35:$BH$35,0))&lt;&gt;0,INDEX('Capacity Summary'!$I$36:$BH$135,MATCH('Capacity Backing (Hide)'!CB$2,'Capacity Summary'!$B$36:$B$135,0),MATCH('Capacity Backing (Hide)'!$A19,'Capacity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(Hide)'!$A19,'Capacity Summary'!$I$35:$BH$35,0))&lt;&gt;0,INDEX('Capacity Summary'!$I$36:$BH$135,MATCH('Capacity Backing (Hide)'!CC$2,'Capacity Summary'!$B$36:$B$135,0),MATCH('Capacity Backing (Hide)'!$A19,'Capacity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(Hide)'!$A19,'Capacity Summary'!$I$35:$BH$35,0))&lt;&gt;0,INDEX('Capacity Summary'!$I$36:$BH$135,MATCH('Capacity Backing (Hide)'!CD$2,'Capacity Summary'!$B$36:$B$135,0),MATCH('Capacity Backing (Hide)'!$A19,'Capacity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(Hide)'!$A19,'Capacity Summary'!$I$35:$BH$35,0))&lt;&gt;0,INDEX('Capacity Summary'!$I$36:$BH$135,MATCH('Capacity Backing (Hide)'!CE$2,'Capacity Summary'!$B$36:$B$135,0),MATCH('Capacity Backing (Hide)'!$A19,'Capacity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(Hide)'!$A19,'Capacity Summary'!$I$35:$BH$35,0))&lt;&gt;0,INDEX('Capacity Summary'!$I$36:$BH$135,MATCH('Capacity Backing (Hide)'!CF$2,'Capacity Summary'!$B$36:$B$135,0),MATCH('Capacity Backing (Hide)'!$A19,'Capacity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(Hide)'!$A19,'Capacity Summary'!$I$35:$BH$35,0))&lt;&gt;0,INDEX('Capacity Summary'!$I$36:$BH$135,MATCH('Capacity Backing (Hide)'!CG$2,'Capacity Summary'!$B$36:$B$135,0),MATCH('Capacity Backing (Hide)'!$A19,'Capacity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(Hide)'!$A19,'Capacity Summary'!$I$35:$BH$35,0))&lt;&gt;0,INDEX('Capacity Summary'!$I$36:$BH$135,MATCH('Capacity Backing (Hide)'!CH$2,'Capacity Summary'!$B$36:$B$135,0),MATCH('Capacity Backing (Hide)'!$A19,'Capacity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(Hide)'!$A19,'Capacity Summary'!$I$35:$BH$35,0))&lt;&gt;0,INDEX('Capacity Summary'!$I$36:$BH$135,MATCH('Capacity Backing (Hide)'!CI$2,'Capacity Summary'!$B$36:$B$135,0),MATCH('Capacity Backing (Hide)'!$A19,'Capacity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(Hide)'!$A19,'Capacity Summary'!$I$35:$BH$35,0))&lt;&gt;0,INDEX('Capacity Summary'!$I$36:$BH$135,MATCH('Capacity Backing (Hide)'!CJ$2,'Capacity Summary'!$B$36:$B$135,0),MATCH('Capacity Backing (Hide)'!$A19,'Capacity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(Hide)'!$A19,'Capacity Summary'!$I$35:$BH$35,0))&lt;&gt;0,INDEX('Capacity Summary'!$I$36:$BH$135,MATCH('Capacity Backing (Hide)'!CK$2,'Capacity Summary'!$B$36:$B$135,0),MATCH('Capacity Backing (Hide)'!$A19,'Capacity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(Hide)'!$A19,'Capacity Summary'!$I$35:$BH$35,0))&lt;&gt;0,INDEX('Capacity Summary'!$I$36:$BH$135,MATCH('Capacity Backing (Hide)'!CL$2,'Capacity Summary'!$B$36:$B$135,0),MATCH('Capacity Backing (Hide)'!$A19,'Capacity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(Hide)'!$A19,'Capacity Summary'!$I$35:$BH$35,0))&lt;&gt;0,INDEX('Capacity Summary'!$I$36:$BH$135,MATCH('Capacity Backing (Hide)'!CM$2,'Capacity Summary'!$B$36:$B$135,0),MATCH('Capacity Backing (Hide)'!$A19,'Capacity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(Hide)'!$A19,'Capacity Summary'!$I$35:$BH$35,0))&lt;&gt;0,INDEX('Capacity Summary'!$I$36:$BH$135,MATCH('Capacity Backing (Hide)'!CN$2,'Capacity Summary'!$B$36:$B$135,0),MATCH('Capacity Backing (Hide)'!$A19,'Capacity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(Hide)'!$A19,'Capacity Summary'!$I$35:$BH$35,0))&lt;&gt;0,INDEX('Capacity Summary'!$I$36:$BH$135,MATCH('Capacity Backing (Hide)'!CO$2,'Capacity Summary'!$B$36:$B$135,0),MATCH('Capacity Backing (Hide)'!$A19,'Capacity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(Hide)'!$A19,'Capacity Summary'!$I$35:$BH$35,0))&lt;&gt;0,INDEX('Capacity Summary'!$I$36:$BH$135,MATCH('Capacity Backing (Hide)'!CP$2,'Capacity Summary'!$B$36:$B$135,0),MATCH('Capacity Backing (Hide)'!$A19,'Capacity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(Hide)'!$A19,'Capacity Summary'!$I$35:$BH$35,0))&lt;&gt;0,INDEX('Capacity Summary'!$I$36:$BH$135,MATCH('Capacity Backing (Hide)'!CQ$2,'Capacity Summary'!$B$36:$B$135,0),MATCH('Capacity Backing (Hide)'!$A19,'Capacity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(Hide)'!$A19,'Capacity Summary'!$I$35:$BH$35,0))&lt;&gt;0,INDEX('Capacity Summary'!$I$36:$BH$135,MATCH('Capacity Backing (Hide)'!CR$2,'Capacity Summary'!$B$36:$B$135,0),MATCH('Capacity Backing (Hide)'!$A19,'Capacity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(Hide)'!$A19,'Capacity Summary'!$I$35:$BH$35,0))&lt;&gt;0,INDEX('Capacity Summary'!$I$36:$BH$135,MATCH('Capacity Backing (Hide)'!CS$2,'Capacity Summary'!$B$36:$B$135,0),MATCH('Capacity Backing (Hide)'!$A19,'Capacity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(Hide)'!$A19,'Capacity Summary'!$I$35:$BH$35,0))&lt;&gt;0,INDEX('Capacity Summary'!$I$36:$BH$135,MATCH('Capacity Backing (Hide)'!CT$2,'Capacity Summary'!$B$36:$B$135,0),MATCH('Capacity Backing (Hide)'!$A19,'Capacity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(Hide)'!$A19,'Capacity Summary'!$I$35:$BH$35,0))&lt;&gt;0,INDEX('Capacity Summary'!$I$36:$BH$135,MATCH('Capacity Backing (Hide)'!CU$2,'Capacity Summary'!$B$36:$B$135,0),MATCH('Capacity Backing (Hide)'!$A19,'Capacity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(Hide)'!$A19,'Capacity Summary'!$I$35:$BH$35,0))&lt;&gt;0,INDEX('Capacity Summary'!$I$36:$BH$135,MATCH('Capacity Backing (Hide)'!CV$2,'Capacity Summary'!$B$36:$B$135,0),MATCH('Capacity Backing (Hide)'!$A19,'Capacity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(Hide)'!$A19,'Capacity Summary'!$I$35:$BH$35,0))&lt;&gt;0,INDEX('Capacity Summary'!$I$36:$BH$135,MATCH('Capacity Backing (Hide)'!CW$2,'Capacity Summary'!$B$36:$B$135,0),MATCH('Capacity Backing (Hide)'!$A19,'Capacity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0" spans="1:101" x14ac:dyDescent="0.35">
      <c r="A20" s="2">
        <f ca="1">'Required Capacity (Hide)'!E20</f>
        <v>44309</v>
      </c>
      <c r="B20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(Hide)'!$A20,'Capacity Summary'!$I$35:$BH$35,0))&lt;&gt;0,INDEX('Capacity Summary'!$I$36:$BH$135,MATCH('Capacity Backing (Hide)'!B$2,'Capacity Summary'!$B$36:$B$135,0),MATCH('Capacity Backing (Hide)'!$A20,'Capacity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0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(Hide)'!$A20,'Capacity Summary'!$I$35:$BH$35,0))&lt;&gt;0,INDEX('Capacity Summary'!$I$36:$BH$135,MATCH('Capacity Backing (Hide)'!C$2,'Capacity Summary'!$B$36:$B$135,0),MATCH('Capacity Backing (Hide)'!$A20,'Capacity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0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(Hide)'!$A20,'Capacity Summary'!$I$35:$BH$35,0))&lt;&gt;0,INDEX('Capacity Summary'!$I$36:$BH$135,MATCH('Capacity Backing (Hide)'!D$2,'Capacity Summary'!$B$36:$B$135,0),MATCH('Capacity Backing (Hide)'!$A20,'Capacity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(Hide)'!$A20,'Capacity Summary'!$I$35:$BH$35,0))&lt;&gt;0,INDEX('Capacity Summary'!$I$36:$BH$135,MATCH('Capacity Backing (Hide)'!E$2,'Capacity Summary'!$B$36:$B$135,0),MATCH('Capacity Backing (Hide)'!$A20,'Capacity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(Hide)'!$A20,'Capacity Summary'!$I$35:$BH$35,0))&lt;&gt;0,INDEX('Capacity Summary'!$I$36:$BH$135,MATCH('Capacity Backing (Hide)'!F$2,'Capacity Summary'!$B$36:$B$135,0),MATCH('Capacity Backing (Hide)'!$A20,'Capacity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(Hide)'!$A20,'Capacity Summary'!$I$35:$BH$35,0))&lt;&gt;0,INDEX('Capacity Summary'!$I$36:$BH$135,MATCH('Capacity Backing (Hide)'!G$2,'Capacity Summary'!$B$36:$B$135,0),MATCH('Capacity Backing (Hide)'!$A20,'Capacity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(Hide)'!$A20,'Capacity Summary'!$I$35:$BH$35,0))&lt;&gt;0,INDEX('Capacity Summary'!$I$36:$BH$135,MATCH('Capacity Backing (Hide)'!H$2,'Capacity Summary'!$B$36:$B$135,0),MATCH('Capacity Backing (Hide)'!$A20,'Capacity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(Hide)'!$A20,'Capacity Summary'!$I$35:$BH$35,0))&lt;&gt;0,INDEX('Capacity Summary'!$I$36:$BH$135,MATCH('Capacity Backing (Hide)'!I$2,'Capacity Summary'!$B$36:$B$135,0),MATCH('Capacity Backing (Hide)'!$A20,'Capacity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(Hide)'!$A20,'Capacity Summary'!$I$35:$BH$35,0))&lt;&gt;0,INDEX('Capacity Summary'!$I$36:$BH$135,MATCH('Capacity Backing (Hide)'!J$2,'Capacity Summary'!$B$36:$B$135,0),MATCH('Capacity Backing (Hide)'!$A20,'Capacity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(Hide)'!$A20,'Capacity Summary'!$I$35:$BH$35,0))&lt;&gt;0,INDEX('Capacity Summary'!$I$36:$BH$135,MATCH('Capacity Backing (Hide)'!K$2,'Capacity Summary'!$B$36:$B$135,0),MATCH('Capacity Backing (Hide)'!$A20,'Capacity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(Hide)'!$A20,'Capacity Summary'!$I$35:$BH$35,0))&lt;&gt;0,INDEX('Capacity Summary'!$I$36:$BH$135,MATCH('Capacity Backing (Hide)'!L$2,'Capacity Summary'!$B$36:$B$135,0),MATCH('Capacity Backing (Hide)'!$A20,'Capacity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(Hide)'!$A20,'Capacity Summary'!$I$35:$BH$35,0))&lt;&gt;0,INDEX('Capacity Summary'!$I$36:$BH$135,MATCH('Capacity Backing (Hide)'!M$2,'Capacity Summary'!$B$36:$B$135,0),MATCH('Capacity Backing (Hide)'!$A20,'Capacity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(Hide)'!$A20,'Capacity Summary'!$I$35:$BH$35,0))&lt;&gt;0,INDEX('Capacity Summary'!$I$36:$BH$135,MATCH('Capacity Backing (Hide)'!N$2,'Capacity Summary'!$B$36:$B$135,0),MATCH('Capacity Backing (Hide)'!$A20,'Capacity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(Hide)'!$A20,'Capacity Summary'!$I$35:$BH$35,0))&lt;&gt;0,INDEX('Capacity Summary'!$I$36:$BH$135,MATCH('Capacity Backing (Hide)'!O$2,'Capacity Summary'!$B$36:$B$135,0),MATCH('Capacity Backing (Hide)'!$A20,'Capacity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(Hide)'!$A20,'Capacity Summary'!$I$35:$BH$35,0))&lt;&gt;0,INDEX('Capacity Summary'!$I$36:$BH$135,MATCH('Capacity Backing (Hide)'!P$2,'Capacity Summary'!$B$36:$B$135,0),MATCH('Capacity Backing (Hide)'!$A20,'Capacity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(Hide)'!$A20,'Capacity Summary'!$I$35:$BH$35,0))&lt;&gt;0,INDEX('Capacity Summary'!$I$36:$BH$135,MATCH('Capacity Backing (Hide)'!Q$2,'Capacity Summary'!$B$36:$B$135,0),MATCH('Capacity Backing (Hide)'!$A20,'Capacity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(Hide)'!$A20,'Capacity Summary'!$I$35:$BH$35,0))&lt;&gt;0,INDEX('Capacity Summary'!$I$36:$BH$135,MATCH('Capacity Backing (Hide)'!R$2,'Capacity Summary'!$B$36:$B$135,0),MATCH('Capacity Backing (Hide)'!$A20,'Capacity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(Hide)'!$A20,'Capacity Summary'!$I$35:$BH$35,0))&lt;&gt;0,INDEX('Capacity Summary'!$I$36:$BH$135,MATCH('Capacity Backing (Hide)'!S$2,'Capacity Summary'!$B$36:$B$135,0),MATCH('Capacity Backing (Hide)'!$A20,'Capacity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(Hide)'!$A20,'Capacity Summary'!$I$35:$BH$35,0))&lt;&gt;0,INDEX('Capacity Summary'!$I$36:$BH$135,MATCH('Capacity Backing (Hide)'!T$2,'Capacity Summary'!$B$36:$B$135,0),MATCH('Capacity Backing (Hide)'!$A20,'Capacity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(Hide)'!$A20,'Capacity Summary'!$I$35:$BH$35,0))&lt;&gt;0,INDEX('Capacity Summary'!$I$36:$BH$135,MATCH('Capacity Backing (Hide)'!U$2,'Capacity Summary'!$B$36:$B$135,0),MATCH('Capacity Backing (Hide)'!$A20,'Capacity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(Hide)'!$A20,'Capacity Summary'!$I$35:$BH$35,0))&lt;&gt;0,INDEX('Capacity Summary'!$I$36:$BH$135,MATCH('Capacity Backing (Hide)'!V$2,'Capacity Summary'!$B$36:$B$135,0),MATCH('Capacity Backing (Hide)'!$A20,'Capacity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(Hide)'!$A20,'Capacity Summary'!$I$35:$BH$35,0))&lt;&gt;0,INDEX('Capacity Summary'!$I$36:$BH$135,MATCH('Capacity Backing (Hide)'!W$2,'Capacity Summary'!$B$36:$B$135,0),MATCH('Capacity Backing (Hide)'!$A20,'Capacity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(Hide)'!$A20,'Capacity Summary'!$I$35:$BH$35,0))&lt;&gt;0,INDEX('Capacity Summary'!$I$36:$BH$135,MATCH('Capacity Backing (Hide)'!X$2,'Capacity Summary'!$B$36:$B$135,0),MATCH('Capacity Backing (Hide)'!$A20,'Capacity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(Hide)'!$A20,'Capacity Summary'!$I$35:$BH$35,0))&lt;&gt;0,INDEX('Capacity Summary'!$I$36:$BH$135,MATCH('Capacity Backing (Hide)'!Y$2,'Capacity Summary'!$B$36:$B$135,0),MATCH('Capacity Backing (Hide)'!$A20,'Capacity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(Hide)'!$A20,'Capacity Summary'!$I$35:$BH$35,0))&lt;&gt;0,INDEX('Capacity Summary'!$I$36:$BH$135,MATCH('Capacity Backing (Hide)'!Z$2,'Capacity Summary'!$B$36:$B$135,0),MATCH('Capacity Backing (Hide)'!$A20,'Capacity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(Hide)'!$A20,'Capacity Summary'!$I$35:$BH$35,0))&lt;&gt;0,INDEX('Capacity Summary'!$I$36:$BH$135,MATCH('Capacity Backing (Hide)'!AA$2,'Capacity Summary'!$B$36:$B$135,0),MATCH('Capacity Backing (Hide)'!$A20,'Capacity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(Hide)'!$A20,'Capacity Summary'!$I$35:$BH$35,0))&lt;&gt;0,INDEX('Capacity Summary'!$I$36:$BH$135,MATCH('Capacity Backing (Hide)'!AB$2,'Capacity Summary'!$B$36:$B$135,0),MATCH('Capacity Backing (Hide)'!$A20,'Capacity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(Hide)'!$A20,'Capacity Summary'!$I$35:$BH$35,0))&lt;&gt;0,INDEX('Capacity Summary'!$I$36:$BH$135,MATCH('Capacity Backing (Hide)'!AC$2,'Capacity Summary'!$B$36:$B$135,0),MATCH('Capacity Backing (Hide)'!$A20,'Capacity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(Hide)'!$A20,'Capacity Summary'!$I$35:$BH$35,0))&lt;&gt;0,INDEX('Capacity Summary'!$I$36:$BH$135,MATCH('Capacity Backing (Hide)'!AD$2,'Capacity Summary'!$B$36:$B$135,0),MATCH('Capacity Backing (Hide)'!$A20,'Capacity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(Hide)'!$A20,'Capacity Summary'!$I$35:$BH$35,0))&lt;&gt;0,INDEX('Capacity Summary'!$I$36:$BH$135,MATCH('Capacity Backing (Hide)'!AE$2,'Capacity Summary'!$B$36:$B$135,0),MATCH('Capacity Backing (Hide)'!$A20,'Capacity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(Hide)'!$A20,'Capacity Summary'!$I$35:$BH$35,0))&lt;&gt;0,INDEX('Capacity Summary'!$I$36:$BH$135,MATCH('Capacity Backing (Hide)'!AF$2,'Capacity Summary'!$B$36:$B$135,0),MATCH('Capacity Backing (Hide)'!$A20,'Capacity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(Hide)'!$A20,'Capacity Summary'!$I$35:$BH$35,0))&lt;&gt;0,INDEX('Capacity Summary'!$I$36:$BH$135,MATCH('Capacity Backing (Hide)'!AG$2,'Capacity Summary'!$B$36:$B$135,0),MATCH('Capacity Backing (Hide)'!$A20,'Capacity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(Hide)'!$A20,'Capacity Summary'!$I$35:$BH$35,0))&lt;&gt;0,INDEX('Capacity Summary'!$I$36:$BH$135,MATCH('Capacity Backing (Hide)'!AH$2,'Capacity Summary'!$B$36:$B$135,0),MATCH('Capacity Backing (Hide)'!$A20,'Capacity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(Hide)'!$A20,'Capacity Summary'!$I$35:$BH$35,0))&lt;&gt;0,INDEX('Capacity Summary'!$I$36:$BH$135,MATCH('Capacity Backing (Hide)'!AI$2,'Capacity Summary'!$B$36:$B$135,0),MATCH('Capacity Backing (Hide)'!$A20,'Capacity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(Hide)'!$A20,'Capacity Summary'!$I$35:$BH$35,0))&lt;&gt;0,INDEX('Capacity Summary'!$I$36:$BH$135,MATCH('Capacity Backing (Hide)'!AJ$2,'Capacity Summary'!$B$36:$B$135,0),MATCH('Capacity Backing (Hide)'!$A20,'Capacity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(Hide)'!$A20,'Capacity Summary'!$I$35:$BH$35,0))&lt;&gt;0,INDEX('Capacity Summary'!$I$36:$BH$135,MATCH('Capacity Backing (Hide)'!AK$2,'Capacity Summary'!$B$36:$B$135,0),MATCH('Capacity Backing (Hide)'!$A20,'Capacity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(Hide)'!$A20,'Capacity Summary'!$I$35:$BH$35,0))&lt;&gt;0,INDEX('Capacity Summary'!$I$36:$BH$135,MATCH('Capacity Backing (Hide)'!AL$2,'Capacity Summary'!$B$36:$B$135,0),MATCH('Capacity Backing (Hide)'!$A20,'Capacity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(Hide)'!$A20,'Capacity Summary'!$I$35:$BH$35,0))&lt;&gt;0,INDEX('Capacity Summary'!$I$36:$BH$135,MATCH('Capacity Backing (Hide)'!AM$2,'Capacity Summary'!$B$36:$B$135,0),MATCH('Capacity Backing (Hide)'!$A20,'Capacity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(Hide)'!$A20,'Capacity Summary'!$I$35:$BH$35,0))&lt;&gt;0,INDEX('Capacity Summary'!$I$36:$BH$135,MATCH('Capacity Backing (Hide)'!AN$2,'Capacity Summary'!$B$36:$B$135,0),MATCH('Capacity Backing (Hide)'!$A20,'Capacity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(Hide)'!$A20,'Capacity Summary'!$I$35:$BH$35,0))&lt;&gt;0,INDEX('Capacity Summary'!$I$36:$BH$135,MATCH('Capacity Backing (Hide)'!AO$2,'Capacity Summary'!$B$36:$B$135,0),MATCH('Capacity Backing (Hide)'!$A20,'Capacity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(Hide)'!$A20,'Capacity Summary'!$I$35:$BH$35,0))&lt;&gt;0,INDEX('Capacity Summary'!$I$36:$BH$135,MATCH('Capacity Backing (Hide)'!AP$2,'Capacity Summary'!$B$36:$B$135,0),MATCH('Capacity Backing (Hide)'!$A20,'Capacity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(Hide)'!$A20,'Capacity Summary'!$I$35:$BH$35,0))&lt;&gt;0,INDEX('Capacity Summary'!$I$36:$BH$135,MATCH('Capacity Backing (Hide)'!AQ$2,'Capacity Summary'!$B$36:$B$135,0),MATCH('Capacity Backing (Hide)'!$A20,'Capacity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(Hide)'!$A20,'Capacity Summary'!$I$35:$BH$35,0))&lt;&gt;0,INDEX('Capacity Summary'!$I$36:$BH$135,MATCH('Capacity Backing (Hide)'!AR$2,'Capacity Summary'!$B$36:$B$135,0),MATCH('Capacity Backing (Hide)'!$A20,'Capacity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(Hide)'!$A20,'Capacity Summary'!$I$35:$BH$35,0))&lt;&gt;0,INDEX('Capacity Summary'!$I$36:$BH$135,MATCH('Capacity Backing (Hide)'!AS$2,'Capacity Summary'!$B$36:$B$135,0),MATCH('Capacity Backing (Hide)'!$A20,'Capacity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(Hide)'!$A20,'Capacity Summary'!$I$35:$BH$35,0))&lt;&gt;0,INDEX('Capacity Summary'!$I$36:$BH$135,MATCH('Capacity Backing (Hide)'!AT$2,'Capacity Summary'!$B$36:$B$135,0),MATCH('Capacity Backing (Hide)'!$A20,'Capacity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(Hide)'!$A20,'Capacity Summary'!$I$35:$BH$35,0))&lt;&gt;0,INDEX('Capacity Summary'!$I$36:$BH$135,MATCH('Capacity Backing (Hide)'!AU$2,'Capacity Summary'!$B$36:$B$135,0),MATCH('Capacity Backing (Hide)'!$A20,'Capacity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(Hide)'!$A20,'Capacity Summary'!$I$35:$BH$35,0))&lt;&gt;0,INDEX('Capacity Summary'!$I$36:$BH$135,MATCH('Capacity Backing (Hide)'!AV$2,'Capacity Summary'!$B$36:$B$135,0),MATCH('Capacity Backing (Hide)'!$A20,'Capacity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(Hide)'!$A20,'Capacity Summary'!$I$35:$BH$35,0))&lt;&gt;0,INDEX('Capacity Summary'!$I$36:$BH$135,MATCH('Capacity Backing (Hide)'!AW$2,'Capacity Summary'!$B$36:$B$135,0),MATCH('Capacity Backing (Hide)'!$A20,'Capacity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(Hide)'!$A20,'Capacity Summary'!$I$35:$BH$35,0))&lt;&gt;0,INDEX('Capacity Summary'!$I$36:$BH$135,MATCH('Capacity Backing (Hide)'!AX$2,'Capacity Summary'!$B$36:$B$135,0),MATCH('Capacity Backing (Hide)'!$A20,'Capacity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(Hide)'!$A20,'Capacity Summary'!$I$35:$BH$35,0))&lt;&gt;0,INDEX('Capacity Summary'!$I$36:$BH$135,MATCH('Capacity Backing (Hide)'!AY$2,'Capacity Summary'!$B$36:$B$135,0),MATCH('Capacity Backing (Hide)'!$A20,'Capacity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(Hide)'!$A20,'Capacity Summary'!$I$35:$BH$35,0))&lt;&gt;0,INDEX('Capacity Summary'!$I$36:$BH$135,MATCH('Capacity Backing (Hide)'!AZ$2,'Capacity Summary'!$B$36:$B$135,0),MATCH('Capacity Backing (Hide)'!$A20,'Capacity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(Hide)'!$A20,'Capacity Summary'!$I$35:$BH$35,0))&lt;&gt;0,INDEX('Capacity Summary'!$I$36:$BH$135,MATCH('Capacity Backing (Hide)'!BA$2,'Capacity Summary'!$B$36:$B$135,0),MATCH('Capacity Backing (Hide)'!$A20,'Capacity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(Hide)'!$A20,'Capacity Summary'!$I$35:$BH$35,0))&lt;&gt;0,INDEX('Capacity Summary'!$I$36:$BH$135,MATCH('Capacity Backing (Hide)'!BB$2,'Capacity Summary'!$B$36:$B$135,0),MATCH('Capacity Backing (Hide)'!$A20,'Capacity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(Hide)'!$A20,'Capacity Summary'!$I$35:$BH$35,0))&lt;&gt;0,INDEX('Capacity Summary'!$I$36:$BH$135,MATCH('Capacity Backing (Hide)'!BC$2,'Capacity Summary'!$B$36:$B$135,0),MATCH('Capacity Backing (Hide)'!$A20,'Capacity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(Hide)'!$A20,'Capacity Summary'!$I$35:$BH$35,0))&lt;&gt;0,INDEX('Capacity Summary'!$I$36:$BH$135,MATCH('Capacity Backing (Hide)'!BD$2,'Capacity Summary'!$B$36:$B$135,0),MATCH('Capacity Backing (Hide)'!$A20,'Capacity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(Hide)'!$A20,'Capacity Summary'!$I$35:$BH$35,0))&lt;&gt;0,INDEX('Capacity Summary'!$I$36:$BH$135,MATCH('Capacity Backing (Hide)'!BE$2,'Capacity Summary'!$B$36:$B$135,0),MATCH('Capacity Backing (Hide)'!$A20,'Capacity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(Hide)'!$A20,'Capacity Summary'!$I$35:$BH$35,0))&lt;&gt;0,INDEX('Capacity Summary'!$I$36:$BH$135,MATCH('Capacity Backing (Hide)'!BF$2,'Capacity Summary'!$B$36:$B$135,0),MATCH('Capacity Backing (Hide)'!$A20,'Capacity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(Hide)'!$A20,'Capacity Summary'!$I$35:$BH$35,0))&lt;&gt;0,INDEX('Capacity Summary'!$I$36:$BH$135,MATCH('Capacity Backing (Hide)'!BG$2,'Capacity Summary'!$B$36:$B$135,0),MATCH('Capacity Backing (Hide)'!$A20,'Capacity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(Hide)'!$A20,'Capacity Summary'!$I$35:$BH$35,0))&lt;&gt;0,INDEX('Capacity Summary'!$I$36:$BH$135,MATCH('Capacity Backing (Hide)'!BH$2,'Capacity Summary'!$B$36:$B$135,0),MATCH('Capacity Backing (Hide)'!$A20,'Capacity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(Hide)'!$A20,'Capacity Summary'!$I$35:$BH$35,0))&lt;&gt;0,INDEX('Capacity Summary'!$I$36:$BH$135,MATCH('Capacity Backing (Hide)'!BI$2,'Capacity Summary'!$B$36:$B$135,0),MATCH('Capacity Backing (Hide)'!$A20,'Capacity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(Hide)'!$A20,'Capacity Summary'!$I$35:$BH$35,0))&lt;&gt;0,INDEX('Capacity Summary'!$I$36:$BH$135,MATCH('Capacity Backing (Hide)'!BJ$2,'Capacity Summary'!$B$36:$B$135,0),MATCH('Capacity Backing (Hide)'!$A20,'Capacity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(Hide)'!$A20,'Capacity Summary'!$I$35:$BH$35,0))&lt;&gt;0,INDEX('Capacity Summary'!$I$36:$BH$135,MATCH('Capacity Backing (Hide)'!BK$2,'Capacity Summary'!$B$36:$B$135,0),MATCH('Capacity Backing (Hide)'!$A20,'Capacity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(Hide)'!$A20,'Capacity Summary'!$I$35:$BH$35,0))&lt;&gt;0,INDEX('Capacity Summary'!$I$36:$BH$135,MATCH('Capacity Backing (Hide)'!BL$2,'Capacity Summary'!$B$36:$B$135,0),MATCH('Capacity Backing (Hide)'!$A20,'Capacity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(Hide)'!$A20,'Capacity Summary'!$I$35:$BH$35,0))&lt;&gt;0,INDEX('Capacity Summary'!$I$36:$BH$135,MATCH('Capacity Backing (Hide)'!BM$2,'Capacity Summary'!$B$36:$B$135,0),MATCH('Capacity Backing (Hide)'!$A20,'Capacity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(Hide)'!$A20,'Capacity Summary'!$I$35:$BH$35,0))&lt;&gt;0,INDEX('Capacity Summary'!$I$36:$BH$135,MATCH('Capacity Backing (Hide)'!BN$2,'Capacity Summary'!$B$36:$B$135,0),MATCH('Capacity Backing (Hide)'!$A20,'Capacity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(Hide)'!$A20,'Capacity Summary'!$I$35:$BH$35,0))&lt;&gt;0,INDEX('Capacity Summary'!$I$36:$BH$135,MATCH('Capacity Backing (Hide)'!BO$2,'Capacity Summary'!$B$36:$B$135,0),MATCH('Capacity Backing (Hide)'!$A20,'Capacity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(Hide)'!$A20,'Capacity Summary'!$I$35:$BH$35,0))&lt;&gt;0,INDEX('Capacity Summary'!$I$36:$BH$135,MATCH('Capacity Backing (Hide)'!BP$2,'Capacity Summary'!$B$36:$B$135,0),MATCH('Capacity Backing (Hide)'!$A20,'Capacity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(Hide)'!$A20,'Capacity Summary'!$I$35:$BH$35,0))&lt;&gt;0,INDEX('Capacity Summary'!$I$36:$BH$135,MATCH('Capacity Backing (Hide)'!BQ$2,'Capacity Summary'!$B$36:$B$135,0),MATCH('Capacity Backing (Hide)'!$A20,'Capacity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(Hide)'!$A20,'Capacity Summary'!$I$35:$BH$35,0))&lt;&gt;0,INDEX('Capacity Summary'!$I$36:$BH$135,MATCH('Capacity Backing (Hide)'!BR$2,'Capacity Summary'!$B$36:$B$135,0),MATCH('Capacity Backing (Hide)'!$A20,'Capacity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(Hide)'!$A20,'Capacity Summary'!$I$35:$BH$35,0))&lt;&gt;0,INDEX('Capacity Summary'!$I$36:$BH$135,MATCH('Capacity Backing (Hide)'!BS$2,'Capacity Summary'!$B$36:$B$135,0),MATCH('Capacity Backing (Hide)'!$A20,'Capacity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(Hide)'!$A20,'Capacity Summary'!$I$35:$BH$35,0))&lt;&gt;0,INDEX('Capacity Summary'!$I$36:$BH$135,MATCH('Capacity Backing (Hide)'!BT$2,'Capacity Summary'!$B$36:$B$135,0),MATCH('Capacity Backing (Hide)'!$A20,'Capacity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(Hide)'!$A20,'Capacity Summary'!$I$35:$BH$35,0))&lt;&gt;0,INDEX('Capacity Summary'!$I$36:$BH$135,MATCH('Capacity Backing (Hide)'!BU$2,'Capacity Summary'!$B$36:$B$135,0),MATCH('Capacity Backing (Hide)'!$A20,'Capacity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(Hide)'!$A20,'Capacity Summary'!$I$35:$BH$35,0))&lt;&gt;0,INDEX('Capacity Summary'!$I$36:$BH$135,MATCH('Capacity Backing (Hide)'!BV$2,'Capacity Summary'!$B$36:$B$135,0),MATCH('Capacity Backing (Hide)'!$A20,'Capacity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(Hide)'!$A20,'Capacity Summary'!$I$35:$BH$35,0))&lt;&gt;0,INDEX('Capacity Summary'!$I$36:$BH$135,MATCH('Capacity Backing (Hide)'!BW$2,'Capacity Summary'!$B$36:$B$135,0),MATCH('Capacity Backing (Hide)'!$A20,'Capacity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(Hide)'!$A20,'Capacity Summary'!$I$35:$BH$35,0))&lt;&gt;0,INDEX('Capacity Summary'!$I$36:$BH$135,MATCH('Capacity Backing (Hide)'!BX$2,'Capacity Summary'!$B$36:$B$135,0),MATCH('Capacity Backing (Hide)'!$A20,'Capacity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(Hide)'!$A20,'Capacity Summary'!$I$35:$BH$35,0))&lt;&gt;0,INDEX('Capacity Summary'!$I$36:$BH$135,MATCH('Capacity Backing (Hide)'!BY$2,'Capacity Summary'!$B$36:$B$135,0),MATCH('Capacity Backing (Hide)'!$A20,'Capacity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(Hide)'!$A20,'Capacity Summary'!$I$35:$BH$35,0))&lt;&gt;0,INDEX('Capacity Summary'!$I$36:$BH$135,MATCH('Capacity Backing (Hide)'!BZ$2,'Capacity Summary'!$B$36:$B$135,0),MATCH('Capacity Backing (Hide)'!$A20,'Capacity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(Hide)'!$A20,'Capacity Summary'!$I$35:$BH$35,0))&lt;&gt;0,INDEX('Capacity Summary'!$I$36:$BH$135,MATCH('Capacity Backing (Hide)'!CA$2,'Capacity Summary'!$B$36:$B$135,0),MATCH('Capacity Backing (Hide)'!$A20,'Capacity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(Hide)'!$A20,'Capacity Summary'!$I$35:$BH$35,0))&lt;&gt;0,INDEX('Capacity Summary'!$I$36:$BH$135,MATCH('Capacity Backing (Hide)'!CB$2,'Capacity Summary'!$B$36:$B$135,0),MATCH('Capacity Backing (Hide)'!$A20,'Capacity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(Hide)'!$A20,'Capacity Summary'!$I$35:$BH$35,0))&lt;&gt;0,INDEX('Capacity Summary'!$I$36:$BH$135,MATCH('Capacity Backing (Hide)'!CC$2,'Capacity Summary'!$B$36:$B$135,0),MATCH('Capacity Backing (Hide)'!$A20,'Capacity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(Hide)'!$A20,'Capacity Summary'!$I$35:$BH$35,0))&lt;&gt;0,INDEX('Capacity Summary'!$I$36:$BH$135,MATCH('Capacity Backing (Hide)'!CD$2,'Capacity Summary'!$B$36:$B$135,0),MATCH('Capacity Backing (Hide)'!$A20,'Capacity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(Hide)'!$A20,'Capacity Summary'!$I$35:$BH$35,0))&lt;&gt;0,INDEX('Capacity Summary'!$I$36:$BH$135,MATCH('Capacity Backing (Hide)'!CE$2,'Capacity Summary'!$B$36:$B$135,0),MATCH('Capacity Backing (Hide)'!$A20,'Capacity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(Hide)'!$A20,'Capacity Summary'!$I$35:$BH$35,0))&lt;&gt;0,INDEX('Capacity Summary'!$I$36:$BH$135,MATCH('Capacity Backing (Hide)'!CF$2,'Capacity Summary'!$B$36:$B$135,0),MATCH('Capacity Backing (Hide)'!$A20,'Capacity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(Hide)'!$A20,'Capacity Summary'!$I$35:$BH$35,0))&lt;&gt;0,INDEX('Capacity Summary'!$I$36:$BH$135,MATCH('Capacity Backing (Hide)'!CG$2,'Capacity Summary'!$B$36:$B$135,0),MATCH('Capacity Backing (Hide)'!$A20,'Capacity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(Hide)'!$A20,'Capacity Summary'!$I$35:$BH$35,0))&lt;&gt;0,INDEX('Capacity Summary'!$I$36:$BH$135,MATCH('Capacity Backing (Hide)'!CH$2,'Capacity Summary'!$B$36:$B$135,0),MATCH('Capacity Backing (Hide)'!$A20,'Capacity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(Hide)'!$A20,'Capacity Summary'!$I$35:$BH$35,0))&lt;&gt;0,INDEX('Capacity Summary'!$I$36:$BH$135,MATCH('Capacity Backing (Hide)'!CI$2,'Capacity Summary'!$B$36:$B$135,0),MATCH('Capacity Backing (Hide)'!$A20,'Capacity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(Hide)'!$A20,'Capacity Summary'!$I$35:$BH$35,0))&lt;&gt;0,INDEX('Capacity Summary'!$I$36:$BH$135,MATCH('Capacity Backing (Hide)'!CJ$2,'Capacity Summary'!$B$36:$B$135,0),MATCH('Capacity Backing (Hide)'!$A20,'Capacity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(Hide)'!$A20,'Capacity Summary'!$I$35:$BH$35,0))&lt;&gt;0,INDEX('Capacity Summary'!$I$36:$BH$135,MATCH('Capacity Backing (Hide)'!CK$2,'Capacity Summary'!$B$36:$B$135,0),MATCH('Capacity Backing (Hide)'!$A20,'Capacity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(Hide)'!$A20,'Capacity Summary'!$I$35:$BH$35,0))&lt;&gt;0,INDEX('Capacity Summary'!$I$36:$BH$135,MATCH('Capacity Backing (Hide)'!CL$2,'Capacity Summary'!$B$36:$B$135,0),MATCH('Capacity Backing (Hide)'!$A20,'Capacity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(Hide)'!$A20,'Capacity Summary'!$I$35:$BH$35,0))&lt;&gt;0,INDEX('Capacity Summary'!$I$36:$BH$135,MATCH('Capacity Backing (Hide)'!CM$2,'Capacity Summary'!$B$36:$B$135,0),MATCH('Capacity Backing (Hide)'!$A20,'Capacity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(Hide)'!$A20,'Capacity Summary'!$I$35:$BH$35,0))&lt;&gt;0,INDEX('Capacity Summary'!$I$36:$BH$135,MATCH('Capacity Backing (Hide)'!CN$2,'Capacity Summary'!$B$36:$B$135,0),MATCH('Capacity Backing (Hide)'!$A20,'Capacity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(Hide)'!$A20,'Capacity Summary'!$I$35:$BH$35,0))&lt;&gt;0,INDEX('Capacity Summary'!$I$36:$BH$135,MATCH('Capacity Backing (Hide)'!CO$2,'Capacity Summary'!$B$36:$B$135,0),MATCH('Capacity Backing (Hide)'!$A20,'Capacity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(Hide)'!$A20,'Capacity Summary'!$I$35:$BH$35,0))&lt;&gt;0,INDEX('Capacity Summary'!$I$36:$BH$135,MATCH('Capacity Backing (Hide)'!CP$2,'Capacity Summary'!$B$36:$B$135,0),MATCH('Capacity Backing (Hide)'!$A20,'Capacity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(Hide)'!$A20,'Capacity Summary'!$I$35:$BH$35,0))&lt;&gt;0,INDEX('Capacity Summary'!$I$36:$BH$135,MATCH('Capacity Backing (Hide)'!CQ$2,'Capacity Summary'!$B$36:$B$135,0),MATCH('Capacity Backing (Hide)'!$A20,'Capacity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(Hide)'!$A20,'Capacity Summary'!$I$35:$BH$35,0))&lt;&gt;0,INDEX('Capacity Summary'!$I$36:$BH$135,MATCH('Capacity Backing (Hide)'!CR$2,'Capacity Summary'!$B$36:$B$135,0),MATCH('Capacity Backing (Hide)'!$A20,'Capacity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(Hide)'!$A20,'Capacity Summary'!$I$35:$BH$35,0))&lt;&gt;0,INDEX('Capacity Summary'!$I$36:$BH$135,MATCH('Capacity Backing (Hide)'!CS$2,'Capacity Summary'!$B$36:$B$135,0),MATCH('Capacity Backing (Hide)'!$A20,'Capacity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(Hide)'!$A20,'Capacity Summary'!$I$35:$BH$35,0))&lt;&gt;0,INDEX('Capacity Summary'!$I$36:$BH$135,MATCH('Capacity Backing (Hide)'!CT$2,'Capacity Summary'!$B$36:$B$135,0),MATCH('Capacity Backing (Hide)'!$A20,'Capacity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(Hide)'!$A20,'Capacity Summary'!$I$35:$BH$35,0))&lt;&gt;0,INDEX('Capacity Summary'!$I$36:$BH$135,MATCH('Capacity Backing (Hide)'!CU$2,'Capacity Summary'!$B$36:$B$135,0),MATCH('Capacity Backing (Hide)'!$A20,'Capacity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(Hide)'!$A20,'Capacity Summary'!$I$35:$BH$35,0))&lt;&gt;0,INDEX('Capacity Summary'!$I$36:$BH$135,MATCH('Capacity Backing (Hide)'!CV$2,'Capacity Summary'!$B$36:$B$135,0),MATCH('Capacity Backing (Hide)'!$A20,'Capacity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(Hide)'!$A20,'Capacity Summary'!$I$35:$BH$35,0))&lt;&gt;0,INDEX('Capacity Summary'!$I$36:$BH$135,MATCH('Capacity Backing (Hide)'!CW$2,'Capacity Summary'!$B$36:$B$135,0),MATCH('Capacity Backing (Hide)'!$A20,'Capacity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1" spans="1:101" x14ac:dyDescent="0.35">
      <c r="A21" s="2">
        <f ca="1">'Required Capacity (Hide)'!E21</f>
        <v>44316</v>
      </c>
      <c r="B21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(Hide)'!$A21,'Capacity Summary'!$I$35:$BH$35,0))&lt;&gt;0,INDEX('Capacity Summary'!$I$36:$BH$135,MATCH('Capacity Backing (Hide)'!B$2,'Capacity Summary'!$B$36:$B$135,0),MATCH('Capacity Backing (Hide)'!$A21,'Capacity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1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(Hide)'!$A21,'Capacity Summary'!$I$35:$BH$35,0))&lt;&gt;0,INDEX('Capacity Summary'!$I$36:$BH$135,MATCH('Capacity Backing (Hide)'!C$2,'Capacity Summary'!$B$36:$B$135,0),MATCH('Capacity Backing (Hide)'!$A21,'Capacity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1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(Hide)'!$A21,'Capacity Summary'!$I$35:$BH$35,0))&lt;&gt;0,INDEX('Capacity Summary'!$I$36:$BH$135,MATCH('Capacity Backing (Hide)'!D$2,'Capacity Summary'!$B$36:$B$135,0),MATCH('Capacity Backing (Hide)'!$A21,'Capacity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(Hide)'!$A21,'Capacity Summary'!$I$35:$BH$35,0))&lt;&gt;0,INDEX('Capacity Summary'!$I$36:$BH$135,MATCH('Capacity Backing (Hide)'!E$2,'Capacity Summary'!$B$36:$B$135,0),MATCH('Capacity Backing (Hide)'!$A21,'Capacity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(Hide)'!$A21,'Capacity Summary'!$I$35:$BH$35,0))&lt;&gt;0,INDEX('Capacity Summary'!$I$36:$BH$135,MATCH('Capacity Backing (Hide)'!F$2,'Capacity Summary'!$B$36:$B$135,0),MATCH('Capacity Backing (Hide)'!$A21,'Capacity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(Hide)'!$A21,'Capacity Summary'!$I$35:$BH$35,0))&lt;&gt;0,INDEX('Capacity Summary'!$I$36:$BH$135,MATCH('Capacity Backing (Hide)'!G$2,'Capacity Summary'!$B$36:$B$135,0),MATCH('Capacity Backing (Hide)'!$A21,'Capacity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(Hide)'!$A21,'Capacity Summary'!$I$35:$BH$35,0))&lt;&gt;0,INDEX('Capacity Summary'!$I$36:$BH$135,MATCH('Capacity Backing (Hide)'!H$2,'Capacity Summary'!$B$36:$B$135,0),MATCH('Capacity Backing (Hide)'!$A21,'Capacity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(Hide)'!$A21,'Capacity Summary'!$I$35:$BH$35,0))&lt;&gt;0,INDEX('Capacity Summary'!$I$36:$BH$135,MATCH('Capacity Backing (Hide)'!I$2,'Capacity Summary'!$B$36:$B$135,0),MATCH('Capacity Backing (Hide)'!$A21,'Capacity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(Hide)'!$A21,'Capacity Summary'!$I$35:$BH$35,0))&lt;&gt;0,INDEX('Capacity Summary'!$I$36:$BH$135,MATCH('Capacity Backing (Hide)'!J$2,'Capacity Summary'!$B$36:$B$135,0),MATCH('Capacity Backing (Hide)'!$A21,'Capacity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(Hide)'!$A21,'Capacity Summary'!$I$35:$BH$35,0))&lt;&gt;0,INDEX('Capacity Summary'!$I$36:$BH$135,MATCH('Capacity Backing (Hide)'!K$2,'Capacity Summary'!$B$36:$B$135,0),MATCH('Capacity Backing (Hide)'!$A21,'Capacity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(Hide)'!$A21,'Capacity Summary'!$I$35:$BH$35,0))&lt;&gt;0,INDEX('Capacity Summary'!$I$36:$BH$135,MATCH('Capacity Backing (Hide)'!L$2,'Capacity Summary'!$B$36:$B$135,0),MATCH('Capacity Backing (Hide)'!$A21,'Capacity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(Hide)'!$A21,'Capacity Summary'!$I$35:$BH$35,0))&lt;&gt;0,INDEX('Capacity Summary'!$I$36:$BH$135,MATCH('Capacity Backing (Hide)'!M$2,'Capacity Summary'!$B$36:$B$135,0),MATCH('Capacity Backing (Hide)'!$A21,'Capacity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(Hide)'!$A21,'Capacity Summary'!$I$35:$BH$35,0))&lt;&gt;0,INDEX('Capacity Summary'!$I$36:$BH$135,MATCH('Capacity Backing (Hide)'!N$2,'Capacity Summary'!$B$36:$B$135,0),MATCH('Capacity Backing (Hide)'!$A21,'Capacity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(Hide)'!$A21,'Capacity Summary'!$I$35:$BH$35,0))&lt;&gt;0,INDEX('Capacity Summary'!$I$36:$BH$135,MATCH('Capacity Backing (Hide)'!O$2,'Capacity Summary'!$B$36:$B$135,0),MATCH('Capacity Backing (Hide)'!$A21,'Capacity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(Hide)'!$A21,'Capacity Summary'!$I$35:$BH$35,0))&lt;&gt;0,INDEX('Capacity Summary'!$I$36:$BH$135,MATCH('Capacity Backing (Hide)'!P$2,'Capacity Summary'!$B$36:$B$135,0),MATCH('Capacity Backing (Hide)'!$A21,'Capacity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(Hide)'!$A21,'Capacity Summary'!$I$35:$BH$35,0))&lt;&gt;0,INDEX('Capacity Summary'!$I$36:$BH$135,MATCH('Capacity Backing (Hide)'!Q$2,'Capacity Summary'!$B$36:$B$135,0),MATCH('Capacity Backing (Hide)'!$A21,'Capacity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(Hide)'!$A21,'Capacity Summary'!$I$35:$BH$35,0))&lt;&gt;0,INDEX('Capacity Summary'!$I$36:$BH$135,MATCH('Capacity Backing (Hide)'!R$2,'Capacity Summary'!$B$36:$B$135,0),MATCH('Capacity Backing (Hide)'!$A21,'Capacity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(Hide)'!$A21,'Capacity Summary'!$I$35:$BH$35,0))&lt;&gt;0,INDEX('Capacity Summary'!$I$36:$BH$135,MATCH('Capacity Backing (Hide)'!S$2,'Capacity Summary'!$B$36:$B$135,0),MATCH('Capacity Backing (Hide)'!$A21,'Capacity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(Hide)'!$A21,'Capacity Summary'!$I$35:$BH$35,0))&lt;&gt;0,INDEX('Capacity Summary'!$I$36:$BH$135,MATCH('Capacity Backing (Hide)'!T$2,'Capacity Summary'!$B$36:$B$135,0),MATCH('Capacity Backing (Hide)'!$A21,'Capacity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(Hide)'!$A21,'Capacity Summary'!$I$35:$BH$35,0))&lt;&gt;0,INDEX('Capacity Summary'!$I$36:$BH$135,MATCH('Capacity Backing (Hide)'!U$2,'Capacity Summary'!$B$36:$B$135,0),MATCH('Capacity Backing (Hide)'!$A21,'Capacity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(Hide)'!$A21,'Capacity Summary'!$I$35:$BH$35,0))&lt;&gt;0,INDEX('Capacity Summary'!$I$36:$BH$135,MATCH('Capacity Backing (Hide)'!V$2,'Capacity Summary'!$B$36:$B$135,0),MATCH('Capacity Backing (Hide)'!$A21,'Capacity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(Hide)'!$A21,'Capacity Summary'!$I$35:$BH$35,0))&lt;&gt;0,INDEX('Capacity Summary'!$I$36:$BH$135,MATCH('Capacity Backing (Hide)'!W$2,'Capacity Summary'!$B$36:$B$135,0),MATCH('Capacity Backing (Hide)'!$A21,'Capacity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(Hide)'!$A21,'Capacity Summary'!$I$35:$BH$35,0))&lt;&gt;0,INDEX('Capacity Summary'!$I$36:$BH$135,MATCH('Capacity Backing (Hide)'!X$2,'Capacity Summary'!$B$36:$B$135,0),MATCH('Capacity Backing (Hide)'!$A21,'Capacity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(Hide)'!$A21,'Capacity Summary'!$I$35:$BH$35,0))&lt;&gt;0,INDEX('Capacity Summary'!$I$36:$BH$135,MATCH('Capacity Backing (Hide)'!Y$2,'Capacity Summary'!$B$36:$B$135,0),MATCH('Capacity Backing (Hide)'!$A21,'Capacity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(Hide)'!$A21,'Capacity Summary'!$I$35:$BH$35,0))&lt;&gt;0,INDEX('Capacity Summary'!$I$36:$BH$135,MATCH('Capacity Backing (Hide)'!Z$2,'Capacity Summary'!$B$36:$B$135,0),MATCH('Capacity Backing (Hide)'!$A21,'Capacity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(Hide)'!$A21,'Capacity Summary'!$I$35:$BH$35,0))&lt;&gt;0,INDEX('Capacity Summary'!$I$36:$BH$135,MATCH('Capacity Backing (Hide)'!AA$2,'Capacity Summary'!$B$36:$B$135,0),MATCH('Capacity Backing (Hide)'!$A21,'Capacity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(Hide)'!$A21,'Capacity Summary'!$I$35:$BH$35,0))&lt;&gt;0,INDEX('Capacity Summary'!$I$36:$BH$135,MATCH('Capacity Backing (Hide)'!AB$2,'Capacity Summary'!$B$36:$B$135,0),MATCH('Capacity Backing (Hide)'!$A21,'Capacity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(Hide)'!$A21,'Capacity Summary'!$I$35:$BH$35,0))&lt;&gt;0,INDEX('Capacity Summary'!$I$36:$BH$135,MATCH('Capacity Backing (Hide)'!AC$2,'Capacity Summary'!$B$36:$B$135,0),MATCH('Capacity Backing (Hide)'!$A21,'Capacity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(Hide)'!$A21,'Capacity Summary'!$I$35:$BH$35,0))&lt;&gt;0,INDEX('Capacity Summary'!$I$36:$BH$135,MATCH('Capacity Backing (Hide)'!AD$2,'Capacity Summary'!$B$36:$B$135,0),MATCH('Capacity Backing (Hide)'!$A21,'Capacity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(Hide)'!$A21,'Capacity Summary'!$I$35:$BH$35,0))&lt;&gt;0,INDEX('Capacity Summary'!$I$36:$BH$135,MATCH('Capacity Backing (Hide)'!AE$2,'Capacity Summary'!$B$36:$B$135,0),MATCH('Capacity Backing (Hide)'!$A21,'Capacity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(Hide)'!$A21,'Capacity Summary'!$I$35:$BH$35,0))&lt;&gt;0,INDEX('Capacity Summary'!$I$36:$BH$135,MATCH('Capacity Backing (Hide)'!AF$2,'Capacity Summary'!$B$36:$B$135,0),MATCH('Capacity Backing (Hide)'!$A21,'Capacity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(Hide)'!$A21,'Capacity Summary'!$I$35:$BH$35,0))&lt;&gt;0,INDEX('Capacity Summary'!$I$36:$BH$135,MATCH('Capacity Backing (Hide)'!AG$2,'Capacity Summary'!$B$36:$B$135,0),MATCH('Capacity Backing (Hide)'!$A21,'Capacity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(Hide)'!$A21,'Capacity Summary'!$I$35:$BH$35,0))&lt;&gt;0,INDEX('Capacity Summary'!$I$36:$BH$135,MATCH('Capacity Backing (Hide)'!AH$2,'Capacity Summary'!$B$36:$B$135,0),MATCH('Capacity Backing (Hide)'!$A21,'Capacity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(Hide)'!$A21,'Capacity Summary'!$I$35:$BH$35,0))&lt;&gt;0,INDEX('Capacity Summary'!$I$36:$BH$135,MATCH('Capacity Backing (Hide)'!AI$2,'Capacity Summary'!$B$36:$B$135,0),MATCH('Capacity Backing (Hide)'!$A21,'Capacity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(Hide)'!$A21,'Capacity Summary'!$I$35:$BH$35,0))&lt;&gt;0,INDEX('Capacity Summary'!$I$36:$BH$135,MATCH('Capacity Backing (Hide)'!AJ$2,'Capacity Summary'!$B$36:$B$135,0),MATCH('Capacity Backing (Hide)'!$A21,'Capacity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(Hide)'!$A21,'Capacity Summary'!$I$35:$BH$35,0))&lt;&gt;0,INDEX('Capacity Summary'!$I$36:$BH$135,MATCH('Capacity Backing (Hide)'!AK$2,'Capacity Summary'!$B$36:$B$135,0),MATCH('Capacity Backing (Hide)'!$A21,'Capacity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(Hide)'!$A21,'Capacity Summary'!$I$35:$BH$35,0))&lt;&gt;0,INDEX('Capacity Summary'!$I$36:$BH$135,MATCH('Capacity Backing (Hide)'!AL$2,'Capacity Summary'!$B$36:$B$135,0),MATCH('Capacity Backing (Hide)'!$A21,'Capacity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(Hide)'!$A21,'Capacity Summary'!$I$35:$BH$35,0))&lt;&gt;0,INDEX('Capacity Summary'!$I$36:$BH$135,MATCH('Capacity Backing (Hide)'!AM$2,'Capacity Summary'!$B$36:$B$135,0),MATCH('Capacity Backing (Hide)'!$A21,'Capacity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(Hide)'!$A21,'Capacity Summary'!$I$35:$BH$35,0))&lt;&gt;0,INDEX('Capacity Summary'!$I$36:$BH$135,MATCH('Capacity Backing (Hide)'!AN$2,'Capacity Summary'!$B$36:$B$135,0),MATCH('Capacity Backing (Hide)'!$A21,'Capacity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(Hide)'!$A21,'Capacity Summary'!$I$35:$BH$35,0))&lt;&gt;0,INDEX('Capacity Summary'!$I$36:$BH$135,MATCH('Capacity Backing (Hide)'!AO$2,'Capacity Summary'!$B$36:$B$135,0),MATCH('Capacity Backing (Hide)'!$A21,'Capacity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(Hide)'!$A21,'Capacity Summary'!$I$35:$BH$35,0))&lt;&gt;0,INDEX('Capacity Summary'!$I$36:$BH$135,MATCH('Capacity Backing (Hide)'!AP$2,'Capacity Summary'!$B$36:$B$135,0),MATCH('Capacity Backing (Hide)'!$A21,'Capacity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(Hide)'!$A21,'Capacity Summary'!$I$35:$BH$35,0))&lt;&gt;0,INDEX('Capacity Summary'!$I$36:$BH$135,MATCH('Capacity Backing (Hide)'!AQ$2,'Capacity Summary'!$B$36:$B$135,0),MATCH('Capacity Backing (Hide)'!$A21,'Capacity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(Hide)'!$A21,'Capacity Summary'!$I$35:$BH$35,0))&lt;&gt;0,INDEX('Capacity Summary'!$I$36:$BH$135,MATCH('Capacity Backing (Hide)'!AR$2,'Capacity Summary'!$B$36:$B$135,0),MATCH('Capacity Backing (Hide)'!$A21,'Capacity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(Hide)'!$A21,'Capacity Summary'!$I$35:$BH$35,0))&lt;&gt;0,INDEX('Capacity Summary'!$I$36:$BH$135,MATCH('Capacity Backing (Hide)'!AS$2,'Capacity Summary'!$B$36:$B$135,0),MATCH('Capacity Backing (Hide)'!$A21,'Capacity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(Hide)'!$A21,'Capacity Summary'!$I$35:$BH$35,0))&lt;&gt;0,INDEX('Capacity Summary'!$I$36:$BH$135,MATCH('Capacity Backing (Hide)'!AT$2,'Capacity Summary'!$B$36:$B$135,0),MATCH('Capacity Backing (Hide)'!$A21,'Capacity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(Hide)'!$A21,'Capacity Summary'!$I$35:$BH$35,0))&lt;&gt;0,INDEX('Capacity Summary'!$I$36:$BH$135,MATCH('Capacity Backing (Hide)'!AU$2,'Capacity Summary'!$B$36:$B$135,0),MATCH('Capacity Backing (Hide)'!$A21,'Capacity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(Hide)'!$A21,'Capacity Summary'!$I$35:$BH$35,0))&lt;&gt;0,INDEX('Capacity Summary'!$I$36:$BH$135,MATCH('Capacity Backing (Hide)'!AV$2,'Capacity Summary'!$B$36:$B$135,0),MATCH('Capacity Backing (Hide)'!$A21,'Capacity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(Hide)'!$A21,'Capacity Summary'!$I$35:$BH$35,0))&lt;&gt;0,INDEX('Capacity Summary'!$I$36:$BH$135,MATCH('Capacity Backing (Hide)'!AW$2,'Capacity Summary'!$B$36:$B$135,0),MATCH('Capacity Backing (Hide)'!$A21,'Capacity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(Hide)'!$A21,'Capacity Summary'!$I$35:$BH$35,0))&lt;&gt;0,INDEX('Capacity Summary'!$I$36:$BH$135,MATCH('Capacity Backing (Hide)'!AX$2,'Capacity Summary'!$B$36:$B$135,0),MATCH('Capacity Backing (Hide)'!$A21,'Capacity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(Hide)'!$A21,'Capacity Summary'!$I$35:$BH$35,0))&lt;&gt;0,INDEX('Capacity Summary'!$I$36:$BH$135,MATCH('Capacity Backing (Hide)'!AY$2,'Capacity Summary'!$B$36:$B$135,0),MATCH('Capacity Backing (Hide)'!$A21,'Capacity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(Hide)'!$A21,'Capacity Summary'!$I$35:$BH$35,0))&lt;&gt;0,INDEX('Capacity Summary'!$I$36:$BH$135,MATCH('Capacity Backing (Hide)'!AZ$2,'Capacity Summary'!$B$36:$B$135,0),MATCH('Capacity Backing (Hide)'!$A21,'Capacity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(Hide)'!$A21,'Capacity Summary'!$I$35:$BH$35,0))&lt;&gt;0,INDEX('Capacity Summary'!$I$36:$BH$135,MATCH('Capacity Backing (Hide)'!BA$2,'Capacity Summary'!$B$36:$B$135,0),MATCH('Capacity Backing (Hide)'!$A21,'Capacity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(Hide)'!$A21,'Capacity Summary'!$I$35:$BH$35,0))&lt;&gt;0,INDEX('Capacity Summary'!$I$36:$BH$135,MATCH('Capacity Backing (Hide)'!BB$2,'Capacity Summary'!$B$36:$B$135,0),MATCH('Capacity Backing (Hide)'!$A21,'Capacity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(Hide)'!$A21,'Capacity Summary'!$I$35:$BH$35,0))&lt;&gt;0,INDEX('Capacity Summary'!$I$36:$BH$135,MATCH('Capacity Backing (Hide)'!BC$2,'Capacity Summary'!$B$36:$B$135,0),MATCH('Capacity Backing (Hide)'!$A21,'Capacity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(Hide)'!$A21,'Capacity Summary'!$I$35:$BH$35,0))&lt;&gt;0,INDEX('Capacity Summary'!$I$36:$BH$135,MATCH('Capacity Backing (Hide)'!BD$2,'Capacity Summary'!$B$36:$B$135,0),MATCH('Capacity Backing (Hide)'!$A21,'Capacity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(Hide)'!$A21,'Capacity Summary'!$I$35:$BH$35,0))&lt;&gt;0,INDEX('Capacity Summary'!$I$36:$BH$135,MATCH('Capacity Backing (Hide)'!BE$2,'Capacity Summary'!$B$36:$B$135,0),MATCH('Capacity Backing (Hide)'!$A21,'Capacity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(Hide)'!$A21,'Capacity Summary'!$I$35:$BH$35,0))&lt;&gt;0,INDEX('Capacity Summary'!$I$36:$BH$135,MATCH('Capacity Backing (Hide)'!BF$2,'Capacity Summary'!$B$36:$B$135,0),MATCH('Capacity Backing (Hide)'!$A21,'Capacity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(Hide)'!$A21,'Capacity Summary'!$I$35:$BH$35,0))&lt;&gt;0,INDEX('Capacity Summary'!$I$36:$BH$135,MATCH('Capacity Backing (Hide)'!BG$2,'Capacity Summary'!$B$36:$B$135,0),MATCH('Capacity Backing (Hide)'!$A21,'Capacity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(Hide)'!$A21,'Capacity Summary'!$I$35:$BH$35,0))&lt;&gt;0,INDEX('Capacity Summary'!$I$36:$BH$135,MATCH('Capacity Backing (Hide)'!BH$2,'Capacity Summary'!$B$36:$B$135,0),MATCH('Capacity Backing (Hide)'!$A21,'Capacity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(Hide)'!$A21,'Capacity Summary'!$I$35:$BH$35,0))&lt;&gt;0,INDEX('Capacity Summary'!$I$36:$BH$135,MATCH('Capacity Backing (Hide)'!BI$2,'Capacity Summary'!$B$36:$B$135,0),MATCH('Capacity Backing (Hide)'!$A21,'Capacity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(Hide)'!$A21,'Capacity Summary'!$I$35:$BH$35,0))&lt;&gt;0,INDEX('Capacity Summary'!$I$36:$BH$135,MATCH('Capacity Backing (Hide)'!BJ$2,'Capacity Summary'!$B$36:$B$135,0),MATCH('Capacity Backing (Hide)'!$A21,'Capacity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(Hide)'!$A21,'Capacity Summary'!$I$35:$BH$35,0))&lt;&gt;0,INDEX('Capacity Summary'!$I$36:$BH$135,MATCH('Capacity Backing (Hide)'!BK$2,'Capacity Summary'!$B$36:$B$135,0),MATCH('Capacity Backing (Hide)'!$A21,'Capacity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(Hide)'!$A21,'Capacity Summary'!$I$35:$BH$35,0))&lt;&gt;0,INDEX('Capacity Summary'!$I$36:$BH$135,MATCH('Capacity Backing (Hide)'!BL$2,'Capacity Summary'!$B$36:$B$135,0),MATCH('Capacity Backing (Hide)'!$A21,'Capacity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(Hide)'!$A21,'Capacity Summary'!$I$35:$BH$35,0))&lt;&gt;0,INDEX('Capacity Summary'!$I$36:$BH$135,MATCH('Capacity Backing (Hide)'!BM$2,'Capacity Summary'!$B$36:$B$135,0),MATCH('Capacity Backing (Hide)'!$A21,'Capacity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(Hide)'!$A21,'Capacity Summary'!$I$35:$BH$35,0))&lt;&gt;0,INDEX('Capacity Summary'!$I$36:$BH$135,MATCH('Capacity Backing (Hide)'!BN$2,'Capacity Summary'!$B$36:$B$135,0),MATCH('Capacity Backing (Hide)'!$A21,'Capacity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(Hide)'!$A21,'Capacity Summary'!$I$35:$BH$35,0))&lt;&gt;0,INDEX('Capacity Summary'!$I$36:$BH$135,MATCH('Capacity Backing (Hide)'!BO$2,'Capacity Summary'!$B$36:$B$135,0),MATCH('Capacity Backing (Hide)'!$A21,'Capacity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(Hide)'!$A21,'Capacity Summary'!$I$35:$BH$35,0))&lt;&gt;0,INDEX('Capacity Summary'!$I$36:$BH$135,MATCH('Capacity Backing (Hide)'!BP$2,'Capacity Summary'!$B$36:$B$135,0),MATCH('Capacity Backing (Hide)'!$A21,'Capacity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(Hide)'!$A21,'Capacity Summary'!$I$35:$BH$35,0))&lt;&gt;0,INDEX('Capacity Summary'!$I$36:$BH$135,MATCH('Capacity Backing (Hide)'!BQ$2,'Capacity Summary'!$B$36:$B$135,0),MATCH('Capacity Backing (Hide)'!$A21,'Capacity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(Hide)'!$A21,'Capacity Summary'!$I$35:$BH$35,0))&lt;&gt;0,INDEX('Capacity Summary'!$I$36:$BH$135,MATCH('Capacity Backing (Hide)'!BR$2,'Capacity Summary'!$B$36:$B$135,0),MATCH('Capacity Backing (Hide)'!$A21,'Capacity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(Hide)'!$A21,'Capacity Summary'!$I$35:$BH$35,0))&lt;&gt;0,INDEX('Capacity Summary'!$I$36:$BH$135,MATCH('Capacity Backing (Hide)'!BS$2,'Capacity Summary'!$B$36:$B$135,0),MATCH('Capacity Backing (Hide)'!$A21,'Capacity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(Hide)'!$A21,'Capacity Summary'!$I$35:$BH$35,0))&lt;&gt;0,INDEX('Capacity Summary'!$I$36:$BH$135,MATCH('Capacity Backing (Hide)'!BT$2,'Capacity Summary'!$B$36:$B$135,0),MATCH('Capacity Backing (Hide)'!$A21,'Capacity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(Hide)'!$A21,'Capacity Summary'!$I$35:$BH$35,0))&lt;&gt;0,INDEX('Capacity Summary'!$I$36:$BH$135,MATCH('Capacity Backing (Hide)'!BU$2,'Capacity Summary'!$B$36:$B$135,0),MATCH('Capacity Backing (Hide)'!$A21,'Capacity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(Hide)'!$A21,'Capacity Summary'!$I$35:$BH$35,0))&lt;&gt;0,INDEX('Capacity Summary'!$I$36:$BH$135,MATCH('Capacity Backing (Hide)'!BV$2,'Capacity Summary'!$B$36:$B$135,0),MATCH('Capacity Backing (Hide)'!$A21,'Capacity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(Hide)'!$A21,'Capacity Summary'!$I$35:$BH$35,0))&lt;&gt;0,INDEX('Capacity Summary'!$I$36:$BH$135,MATCH('Capacity Backing (Hide)'!BW$2,'Capacity Summary'!$B$36:$B$135,0),MATCH('Capacity Backing (Hide)'!$A21,'Capacity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(Hide)'!$A21,'Capacity Summary'!$I$35:$BH$35,0))&lt;&gt;0,INDEX('Capacity Summary'!$I$36:$BH$135,MATCH('Capacity Backing (Hide)'!BX$2,'Capacity Summary'!$B$36:$B$135,0),MATCH('Capacity Backing (Hide)'!$A21,'Capacity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(Hide)'!$A21,'Capacity Summary'!$I$35:$BH$35,0))&lt;&gt;0,INDEX('Capacity Summary'!$I$36:$BH$135,MATCH('Capacity Backing (Hide)'!BY$2,'Capacity Summary'!$B$36:$B$135,0),MATCH('Capacity Backing (Hide)'!$A21,'Capacity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(Hide)'!$A21,'Capacity Summary'!$I$35:$BH$35,0))&lt;&gt;0,INDEX('Capacity Summary'!$I$36:$BH$135,MATCH('Capacity Backing (Hide)'!BZ$2,'Capacity Summary'!$B$36:$B$135,0),MATCH('Capacity Backing (Hide)'!$A21,'Capacity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(Hide)'!$A21,'Capacity Summary'!$I$35:$BH$35,0))&lt;&gt;0,INDEX('Capacity Summary'!$I$36:$BH$135,MATCH('Capacity Backing (Hide)'!CA$2,'Capacity Summary'!$B$36:$B$135,0),MATCH('Capacity Backing (Hide)'!$A21,'Capacity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(Hide)'!$A21,'Capacity Summary'!$I$35:$BH$35,0))&lt;&gt;0,INDEX('Capacity Summary'!$I$36:$BH$135,MATCH('Capacity Backing (Hide)'!CB$2,'Capacity Summary'!$B$36:$B$135,0),MATCH('Capacity Backing (Hide)'!$A21,'Capacity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(Hide)'!$A21,'Capacity Summary'!$I$35:$BH$35,0))&lt;&gt;0,INDEX('Capacity Summary'!$I$36:$BH$135,MATCH('Capacity Backing (Hide)'!CC$2,'Capacity Summary'!$B$36:$B$135,0),MATCH('Capacity Backing (Hide)'!$A21,'Capacity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(Hide)'!$A21,'Capacity Summary'!$I$35:$BH$35,0))&lt;&gt;0,INDEX('Capacity Summary'!$I$36:$BH$135,MATCH('Capacity Backing (Hide)'!CD$2,'Capacity Summary'!$B$36:$B$135,0),MATCH('Capacity Backing (Hide)'!$A21,'Capacity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(Hide)'!$A21,'Capacity Summary'!$I$35:$BH$35,0))&lt;&gt;0,INDEX('Capacity Summary'!$I$36:$BH$135,MATCH('Capacity Backing (Hide)'!CE$2,'Capacity Summary'!$B$36:$B$135,0),MATCH('Capacity Backing (Hide)'!$A21,'Capacity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(Hide)'!$A21,'Capacity Summary'!$I$35:$BH$35,0))&lt;&gt;0,INDEX('Capacity Summary'!$I$36:$BH$135,MATCH('Capacity Backing (Hide)'!CF$2,'Capacity Summary'!$B$36:$B$135,0),MATCH('Capacity Backing (Hide)'!$A21,'Capacity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(Hide)'!$A21,'Capacity Summary'!$I$35:$BH$35,0))&lt;&gt;0,INDEX('Capacity Summary'!$I$36:$BH$135,MATCH('Capacity Backing (Hide)'!CG$2,'Capacity Summary'!$B$36:$B$135,0),MATCH('Capacity Backing (Hide)'!$A21,'Capacity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(Hide)'!$A21,'Capacity Summary'!$I$35:$BH$35,0))&lt;&gt;0,INDEX('Capacity Summary'!$I$36:$BH$135,MATCH('Capacity Backing (Hide)'!CH$2,'Capacity Summary'!$B$36:$B$135,0),MATCH('Capacity Backing (Hide)'!$A21,'Capacity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(Hide)'!$A21,'Capacity Summary'!$I$35:$BH$35,0))&lt;&gt;0,INDEX('Capacity Summary'!$I$36:$BH$135,MATCH('Capacity Backing (Hide)'!CI$2,'Capacity Summary'!$B$36:$B$135,0),MATCH('Capacity Backing (Hide)'!$A21,'Capacity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(Hide)'!$A21,'Capacity Summary'!$I$35:$BH$35,0))&lt;&gt;0,INDEX('Capacity Summary'!$I$36:$BH$135,MATCH('Capacity Backing (Hide)'!CJ$2,'Capacity Summary'!$B$36:$B$135,0),MATCH('Capacity Backing (Hide)'!$A21,'Capacity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(Hide)'!$A21,'Capacity Summary'!$I$35:$BH$35,0))&lt;&gt;0,INDEX('Capacity Summary'!$I$36:$BH$135,MATCH('Capacity Backing (Hide)'!CK$2,'Capacity Summary'!$B$36:$B$135,0),MATCH('Capacity Backing (Hide)'!$A21,'Capacity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(Hide)'!$A21,'Capacity Summary'!$I$35:$BH$35,0))&lt;&gt;0,INDEX('Capacity Summary'!$I$36:$BH$135,MATCH('Capacity Backing (Hide)'!CL$2,'Capacity Summary'!$B$36:$B$135,0),MATCH('Capacity Backing (Hide)'!$A21,'Capacity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(Hide)'!$A21,'Capacity Summary'!$I$35:$BH$35,0))&lt;&gt;0,INDEX('Capacity Summary'!$I$36:$BH$135,MATCH('Capacity Backing (Hide)'!CM$2,'Capacity Summary'!$B$36:$B$135,0),MATCH('Capacity Backing (Hide)'!$A21,'Capacity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(Hide)'!$A21,'Capacity Summary'!$I$35:$BH$35,0))&lt;&gt;0,INDEX('Capacity Summary'!$I$36:$BH$135,MATCH('Capacity Backing (Hide)'!CN$2,'Capacity Summary'!$B$36:$B$135,0),MATCH('Capacity Backing (Hide)'!$A21,'Capacity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(Hide)'!$A21,'Capacity Summary'!$I$35:$BH$35,0))&lt;&gt;0,INDEX('Capacity Summary'!$I$36:$BH$135,MATCH('Capacity Backing (Hide)'!CO$2,'Capacity Summary'!$B$36:$B$135,0),MATCH('Capacity Backing (Hide)'!$A21,'Capacity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(Hide)'!$A21,'Capacity Summary'!$I$35:$BH$35,0))&lt;&gt;0,INDEX('Capacity Summary'!$I$36:$BH$135,MATCH('Capacity Backing (Hide)'!CP$2,'Capacity Summary'!$B$36:$B$135,0),MATCH('Capacity Backing (Hide)'!$A21,'Capacity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(Hide)'!$A21,'Capacity Summary'!$I$35:$BH$35,0))&lt;&gt;0,INDEX('Capacity Summary'!$I$36:$BH$135,MATCH('Capacity Backing (Hide)'!CQ$2,'Capacity Summary'!$B$36:$B$135,0),MATCH('Capacity Backing (Hide)'!$A21,'Capacity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(Hide)'!$A21,'Capacity Summary'!$I$35:$BH$35,0))&lt;&gt;0,INDEX('Capacity Summary'!$I$36:$BH$135,MATCH('Capacity Backing (Hide)'!CR$2,'Capacity Summary'!$B$36:$B$135,0),MATCH('Capacity Backing (Hide)'!$A21,'Capacity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(Hide)'!$A21,'Capacity Summary'!$I$35:$BH$35,0))&lt;&gt;0,INDEX('Capacity Summary'!$I$36:$BH$135,MATCH('Capacity Backing (Hide)'!CS$2,'Capacity Summary'!$B$36:$B$135,0),MATCH('Capacity Backing (Hide)'!$A21,'Capacity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(Hide)'!$A21,'Capacity Summary'!$I$35:$BH$35,0))&lt;&gt;0,INDEX('Capacity Summary'!$I$36:$BH$135,MATCH('Capacity Backing (Hide)'!CT$2,'Capacity Summary'!$B$36:$B$135,0),MATCH('Capacity Backing (Hide)'!$A21,'Capacity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(Hide)'!$A21,'Capacity Summary'!$I$35:$BH$35,0))&lt;&gt;0,INDEX('Capacity Summary'!$I$36:$BH$135,MATCH('Capacity Backing (Hide)'!CU$2,'Capacity Summary'!$B$36:$B$135,0),MATCH('Capacity Backing (Hide)'!$A21,'Capacity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(Hide)'!$A21,'Capacity Summary'!$I$35:$BH$35,0))&lt;&gt;0,INDEX('Capacity Summary'!$I$36:$BH$135,MATCH('Capacity Backing (Hide)'!CV$2,'Capacity Summary'!$B$36:$B$135,0),MATCH('Capacity Backing (Hide)'!$A21,'Capacity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(Hide)'!$A21,'Capacity Summary'!$I$35:$BH$35,0))&lt;&gt;0,INDEX('Capacity Summary'!$I$36:$BH$135,MATCH('Capacity Backing (Hide)'!CW$2,'Capacity Summary'!$B$36:$B$135,0),MATCH('Capacity Backing (Hide)'!$A21,'Capacity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2" spans="1:101" x14ac:dyDescent="0.35">
      <c r="A22" s="2">
        <f ca="1">'Required Capacity (Hide)'!E22</f>
        <v>44323</v>
      </c>
      <c r="B22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(Hide)'!$A22,'Capacity Summary'!$I$35:$BH$35,0))&lt;&gt;0,INDEX('Capacity Summary'!$I$36:$BH$135,MATCH('Capacity Backing (Hide)'!B$2,'Capacity Summary'!$B$36:$B$135,0),MATCH('Capacity Backing (Hide)'!$A22,'Capacity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2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(Hide)'!$A22,'Capacity Summary'!$I$35:$BH$35,0))&lt;&gt;0,INDEX('Capacity Summary'!$I$36:$BH$135,MATCH('Capacity Backing (Hide)'!C$2,'Capacity Summary'!$B$36:$B$135,0),MATCH('Capacity Backing (Hide)'!$A22,'Capacity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2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(Hide)'!$A22,'Capacity Summary'!$I$35:$BH$35,0))&lt;&gt;0,INDEX('Capacity Summary'!$I$36:$BH$135,MATCH('Capacity Backing (Hide)'!D$2,'Capacity Summary'!$B$36:$B$135,0),MATCH('Capacity Backing (Hide)'!$A22,'Capacity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(Hide)'!$A22,'Capacity Summary'!$I$35:$BH$35,0))&lt;&gt;0,INDEX('Capacity Summary'!$I$36:$BH$135,MATCH('Capacity Backing (Hide)'!E$2,'Capacity Summary'!$B$36:$B$135,0),MATCH('Capacity Backing (Hide)'!$A22,'Capacity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(Hide)'!$A22,'Capacity Summary'!$I$35:$BH$35,0))&lt;&gt;0,INDEX('Capacity Summary'!$I$36:$BH$135,MATCH('Capacity Backing (Hide)'!F$2,'Capacity Summary'!$B$36:$B$135,0),MATCH('Capacity Backing (Hide)'!$A22,'Capacity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(Hide)'!$A22,'Capacity Summary'!$I$35:$BH$35,0))&lt;&gt;0,INDEX('Capacity Summary'!$I$36:$BH$135,MATCH('Capacity Backing (Hide)'!G$2,'Capacity Summary'!$B$36:$B$135,0),MATCH('Capacity Backing (Hide)'!$A22,'Capacity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(Hide)'!$A22,'Capacity Summary'!$I$35:$BH$35,0))&lt;&gt;0,INDEX('Capacity Summary'!$I$36:$BH$135,MATCH('Capacity Backing (Hide)'!H$2,'Capacity Summary'!$B$36:$B$135,0),MATCH('Capacity Backing (Hide)'!$A22,'Capacity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(Hide)'!$A22,'Capacity Summary'!$I$35:$BH$35,0))&lt;&gt;0,INDEX('Capacity Summary'!$I$36:$BH$135,MATCH('Capacity Backing (Hide)'!I$2,'Capacity Summary'!$B$36:$B$135,0),MATCH('Capacity Backing (Hide)'!$A22,'Capacity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(Hide)'!$A22,'Capacity Summary'!$I$35:$BH$35,0))&lt;&gt;0,INDEX('Capacity Summary'!$I$36:$BH$135,MATCH('Capacity Backing (Hide)'!J$2,'Capacity Summary'!$B$36:$B$135,0),MATCH('Capacity Backing (Hide)'!$A22,'Capacity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(Hide)'!$A22,'Capacity Summary'!$I$35:$BH$35,0))&lt;&gt;0,INDEX('Capacity Summary'!$I$36:$BH$135,MATCH('Capacity Backing (Hide)'!K$2,'Capacity Summary'!$B$36:$B$135,0),MATCH('Capacity Backing (Hide)'!$A22,'Capacity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(Hide)'!$A22,'Capacity Summary'!$I$35:$BH$35,0))&lt;&gt;0,INDEX('Capacity Summary'!$I$36:$BH$135,MATCH('Capacity Backing (Hide)'!L$2,'Capacity Summary'!$B$36:$B$135,0),MATCH('Capacity Backing (Hide)'!$A22,'Capacity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(Hide)'!$A22,'Capacity Summary'!$I$35:$BH$35,0))&lt;&gt;0,INDEX('Capacity Summary'!$I$36:$BH$135,MATCH('Capacity Backing (Hide)'!M$2,'Capacity Summary'!$B$36:$B$135,0),MATCH('Capacity Backing (Hide)'!$A22,'Capacity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(Hide)'!$A22,'Capacity Summary'!$I$35:$BH$35,0))&lt;&gt;0,INDEX('Capacity Summary'!$I$36:$BH$135,MATCH('Capacity Backing (Hide)'!N$2,'Capacity Summary'!$B$36:$B$135,0),MATCH('Capacity Backing (Hide)'!$A22,'Capacity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(Hide)'!$A22,'Capacity Summary'!$I$35:$BH$35,0))&lt;&gt;0,INDEX('Capacity Summary'!$I$36:$BH$135,MATCH('Capacity Backing (Hide)'!O$2,'Capacity Summary'!$B$36:$B$135,0),MATCH('Capacity Backing (Hide)'!$A22,'Capacity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(Hide)'!$A22,'Capacity Summary'!$I$35:$BH$35,0))&lt;&gt;0,INDEX('Capacity Summary'!$I$36:$BH$135,MATCH('Capacity Backing (Hide)'!P$2,'Capacity Summary'!$B$36:$B$135,0),MATCH('Capacity Backing (Hide)'!$A22,'Capacity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(Hide)'!$A22,'Capacity Summary'!$I$35:$BH$35,0))&lt;&gt;0,INDEX('Capacity Summary'!$I$36:$BH$135,MATCH('Capacity Backing (Hide)'!Q$2,'Capacity Summary'!$B$36:$B$135,0),MATCH('Capacity Backing (Hide)'!$A22,'Capacity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(Hide)'!$A22,'Capacity Summary'!$I$35:$BH$35,0))&lt;&gt;0,INDEX('Capacity Summary'!$I$36:$BH$135,MATCH('Capacity Backing (Hide)'!R$2,'Capacity Summary'!$B$36:$B$135,0),MATCH('Capacity Backing (Hide)'!$A22,'Capacity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(Hide)'!$A22,'Capacity Summary'!$I$35:$BH$35,0))&lt;&gt;0,INDEX('Capacity Summary'!$I$36:$BH$135,MATCH('Capacity Backing (Hide)'!S$2,'Capacity Summary'!$B$36:$B$135,0),MATCH('Capacity Backing (Hide)'!$A22,'Capacity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(Hide)'!$A22,'Capacity Summary'!$I$35:$BH$35,0))&lt;&gt;0,INDEX('Capacity Summary'!$I$36:$BH$135,MATCH('Capacity Backing (Hide)'!T$2,'Capacity Summary'!$B$36:$B$135,0),MATCH('Capacity Backing (Hide)'!$A22,'Capacity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(Hide)'!$A22,'Capacity Summary'!$I$35:$BH$35,0))&lt;&gt;0,INDEX('Capacity Summary'!$I$36:$BH$135,MATCH('Capacity Backing (Hide)'!U$2,'Capacity Summary'!$B$36:$B$135,0),MATCH('Capacity Backing (Hide)'!$A22,'Capacity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(Hide)'!$A22,'Capacity Summary'!$I$35:$BH$35,0))&lt;&gt;0,INDEX('Capacity Summary'!$I$36:$BH$135,MATCH('Capacity Backing (Hide)'!V$2,'Capacity Summary'!$B$36:$B$135,0),MATCH('Capacity Backing (Hide)'!$A22,'Capacity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(Hide)'!$A22,'Capacity Summary'!$I$35:$BH$35,0))&lt;&gt;0,INDEX('Capacity Summary'!$I$36:$BH$135,MATCH('Capacity Backing (Hide)'!W$2,'Capacity Summary'!$B$36:$B$135,0),MATCH('Capacity Backing (Hide)'!$A22,'Capacity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(Hide)'!$A22,'Capacity Summary'!$I$35:$BH$35,0))&lt;&gt;0,INDEX('Capacity Summary'!$I$36:$BH$135,MATCH('Capacity Backing (Hide)'!X$2,'Capacity Summary'!$B$36:$B$135,0),MATCH('Capacity Backing (Hide)'!$A22,'Capacity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(Hide)'!$A22,'Capacity Summary'!$I$35:$BH$35,0))&lt;&gt;0,INDEX('Capacity Summary'!$I$36:$BH$135,MATCH('Capacity Backing (Hide)'!Y$2,'Capacity Summary'!$B$36:$B$135,0),MATCH('Capacity Backing (Hide)'!$A22,'Capacity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(Hide)'!$A22,'Capacity Summary'!$I$35:$BH$35,0))&lt;&gt;0,INDEX('Capacity Summary'!$I$36:$BH$135,MATCH('Capacity Backing (Hide)'!Z$2,'Capacity Summary'!$B$36:$B$135,0),MATCH('Capacity Backing (Hide)'!$A22,'Capacity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(Hide)'!$A22,'Capacity Summary'!$I$35:$BH$35,0))&lt;&gt;0,INDEX('Capacity Summary'!$I$36:$BH$135,MATCH('Capacity Backing (Hide)'!AA$2,'Capacity Summary'!$B$36:$B$135,0),MATCH('Capacity Backing (Hide)'!$A22,'Capacity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(Hide)'!$A22,'Capacity Summary'!$I$35:$BH$35,0))&lt;&gt;0,INDEX('Capacity Summary'!$I$36:$BH$135,MATCH('Capacity Backing (Hide)'!AB$2,'Capacity Summary'!$B$36:$B$135,0),MATCH('Capacity Backing (Hide)'!$A22,'Capacity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(Hide)'!$A22,'Capacity Summary'!$I$35:$BH$35,0))&lt;&gt;0,INDEX('Capacity Summary'!$I$36:$BH$135,MATCH('Capacity Backing (Hide)'!AC$2,'Capacity Summary'!$B$36:$B$135,0),MATCH('Capacity Backing (Hide)'!$A22,'Capacity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(Hide)'!$A22,'Capacity Summary'!$I$35:$BH$35,0))&lt;&gt;0,INDEX('Capacity Summary'!$I$36:$BH$135,MATCH('Capacity Backing (Hide)'!AD$2,'Capacity Summary'!$B$36:$B$135,0),MATCH('Capacity Backing (Hide)'!$A22,'Capacity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(Hide)'!$A22,'Capacity Summary'!$I$35:$BH$35,0))&lt;&gt;0,INDEX('Capacity Summary'!$I$36:$BH$135,MATCH('Capacity Backing (Hide)'!AE$2,'Capacity Summary'!$B$36:$B$135,0),MATCH('Capacity Backing (Hide)'!$A22,'Capacity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(Hide)'!$A22,'Capacity Summary'!$I$35:$BH$35,0))&lt;&gt;0,INDEX('Capacity Summary'!$I$36:$BH$135,MATCH('Capacity Backing (Hide)'!AF$2,'Capacity Summary'!$B$36:$B$135,0),MATCH('Capacity Backing (Hide)'!$A22,'Capacity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(Hide)'!$A22,'Capacity Summary'!$I$35:$BH$35,0))&lt;&gt;0,INDEX('Capacity Summary'!$I$36:$BH$135,MATCH('Capacity Backing (Hide)'!AG$2,'Capacity Summary'!$B$36:$B$135,0),MATCH('Capacity Backing (Hide)'!$A22,'Capacity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(Hide)'!$A22,'Capacity Summary'!$I$35:$BH$35,0))&lt;&gt;0,INDEX('Capacity Summary'!$I$36:$BH$135,MATCH('Capacity Backing (Hide)'!AH$2,'Capacity Summary'!$B$36:$B$135,0),MATCH('Capacity Backing (Hide)'!$A22,'Capacity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(Hide)'!$A22,'Capacity Summary'!$I$35:$BH$35,0))&lt;&gt;0,INDEX('Capacity Summary'!$I$36:$BH$135,MATCH('Capacity Backing (Hide)'!AI$2,'Capacity Summary'!$B$36:$B$135,0),MATCH('Capacity Backing (Hide)'!$A22,'Capacity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(Hide)'!$A22,'Capacity Summary'!$I$35:$BH$35,0))&lt;&gt;0,INDEX('Capacity Summary'!$I$36:$BH$135,MATCH('Capacity Backing (Hide)'!AJ$2,'Capacity Summary'!$B$36:$B$135,0),MATCH('Capacity Backing (Hide)'!$A22,'Capacity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(Hide)'!$A22,'Capacity Summary'!$I$35:$BH$35,0))&lt;&gt;0,INDEX('Capacity Summary'!$I$36:$BH$135,MATCH('Capacity Backing (Hide)'!AK$2,'Capacity Summary'!$B$36:$B$135,0),MATCH('Capacity Backing (Hide)'!$A22,'Capacity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(Hide)'!$A22,'Capacity Summary'!$I$35:$BH$35,0))&lt;&gt;0,INDEX('Capacity Summary'!$I$36:$BH$135,MATCH('Capacity Backing (Hide)'!AL$2,'Capacity Summary'!$B$36:$B$135,0),MATCH('Capacity Backing (Hide)'!$A22,'Capacity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(Hide)'!$A22,'Capacity Summary'!$I$35:$BH$35,0))&lt;&gt;0,INDEX('Capacity Summary'!$I$36:$BH$135,MATCH('Capacity Backing (Hide)'!AM$2,'Capacity Summary'!$B$36:$B$135,0),MATCH('Capacity Backing (Hide)'!$A22,'Capacity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(Hide)'!$A22,'Capacity Summary'!$I$35:$BH$35,0))&lt;&gt;0,INDEX('Capacity Summary'!$I$36:$BH$135,MATCH('Capacity Backing (Hide)'!AN$2,'Capacity Summary'!$B$36:$B$135,0),MATCH('Capacity Backing (Hide)'!$A22,'Capacity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(Hide)'!$A22,'Capacity Summary'!$I$35:$BH$35,0))&lt;&gt;0,INDEX('Capacity Summary'!$I$36:$BH$135,MATCH('Capacity Backing (Hide)'!AO$2,'Capacity Summary'!$B$36:$B$135,0),MATCH('Capacity Backing (Hide)'!$A22,'Capacity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(Hide)'!$A22,'Capacity Summary'!$I$35:$BH$35,0))&lt;&gt;0,INDEX('Capacity Summary'!$I$36:$BH$135,MATCH('Capacity Backing (Hide)'!AP$2,'Capacity Summary'!$B$36:$B$135,0),MATCH('Capacity Backing (Hide)'!$A22,'Capacity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(Hide)'!$A22,'Capacity Summary'!$I$35:$BH$35,0))&lt;&gt;0,INDEX('Capacity Summary'!$I$36:$BH$135,MATCH('Capacity Backing (Hide)'!AQ$2,'Capacity Summary'!$B$36:$B$135,0),MATCH('Capacity Backing (Hide)'!$A22,'Capacity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(Hide)'!$A22,'Capacity Summary'!$I$35:$BH$35,0))&lt;&gt;0,INDEX('Capacity Summary'!$I$36:$BH$135,MATCH('Capacity Backing (Hide)'!AR$2,'Capacity Summary'!$B$36:$B$135,0),MATCH('Capacity Backing (Hide)'!$A22,'Capacity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(Hide)'!$A22,'Capacity Summary'!$I$35:$BH$35,0))&lt;&gt;0,INDEX('Capacity Summary'!$I$36:$BH$135,MATCH('Capacity Backing (Hide)'!AS$2,'Capacity Summary'!$B$36:$B$135,0),MATCH('Capacity Backing (Hide)'!$A22,'Capacity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(Hide)'!$A22,'Capacity Summary'!$I$35:$BH$35,0))&lt;&gt;0,INDEX('Capacity Summary'!$I$36:$BH$135,MATCH('Capacity Backing (Hide)'!AT$2,'Capacity Summary'!$B$36:$B$135,0),MATCH('Capacity Backing (Hide)'!$A22,'Capacity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(Hide)'!$A22,'Capacity Summary'!$I$35:$BH$35,0))&lt;&gt;0,INDEX('Capacity Summary'!$I$36:$BH$135,MATCH('Capacity Backing (Hide)'!AU$2,'Capacity Summary'!$B$36:$B$135,0),MATCH('Capacity Backing (Hide)'!$A22,'Capacity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(Hide)'!$A22,'Capacity Summary'!$I$35:$BH$35,0))&lt;&gt;0,INDEX('Capacity Summary'!$I$36:$BH$135,MATCH('Capacity Backing (Hide)'!AV$2,'Capacity Summary'!$B$36:$B$135,0),MATCH('Capacity Backing (Hide)'!$A22,'Capacity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(Hide)'!$A22,'Capacity Summary'!$I$35:$BH$35,0))&lt;&gt;0,INDEX('Capacity Summary'!$I$36:$BH$135,MATCH('Capacity Backing (Hide)'!AW$2,'Capacity Summary'!$B$36:$B$135,0),MATCH('Capacity Backing (Hide)'!$A22,'Capacity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(Hide)'!$A22,'Capacity Summary'!$I$35:$BH$35,0))&lt;&gt;0,INDEX('Capacity Summary'!$I$36:$BH$135,MATCH('Capacity Backing (Hide)'!AX$2,'Capacity Summary'!$B$36:$B$135,0),MATCH('Capacity Backing (Hide)'!$A22,'Capacity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(Hide)'!$A22,'Capacity Summary'!$I$35:$BH$35,0))&lt;&gt;0,INDEX('Capacity Summary'!$I$36:$BH$135,MATCH('Capacity Backing (Hide)'!AY$2,'Capacity Summary'!$B$36:$B$135,0),MATCH('Capacity Backing (Hide)'!$A22,'Capacity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(Hide)'!$A22,'Capacity Summary'!$I$35:$BH$35,0))&lt;&gt;0,INDEX('Capacity Summary'!$I$36:$BH$135,MATCH('Capacity Backing (Hide)'!AZ$2,'Capacity Summary'!$B$36:$B$135,0),MATCH('Capacity Backing (Hide)'!$A22,'Capacity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(Hide)'!$A22,'Capacity Summary'!$I$35:$BH$35,0))&lt;&gt;0,INDEX('Capacity Summary'!$I$36:$BH$135,MATCH('Capacity Backing (Hide)'!BA$2,'Capacity Summary'!$B$36:$B$135,0),MATCH('Capacity Backing (Hide)'!$A22,'Capacity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(Hide)'!$A22,'Capacity Summary'!$I$35:$BH$35,0))&lt;&gt;0,INDEX('Capacity Summary'!$I$36:$BH$135,MATCH('Capacity Backing (Hide)'!BB$2,'Capacity Summary'!$B$36:$B$135,0),MATCH('Capacity Backing (Hide)'!$A22,'Capacity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(Hide)'!$A22,'Capacity Summary'!$I$35:$BH$35,0))&lt;&gt;0,INDEX('Capacity Summary'!$I$36:$BH$135,MATCH('Capacity Backing (Hide)'!BC$2,'Capacity Summary'!$B$36:$B$135,0),MATCH('Capacity Backing (Hide)'!$A22,'Capacity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(Hide)'!$A22,'Capacity Summary'!$I$35:$BH$35,0))&lt;&gt;0,INDEX('Capacity Summary'!$I$36:$BH$135,MATCH('Capacity Backing (Hide)'!BD$2,'Capacity Summary'!$B$36:$B$135,0),MATCH('Capacity Backing (Hide)'!$A22,'Capacity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(Hide)'!$A22,'Capacity Summary'!$I$35:$BH$35,0))&lt;&gt;0,INDEX('Capacity Summary'!$I$36:$BH$135,MATCH('Capacity Backing (Hide)'!BE$2,'Capacity Summary'!$B$36:$B$135,0),MATCH('Capacity Backing (Hide)'!$A22,'Capacity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(Hide)'!$A22,'Capacity Summary'!$I$35:$BH$35,0))&lt;&gt;0,INDEX('Capacity Summary'!$I$36:$BH$135,MATCH('Capacity Backing (Hide)'!BF$2,'Capacity Summary'!$B$36:$B$135,0),MATCH('Capacity Backing (Hide)'!$A22,'Capacity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(Hide)'!$A22,'Capacity Summary'!$I$35:$BH$35,0))&lt;&gt;0,INDEX('Capacity Summary'!$I$36:$BH$135,MATCH('Capacity Backing (Hide)'!BG$2,'Capacity Summary'!$B$36:$B$135,0),MATCH('Capacity Backing (Hide)'!$A22,'Capacity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(Hide)'!$A22,'Capacity Summary'!$I$35:$BH$35,0))&lt;&gt;0,INDEX('Capacity Summary'!$I$36:$BH$135,MATCH('Capacity Backing (Hide)'!BH$2,'Capacity Summary'!$B$36:$B$135,0),MATCH('Capacity Backing (Hide)'!$A22,'Capacity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(Hide)'!$A22,'Capacity Summary'!$I$35:$BH$35,0))&lt;&gt;0,INDEX('Capacity Summary'!$I$36:$BH$135,MATCH('Capacity Backing (Hide)'!BI$2,'Capacity Summary'!$B$36:$B$135,0),MATCH('Capacity Backing (Hide)'!$A22,'Capacity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(Hide)'!$A22,'Capacity Summary'!$I$35:$BH$35,0))&lt;&gt;0,INDEX('Capacity Summary'!$I$36:$BH$135,MATCH('Capacity Backing (Hide)'!BJ$2,'Capacity Summary'!$B$36:$B$135,0),MATCH('Capacity Backing (Hide)'!$A22,'Capacity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(Hide)'!$A22,'Capacity Summary'!$I$35:$BH$35,0))&lt;&gt;0,INDEX('Capacity Summary'!$I$36:$BH$135,MATCH('Capacity Backing (Hide)'!BK$2,'Capacity Summary'!$B$36:$B$135,0),MATCH('Capacity Backing (Hide)'!$A22,'Capacity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(Hide)'!$A22,'Capacity Summary'!$I$35:$BH$35,0))&lt;&gt;0,INDEX('Capacity Summary'!$I$36:$BH$135,MATCH('Capacity Backing (Hide)'!BL$2,'Capacity Summary'!$B$36:$B$135,0),MATCH('Capacity Backing (Hide)'!$A22,'Capacity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(Hide)'!$A22,'Capacity Summary'!$I$35:$BH$35,0))&lt;&gt;0,INDEX('Capacity Summary'!$I$36:$BH$135,MATCH('Capacity Backing (Hide)'!BM$2,'Capacity Summary'!$B$36:$B$135,0),MATCH('Capacity Backing (Hide)'!$A22,'Capacity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(Hide)'!$A22,'Capacity Summary'!$I$35:$BH$35,0))&lt;&gt;0,INDEX('Capacity Summary'!$I$36:$BH$135,MATCH('Capacity Backing (Hide)'!BN$2,'Capacity Summary'!$B$36:$B$135,0),MATCH('Capacity Backing (Hide)'!$A22,'Capacity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(Hide)'!$A22,'Capacity Summary'!$I$35:$BH$35,0))&lt;&gt;0,INDEX('Capacity Summary'!$I$36:$BH$135,MATCH('Capacity Backing (Hide)'!BO$2,'Capacity Summary'!$B$36:$B$135,0),MATCH('Capacity Backing (Hide)'!$A22,'Capacity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(Hide)'!$A22,'Capacity Summary'!$I$35:$BH$35,0))&lt;&gt;0,INDEX('Capacity Summary'!$I$36:$BH$135,MATCH('Capacity Backing (Hide)'!BP$2,'Capacity Summary'!$B$36:$B$135,0),MATCH('Capacity Backing (Hide)'!$A22,'Capacity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(Hide)'!$A22,'Capacity Summary'!$I$35:$BH$35,0))&lt;&gt;0,INDEX('Capacity Summary'!$I$36:$BH$135,MATCH('Capacity Backing (Hide)'!BQ$2,'Capacity Summary'!$B$36:$B$135,0),MATCH('Capacity Backing (Hide)'!$A22,'Capacity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(Hide)'!$A22,'Capacity Summary'!$I$35:$BH$35,0))&lt;&gt;0,INDEX('Capacity Summary'!$I$36:$BH$135,MATCH('Capacity Backing (Hide)'!BR$2,'Capacity Summary'!$B$36:$B$135,0),MATCH('Capacity Backing (Hide)'!$A22,'Capacity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(Hide)'!$A22,'Capacity Summary'!$I$35:$BH$35,0))&lt;&gt;0,INDEX('Capacity Summary'!$I$36:$BH$135,MATCH('Capacity Backing (Hide)'!BS$2,'Capacity Summary'!$B$36:$B$135,0),MATCH('Capacity Backing (Hide)'!$A22,'Capacity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(Hide)'!$A22,'Capacity Summary'!$I$35:$BH$35,0))&lt;&gt;0,INDEX('Capacity Summary'!$I$36:$BH$135,MATCH('Capacity Backing (Hide)'!BT$2,'Capacity Summary'!$B$36:$B$135,0),MATCH('Capacity Backing (Hide)'!$A22,'Capacity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(Hide)'!$A22,'Capacity Summary'!$I$35:$BH$35,0))&lt;&gt;0,INDEX('Capacity Summary'!$I$36:$BH$135,MATCH('Capacity Backing (Hide)'!BU$2,'Capacity Summary'!$B$36:$B$135,0),MATCH('Capacity Backing (Hide)'!$A22,'Capacity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(Hide)'!$A22,'Capacity Summary'!$I$35:$BH$35,0))&lt;&gt;0,INDEX('Capacity Summary'!$I$36:$BH$135,MATCH('Capacity Backing (Hide)'!BV$2,'Capacity Summary'!$B$36:$B$135,0),MATCH('Capacity Backing (Hide)'!$A22,'Capacity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(Hide)'!$A22,'Capacity Summary'!$I$35:$BH$35,0))&lt;&gt;0,INDEX('Capacity Summary'!$I$36:$BH$135,MATCH('Capacity Backing (Hide)'!BW$2,'Capacity Summary'!$B$36:$B$135,0),MATCH('Capacity Backing (Hide)'!$A22,'Capacity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(Hide)'!$A22,'Capacity Summary'!$I$35:$BH$35,0))&lt;&gt;0,INDEX('Capacity Summary'!$I$36:$BH$135,MATCH('Capacity Backing (Hide)'!BX$2,'Capacity Summary'!$B$36:$B$135,0),MATCH('Capacity Backing (Hide)'!$A22,'Capacity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(Hide)'!$A22,'Capacity Summary'!$I$35:$BH$35,0))&lt;&gt;0,INDEX('Capacity Summary'!$I$36:$BH$135,MATCH('Capacity Backing (Hide)'!BY$2,'Capacity Summary'!$B$36:$B$135,0),MATCH('Capacity Backing (Hide)'!$A22,'Capacity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(Hide)'!$A22,'Capacity Summary'!$I$35:$BH$35,0))&lt;&gt;0,INDEX('Capacity Summary'!$I$36:$BH$135,MATCH('Capacity Backing (Hide)'!BZ$2,'Capacity Summary'!$B$36:$B$135,0),MATCH('Capacity Backing (Hide)'!$A22,'Capacity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(Hide)'!$A22,'Capacity Summary'!$I$35:$BH$35,0))&lt;&gt;0,INDEX('Capacity Summary'!$I$36:$BH$135,MATCH('Capacity Backing (Hide)'!CA$2,'Capacity Summary'!$B$36:$B$135,0),MATCH('Capacity Backing (Hide)'!$A22,'Capacity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(Hide)'!$A22,'Capacity Summary'!$I$35:$BH$35,0))&lt;&gt;0,INDEX('Capacity Summary'!$I$36:$BH$135,MATCH('Capacity Backing (Hide)'!CB$2,'Capacity Summary'!$B$36:$B$135,0),MATCH('Capacity Backing (Hide)'!$A22,'Capacity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(Hide)'!$A22,'Capacity Summary'!$I$35:$BH$35,0))&lt;&gt;0,INDEX('Capacity Summary'!$I$36:$BH$135,MATCH('Capacity Backing (Hide)'!CC$2,'Capacity Summary'!$B$36:$B$135,0),MATCH('Capacity Backing (Hide)'!$A22,'Capacity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(Hide)'!$A22,'Capacity Summary'!$I$35:$BH$35,0))&lt;&gt;0,INDEX('Capacity Summary'!$I$36:$BH$135,MATCH('Capacity Backing (Hide)'!CD$2,'Capacity Summary'!$B$36:$B$135,0),MATCH('Capacity Backing (Hide)'!$A22,'Capacity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(Hide)'!$A22,'Capacity Summary'!$I$35:$BH$35,0))&lt;&gt;0,INDEX('Capacity Summary'!$I$36:$BH$135,MATCH('Capacity Backing (Hide)'!CE$2,'Capacity Summary'!$B$36:$B$135,0),MATCH('Capacity Backing (Hide)'!$A22,'Capacity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(Hide)'!$A22,'Capacity Summary'!$I$35:$BH$35,0))&lt;&gt;0,INDEX('Capacity Summary'!$I$36:$BH$135,MATCH('Capacity Backing (Hide)'!CF$2,'Capacity Summary'!$B$36:$B$135,0),MATCH('Capacity Backing (Hide)'!$A22,'Capacity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(Hide)'!$A22,'Capacity Summary'!$I$35:$BH$35,0))&lt;&gt;0,INDEX('Capacity Summary'!$I$36:$BH$135,MATCH('Capacity Backing (Hide)'!CG$2,'Capacity Summary'!$B$36:$B$135,0),MATCH('Capacity Backing (Hide)'!$A22,'Capacity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(Hide)'!$A22,'Capacity Summary'!$I$35:$BH$35,0))&lt;&gt;0,INDEX('Capacity Summary'!$I$36:$BH$135,MATCH('Capacity Backing (Hide)'!CH$2,'Capacity Summary'!$B$36:$B$135,0),MATCH('Capacity Backing (Hide)'!$A22,'Capacity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(Hide)'!$A22,'Capacity Summary'!$I$35:$BH$35,0))&lt;&gt;0,INDEX('Capacity Summary'!$I$36:$BH$135,MATCH('Capacity Backing (Hide)'!CI$2,'Capacity Summary'!$B$36:$B$135,0),MATCH('Capacity Backing (Hide)'!$A22,'Capacity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(Hide)'!$A22,'Capacity Summary'!$I$35:$BH$35,0))&lt;&gt;0,INDEX('Capacity Summary'!$I$36:$BH$135,MATCH('Capacity Backing (Hide)'!CJ$2,'Capacity Summary'!$B$36:$B$135,0),MATCH('Capacity Backing (Hide)'!$A22,'Capacity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(Hide)'!$A22,'Capacity Summary'!$I$35:$BH$35,0))&lt;&gt;0,INDEX('Capacity Summary'!$I$36:$BH$135,MATCH('Capacity Backing (Hide)'!CK$2,'Capacity Summary'!$B$36:$B$135,0),MATCH('Capacity Backing (Hide)'!$A22,'Capacity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(Hide)'!$A22,'Capacity Summary'!$I$35:$BH$35,0))&lt;&gt;0,INDEX('Capacity Summary'!$I$36:$BH$135,MATCH('Capacity Backing (Hide)'!CL$2,'Capacity Summary'!$B$36:$B$135,0),MATCH('Capacity Backing (Hide)'!$A22,'Capacity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(Hide)'!$A22,'Capacity Summary'!$I$35:$BH$35,0))&lt;&gt;0,INDEX('Capacity Summary'!$I$36:$BH$135,MATCH('Capacity Backing (Hide)'!CM$2,'Capacity Summary'!$B$36:$B$135,0),MATCH('Capacity Backing (Hide)'!$A22,'Capacity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(Hide)'!$A22,'Capacity Summary'!$I$35:$BH$35,0))&lt;&gt;0,INDEX('Capacity Summary'!$I$36:$BH$135,MATCH('Capacity Backing (Hide)'!CN$2,'Capacity Summary'!$B$36:$B$135,0),MATCH('Capacity Backing (Hide)'!$A22,'Capacity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(Hide)'!$A22,'Capacity Summary'!$I$35:$BH$35,0))&lt;&gt;0,INDEX('Capacity Summary'!$I$36:$BH$135,MATCH('Capacity Backing (Hide)'!CO$2,'Capacity Summary'!$B$36:$B$135,0),MATCH('Capacity Backing (Hide)'!$A22,'Capacity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(Hide)'!$A22,'Capacity Summary'!$I$35:$BH$35,0))&lt;&gt;0,INDEX('Capacity Summary'!$I$36:$BH$135,MATCH('Capacity Backing (Hide)'!CP$2,'Capacity Summary'!$B$36:$B$135,0),MATCH('Capacity Backing (Hide)'!$A22,'Capacity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(Hide)'!$A22,'Capacity Summary'!$I$35:$BH$35,0))&lt;&gt;0,INDEX('Capacity Summary'!$I$36:$BH$135,MATCH('Capacity Backing (Hide)'!CQ$2,'Capacity Summary'!$B$36:$B$135,0),MATCH('Capacity Backing (Hide)'!$A22,'Capacity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(Hide)'!$A22,'Capacity Summary'!$I$35:$BH$35,0))&lt;&gt;0,INDEX('Capacity Summary'!$I$36:$BH$135,MATCH('Capacity Backing (Hide)'!CR$2,'Capacity Summary'!$B$36:$B$135,0),MATCH('Capacity Backing (Hide)'!$A22,'Capacity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(Hide)'!$A22,'Capacity Summary'!$I$35:$BH$35,0))&lt;&gt;0,INDEX('Capacity Summary'!$I$36:$BH$135,MATCH('Capacity Backing (Hide)'!CS$2,'Capacity Summary'!$B$36:$B$135,0),MATCH('Capacity Backing (Hide)'!$A22,'Capacity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(Hide)'!$A22,'Capacity Summary'!$I$35:$BH$35,0))&lt;&gt;0,INDEX('Capacity Summary'!$I$36:$BH$135,MATCH('Capacity Backing (Hide)'!CT$2,'Capacity Summary'!$B$36:$B$135,0),MATCH('Capacity Backing (Hide)'!$A22,'Capacity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(Hide)'!$A22,'Capacity Summary'!$I$35:$BH$35,0))&lt;&gt;0,INDEX('Capacity Summary'!$I$36:$BH$135,MATCH('Capacity Backing (Hide)'!CU$2,'Capacity Summary'!$B$36:$B$135,0),MATCH('Capacity Backing (Hide)'!$A22,'Capacity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(Hide)'!$A22,'Capacity Summary'!$I$35:$BH$35,0))&lt;&gt;0,INDEX('Capacity Summary'!$I$36:$BH$135,MATCH('Capacity Backing (Hide)'!CV$2,'Capacity Summary'!$B$36:$B$135,0),MATCH('Capacity Backing (Hide)'!$A22,'Capacity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(Hide)'!$A22,'Capacity Summary'!$I$35:$BH$35,0))&lt;&gt;0,INDEX('Capacity Summary'!$I$36:$BH$135,MATCH('Capacity Backing (Hide)'!CW$2,'Capacity Summary'!$B$36:$B$135,0),MATCH('Capacity Backing (Hide)'!$A22,'Capacity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3" spans="1:101" x14ac:dyDescent="0.35">
      <c r="A23" s="2">
        <f ca="1">'Required Capacity (Hide)'!E23</f>
        <v>44330</v>
      </c>
      <c r="B23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(Hide)'!$A23,'Capacity Summary'!$I$35:$BH$35,0))&lt;&gt;0,INDEX('Capacity Summary'!$I$36:$BH$135,MATCH('Capacity Backing (Hide)'!B$2,'Capacity Summary'!$B$36:$B$135,0),MATCH('Capacity Backing (Hide)'!$A23,'Capacity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3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(Hide)'!$A23,'Capacity Summary'!$I$35:$BH$35,0))&lt;&gt;0,INDEX('Capacity Summary'!$I$36:$BH$135,MATCH('Capacity Backing (Hide)'!C$2,'Capacity Summary'!$B$36:$B$135,0),MATCH('Capacity Backing (Hide)'!$A23,'Capacity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3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(Hide)'!$A23,'Capacity Summary'!$I$35:$BH$35,0))&lt;&gt;0,INDEX('Capacity Summary'!$I$36:$BH$135,MATCH('Capacity Backing (Hide)'!D$2,'Capacity Summary'!$B$36:$B$135,0),MATCH('Capacity Backing (Hide)'!$A23,'Capacity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(Hide)'!$A23,'Capacity Summary'!$I$35:$BH$35,0))&lt;&gt;0,INDEX('Capacity Summary'!$I$36:$BH$135,MATCH('Capacity Backing (Hide)'!E$2,'Capacity Summary'!$B$36:$B$135,0),MATCH('Capacity Backing (Hide)'!$A23,'Capacity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(Hide)'!$A23,'Capacity Summary'!$I$35:$BH$35,0))&lt;&gt;0,INDEX('Capacity Summary'!$I$36:$BH$135,MATCH('Capacity Backing (Hide)'!F$2,'Capacity Summary'!$B$36:$B$135,0),MATCH('Capacity Backing (Hide)'!$A23,'Capacity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(Hide)'!$A23,'Capacity Summary'!$I$35:$BH$35,0))&lt;&gt;0,INDEX('Capacity Summary'!$I$36:$BH$135,MATCH('Capacity Backing (Hide)'!G$2,'Capacity Summary'!$B$36:$B$135,0),MATCH('Capacity Backing (Hide)'!$A23,'Capacity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(Hide)'!$A23,'Capacity Summary'!$I$35:$BH$35,0))&lt;&gt;0,INDEX('Capacity Summary'!$I$36:$BH$135,MATCH('Capacity Backing (Hide)'!H$2,'Capacity Summary'!$B$36:$B$135,0),MATCH('Capacity Backing (Hide)'!$A23,'Capacity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(Hide)'!$A23,'Capacity Summary'!$I$35:$BH$35,0))&lt;&gt;0,INDEX('Capacity Summary'!$I$36:$BH$135,MATCH('Capacity Backing (Hide)'!I$2,'Capacity Summary'!$B$36:$B$135,0),MATCH('Capacity Backing (Hide)'!$A23,'Capacity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(Hide)'!$A23,'Capacity Summary'!$I$35:$BH$35,0))&lt;&gt;0,INDEX('Capacity Summary'!$I$36:$BH$135,MATCH('Capacity Backing (Hide)'!J$2,'Capacity Summary'!$B$36:$B$135,0),MATCH('Capacity Backing (Hide)'!$A23,'Capacity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(Hide)'!$A23,'Capacity Summary'!$I$35:$BH$35,0))&lt;&gt;0,INDEX('Capacity Summary'!$I$36:$BH$135,MATCH('Capacity Backing (Hide)'!K$2,'Capacity Summary'!$B$36:$B$135,0),MATCH('Capacity Backing (Hide)'!$A23,'Capacity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(Hide)'!$A23,'Capacity Summary'!$I$35:$BH$35,0))&lt;&gt;0,INDEX('Capacity Summary'!$I$36:$BH$135,MATCH('Capacity Backing (Hide)'!L$2,'Capacity Summary'!$B$36:$B$135,0),MATCH('Capacity Backing (Hide)'!$A23,'Capacity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(Hide)'!$A23,'Capacity Summary'!$I$35:$BH$35,0))&lt;&gt;0,INDEX('Capacity Summary'!$I$36:$BH$135,MATCH('Capacity Backing (Hide)'!M$2,'Capacity Summary'!$B$36:$B$135,0),MATCH('Capacity Backing (Hide)'!$A23,'Capacity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(Hide)'!$A23,'Capacity Summary'!$I$35:$BH$35,0))&lt;&gt;0,INDEX('Capacity Summary'!$I$36:$BH$135,MATCH('Capacity Backing (Hide)'!N$2,'Capacity Summary'!$B$36:$B$135,0),MATCH('Capacity Backing (Hide)'!$A23,'Capacity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(Hide)'!$A23,'Capacity Summary'!$I$35:$BH$35,0))&lt;&gt;0,INDEX('Capacity Summary'!$I$36:$BH$135,MATCH('Capacity Backing (Hide)'!O$2,'Capacity Summary'!$B$36:$B$135,0),MATCH('Capacity Backing (Hide)'!$A23,'Capacity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(Hide)'!$A23,'Capacity Summary'!$I$35:$BH$35,0))&lt;&gt;0,INDEX('Capacity Summary'!$I$36:$BH$135,MATCH('Capacity Backing (Hide)'!P$2,'Capacity Summary'!$B$36:$B$135,0),MATCH('Capacity Backing (Hide)'!$A23,'Capacity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(Hide)'!$A23,'Capacity Summary'!$I$35:$BH$35,0))&lt;&gt;0,INDEX('Capacity Summary'!$I$36:$BH$135,MATCH('Capacity Backing (Hide)'!Q$2,'Capacity Summary'!$B$36:$B$135,0),MATCH('Capacity Backing (Hide)'!$A23,'Capacity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(Hide)'!$A23,'Capacity Summary'!$I$35:$BH$35,0))&lt;&gt;0,INDEX('Capacity Summary'!$I$36:$BH$135,MATCH('Capacity Backing (Hide)'!R$2,'Capacity Summary'!$B$36:$B$135,0),MATCH('Capacity Backing (Hide)'!$A23,'Capacity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(Hide)'!$A23,'Capacity Summary'!$I$35:$BH$35,0))&lt;&gt;0,INDEX('Capacity Summary'!$I$36:$BH$135,MATCH('Capacity Backing (Hide)'!S$2,'Capacity Summary'!$B$36:$B$135,0),MATCH('Capacity Backing (Hide)'!$A23,'Capacity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(Hide)'!$A23,'Capacity Summary'!$I$35:$BH$35,0))&lt;&gt;0,INDEX('Capacity Summary'!$I$36:$BH$135,MATCH('Capacity Backing (Hide)'!T$2,'Capacity Summary'!$B$36:$B$135,0),MATCH('Capacity Backing (Hide)'!$A23,'Capacity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(Hide)'!$A23,'Capacity Summary'!$I$35:$BH$35,0))&lt;&gt;0,INDEX('Capacity Summary'!$I$36:$BH$135,MATCH('Capacity Backing (Hide)'!U$2,'Capacity Summary'!$B$36:$B$135,0),MATCH('Capacity Backing (Hide)'!$A23,'Capacity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(Hide)'!$A23,'Capacity Summary'!$I$35:$BH$35,0))&lt;&gt;0,INDEX('Capacity Summary'!$I$36:$BH$135,MATCH('Capacity Backing (Hide)'!V$2,'Capacity Summary'!$B$36:$B$135,0),MATCH('Capacity Backing (Hide)'!$A23,'Capacity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(Hide)'!$A23,'Capacity Summary'!$I$35:$BH$35,0))&lt;&gt;0,INDEX('Capacity Summary'!$I$36:$BH$135,MATCH('Capacity Backing (Hide)'!W$2,'Capacity Summary'!$B$36:$B$135,0),MATCH('Capacity Backing (Hide)'!$A23,'Capacity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(Hide)'!$A23,'Capacity Summary'!$I$35:$BH$35,0))&lt;&gt;0,INDEX('Capacity Summary'!$I$36:$BH$135,MATCH('Capacity Backing (Hide)'!X$2,'Capacity Summary'!$B$36:$B$135,0),MATCH('Capacity Backing (Hide)'!$A23,'Capacity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(Hide)'!$A23,'Capacity Summary'!$I$35:$BH$35,0))&lt;&gt;0,INDEX('Capacity Summary'!$I$36:$BH$135,MATCH('Capacity Backing (Hide)'!Y$2,'Capacity Summary'!$B$36:$B$135,0),MATCH('Capacity Backing (Hide)'!$A23,'Capacity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(Hide)'!$A23,'Capacity Summary'!$I$35:$BH$35,0))&lt;&gt;0,INDEX('Capacity Summary'!$I$36:$BH$135,MATCH('Capacity Backing (Hide)'!Z$2,'Capacity Summary'!$B$36:$B$135,0),MATCH('Capacity Backing (Hide)'!$A23,'Capacity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(Hide)'!$A23,'Capacity Summary'!$I$35:$BH$35,0))&lt;&gt;0,INDEX('Capacity Summary'!$I$36:$BH$135,MATCH('Capacity Backing (Hide)'!AA$2,'Capacity Summary'!$B$36:$B$135,0),MATCH('Capacity Backing (Hide)'!$A23,'Capacity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(Hide)'!$A23,'Capacity Summary'!$I$35:$BH$35,0))&lt;&gt;0,INDEX('Capacity Summary'!$I$36:$BH$135,MATCH('Capacity Backing (Hide)'!AB$2,'Capacity Summary'!$B$36:$B$135,0),MATCH('Capacity Backing (Hide)'!$A23,'Capacity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(Hide)'!$A23,'Capacity Summary'!$I$35:$BH$35,0))&lt;&gt;0,INDEX('Capacity Summary'!$I$36:$BH$135,MATCH('Capacity Backing (Hide)'!AC$2,'Capacity Summary'!$B$36:$B$135,0),MATCH('Capacity Backing (Hide)'!$A23,'Capacity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(Hide)'!$A23,'Capacity Summary'!$I$35:$BH$35,0))&lt;&gt;0,INDEX('Capacity Summary'!$I$36:$BH$135,MATCH('Capacity Backing (Hide)'!AD$2,'Capacity Summary'!$B$36:$B$135,0),MATCH('Capacity Backing (Hide)'!$A23,'Capacity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(Hide)'!$A23,'Capacity Summary'!$I$35:$BH$35,0))&lt;&gt;0,INDEX('Capacity Summary'!$I$36:$BH$135,MATCH('Capacity Backing (Hide)'!AE$2,'Capacity Summary'!$B$36:$B$135,0),MATCH('Capacity Backing (Hide)'!$A23,'Capacity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(Hide)'!$A23,'Capacity Summary'!$I$35:$BH$35,0))&lt;&gt;0,INDEX('Capacity Summary'!$I$36:$BH$135,MATCH('Capacity Backing (Hide)'!AF$2,'Capacity Summary'!$B$36:$B$135,0),MATCH('Capacity Backing (Hide)'!$A23,'Capacity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(Hide)'!$A23,'Capacity Summary'!$I$35:$BH$35,0))&lt;&gt;0,INDEX('Capacity Summary'!$I$36:$BH$135,MATCH('Capacity Backing (Hide)'!AG$2,'Capacity Summary'!$B$36:$B$135,0),MATCH('Capacity Backing (Hide)'!$A23,'Capacity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(Hide)'!$A23,'Capacity Summary'!$I$35:$BH$35,0))&lt;&gt;0,INDEX('Capacity Summary'!$I$36:$BH$135,MATCH('Capacity Backing (Hide)'!AH$2,'Capacity Summary'!$B$36:$B$135,0),MATCH('Capacity Backing (Hide)'!$A23,'Capacity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(Hide)'!$A23,'Capacity Summary'!$I$35:$BH$35,0))&lt;&gt;0,INDEX('Capacity Summary'!$I$36:$BH$135,MATCH('Capacity Backing (Hide)'!AI$2,'Capacity Summary'!$B$36:$B$135,0),MATCH('Capacity Backing (Hide)'!$A23,'Capacity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(Hide)'!$A23,'Capacity Summary'!$I$35:$BH$35,0))&lt;&gt;0,INDEX('Capacity Summary'!$I$36:$BH$135,MATCH('Capacity Backing (Hide)'!AJ$2,'Capacity Summary'!$B$36:$B$135,0),MATCH('Capacity Backing (Hide)'!$A23,'Capacity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(Hide)'!$A23,'Capacity Summary'!$I$35:$BH$35,0))&lt;&gt;0,INDEX('Capacity Summary'!$I$36:$BH$135,MATCH('Capacity Backing (Hide)'!AK$2,'Capacity Summary'!$B$36:$B$135,0),MATCH('Capacity Backing (Hide)'!$A23,'Capacity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(Hide)'!$A23,'Capacity Summary'!$I$35:$BH$35,0))&lt;&gt;0,INDEX('Capacity Summary'!$I$36:$BH$135,MATCH('Capacity Backing (Hide)'!AL$2,'Capacity Summary'!$B$36:$B$135,0),MATCH('Capacity Backing (Hide)'!$A23,'Capacity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(Hide)'!$A23,'Capacity Summary'!$I$35:$BH$35,0))&lt;&gt;0,INDEX('Capacity Summary'!$I$36:$BH$135,MATCH('Capacity Backing (Hide)'!AM$2,'Capacity Summary'!$B$36:$B$135,0),MATCH('Capacity Backing (Hide)'!$A23,'Capacity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(Hide)'!$A23,'Capacity Summary'!$I$35:$BH$35,0))&lt;&gt;0,INDEX('Capacity Summary'!$I$36:$BH$135,MATCH('Capacity Backing (Hide)'!AN$2,'Capacity Summary'!$B$36:$B$135,0),MATCH('Capacity Backing (Hide)'!$A23,'Capacity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(Hide)'!$A23,'Capacity Summary'!$I$35:$BH$35,0))&lt;&gt;0,INDEX('Capacity Summary'!$I$36:$BH$135,MATCH('Capacity Backing (Hide)'!AO$2,'Capacity Summary'!$B$36:$B$135,0),MATCH('Capacity Backing (Hide)'!$A23,'Capacity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(Hide)'!$A23,'Capacity Summary'!$I$35:$BH$35,0))&lt;&gt;0,INDEX('Capacity Summary'!$I$36:$BH$135,MATCH('Capacity Backing (Hide)'!AP$2,'Capacity Summary'!$B$36:$B$135,0),MATCH('Capacity Backing (Hide)'!$A23,'Capacity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(Hide)'!$A23,'Capacity Summary'!$I$35:$BH$35,0))&lt;&gt;0,INDEX('Capacity Summary'!$I$36:$BH$135,MATCH('Capacity Backing (Hide)'!AQ$2,'Capacity Summary'!$B$36:$B$135,0),MATCH('Capacity Backing (Hide)'!$A23,'Capacity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(Hide)'!$A23,'Capacity Summary'!$I$35:$BH$35,0))&lt;&gt;0,INDEX('Capacity Summary'!$I$36:$BH$135,MATCH('Capacity Backing (Hide)'!AR$2,'Capacity Summary'!$B$36:$B$135,0),MATCH('Capacity Backing (Hide)'!$A23,'Capacity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(Hide)'!$A23,'Capacity Summary'!$I$35:$BH$35,0))&lt;&gt;0,INDEX('Capacity Summary'!$I$36:$BH$135,MATCH('Capacity Backing (Hide)'!AS$2,'Capacity Summary'!$B$36:$B$135,0),MATCH('Capacity Backing (Hide)'!$A23,'Capacity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(Hide)'!$A23,'Capacity Summary'!$I$35:$BH$35,0))&lt;&gt;0,INDEX('Capacity Summary'!$I$36:$BH$135,MATCH('Capacity Backing (Hide)'!AT$2,'Capacity Summary'!$B$36:$B$135,0),MATCH('Capacity Backing (Hide)'!$A23,'Capacity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(Hide)'!$A23,'Capacity Summary'!$I$35:$BH$35,0))&lt;&gt;0,INDEX('Capacity Summary'!$I$36:$BH$135,MATCH('Capacity Backing (Hide)'!AU$2,'Capacity Summary'!$B$36:$B$135,0),MATCH('Capacity Backing (Hide)'!$A23,'Capacity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(Hide)'!$A23,'Capacity Summary'!$I$35:$BH$35,0))&lt;&gt;0,INDEX('Capacity Summary'!$I$36:$BH$135,MATCH('Capacity Backing (Hide)'!AV$2,'Capacity Summary'!$B$36:$B$135,0),MATCH('Capacity Backing (Hide)'!$A23,'Capacity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(Hide)'!$A23,'Capacity Summary'!$I$35:$BH$35,0))&lt;&gt;0,INDEX('Capacity Summary'!$I$36:$BH$135,MATCH('Capacity Backing (Hide)'!AW$2,'Capacity Summary'!$B$36:$B$135,0),MATCH('Capacity Backing (Hide)'!$A23,'Capacity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(Hide)'!$A23,'Capacity Summary'!$I$35:$BH$35,0))&lt;&gt;0,INDEX('Capacity Summary'!$I$36:$BH$135,MATCH('Capacity Backing (Hide)'!AX$2,'Capacity Summary'!$B$36:$B$135,0),MATCH('Capacity Backing (Hide)'!$A23,'Capacity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(Hide)'!$A23,'Capacity Summary'!$I$35:$BH$35,0))&lt;&gt;0,INDEX('Capacity Summary'!$I$36:$BH$135,MATCH('Capacity Backing (Hide)'!AY$2,'Capacity Summary'!$B$36:$B$135,0),MATCH('Capacity Backing (Hide)'!$A23,'Capacity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(Hide)'!$A23,'Capacity Summary'!$I$35:$BH$35,0))&lt;&gt;0,INDEX('Capacity Summary'!$I$36:$BH$135,MATCH('Capacity Backing (Hide)'!AZ$2,'Capacity Summary'!$B$36:$B$135,0),MATCH('Capacity Backing (Hide)'!$A23,'Capacity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(Hide)'!$A23,'Capacity Summary'!$I$35:$BH$35,0))&lt;&gt;0,INDEX('Capacity Summary'!$I$36:$BH$135,MATCH('Capacity Backing (Hide)'!BA$2,'Capacity Summary'!$B$36:$B$135,0),MATCH('Capacity Backing (Hide)'!$A23,'Capacity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(Hide)'!$A23,'Capacity Summary'!$I$35:$BH$35,0))&lt;&gt;0,INDEX('Capacity Summary'!$I$36:$BH$135,MATCH('Capacity Backing (Hide)'!BB$2,'Capacity Summary'!$B$36:$B$135,0),MATCH('Capacity Backing (Hide)'!$A23,'Capacity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(Hide)'!$A23,'Capacity Summary'!$I$35:$BH$35,0))&lt;&gt;0,INDEX('Capacity Summary'!$I$36:$BH$135,MATCH('Capacity Backing (Hide)'!BC$2,'Capacity Summary'!$B$36:$B$135,0),MATCH('Capacity Backing (Hide)'!$A23,'Capacity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(Hide)'!$A23,'Capacity Summary'!$I$35:$BH$35,0))&lt;&gt;0,INDEX('Capacity Summary'!$I$36:$BH$135,MATCH('Capacity Backing (Hide)'!BD$2,'Capacity Summary'!$B$36:$B$135,0),MATCH('Capacity Backing (Hide)'!$A23,'Capacity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(Hide)'!$A23,'Capacity Summary'!$I$35:$BH$35,0))&lt;&gt;0,INDEX('Capacity Summary'!$I$36:$BH$135,MATCH('Capacity Backing (Hide)'!BE$2,'Capacity Summary'!$B$36:$B$135,0),MATCH('Capacity Backing (Hide)'!$A23,'Capacity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(Hide)'!$A23,'Capacity Summary'!$I$35:$BH$35,0))&lt;&gt;0,INDEX('Capacity Summary'!$I$36:$BH$135,MATCH('Capacity Backing (Hide)'!BF$2,'Capacity Summary'!$B$36:$B$135,0),MATCH('Capacity Backing (Hide)'!$A23,'Capacity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(Hide)'!$A23,'Capacity Summary'!$I$35:$BH$35,0))&lt;&gt;0,INDEX('Capacity Summary'!$I$36:$BH$135,MATCH('Capacity Backing (Hide)'!BG$2,'Capacity Summary'!$B$36:$B$135,0),MATCH('Capacity Backing (Hide)'!$A23,'Capacity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(Hide)'!$A23,'Capacity Summary'!$I$35:$BH$35,0))&lt;&gt;0,INDEX('Capacity Summary'!$I$36:$BH$135,MATCH('Capacity Backing (Hide)'!BH$2,'Capacity Summary'!$B$36:$B$135,0),MATCH('Capacity Backing (Hide)'!$A23,'Capacity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(Hide)'!$A23,'Capacity Summary'!$I$35:$BH$35,0))&lt;&gt;0,INDEX('Capacity Summary'!$I$36:$BH$135,MATCH('Capacity Backing (Hide)'!BI$2,'Capacity Summary'!$B$36:$B$135,0),MATCH('Capacity Backing (Hide)'!$A23,'Capacity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(Hide)'!$A23,'Capacity Summary'!$I$35:$BH$35,0))&lt;&gt;0,INDEX('Capacity Summary'!$I$36:$BH$135,MATCH('Capacity Backing (Hide)'!BJ$2,'Capacity Summary'!$B$36:$B$135,0),MATCH('Capacity Backing (Hide)'!$A23,'Capacity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(Hide)'!$A23,'Capacity Summary'!$I$35:$BH$35,0))&lt;&gt;0,INDEX('Capacity Summary'!$I$36:$BH$135,MATCH('Capacity Backing (Hide)'!BK$2,'Capacity Summary'!$B$36:$B$135,0),MATCH('Capacity Backing (Hide)'!$A23,'Capacity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(Hide)'!$A23,'Capacity Summary'!$I$35:$BH$35,0))&lt;&gt;0,INDEX('Capacity Summary'!$I$36:$BH$135,MATCH('Capacity Backing (Hide)'!BL$2,'Capacity Summary'!$B$36:$B$135,0),MATCH('Capacity Backing (Hide)'!$A23,'Capacity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(Hide)'!$A23,'Capacity Summary'!$I$35:$BH$35,0))&lt;&gt;0,INDEX('Capacity Summary'!$I$36:$BH$135,MATCH('Capacity Backing (Hide)'!BM$2,'Capacity Summary'!$B$36:$B$135,0),MATCH('Capacity Backing (Hide)'!$A23,'Capacity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(Hide)'!$A23,'Capacity Summary'!$I$35:$BH$35,0))&lt;&gt;0,INDEX('Capacity Summary'!$I$36:$BH$135,MATCH('Capacity Backing (Hide)'!BN$2,'Capacity Summary'!$B$36:$B$135,0),MATCH('Capacity Backing (Hide)'!$A23,'Capacity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(Hide)'!$A23,'Capacity Summary'!$I$35:$BH$35,0))&lt;&gt;0,INDEX('Capacity Summary'!$I$36:$BH$135,MATCH('Capacity Backing (Hide)'!BO$2,'Capacity Summary'!$B$36:$B$135,0),MATCH('Capacity Backing (Hide)'!$A23,'Capacity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(Hide)'!$A23,'Capacity Summary'!$I$35:$BH$35,0))&lt;&gt;0,INDEX('Capacity Summary'!$I$36:$BH$135,MATCH('Capacity Backing (Hide)'!BP$2,'Capacity Summary'!$B$36:$B$135,0),MATCH('Capacity Backing (Hide)'!$A23,'Capacity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(Hide)'!$A23,'Capacity Summary'!$I$35:$BH$35,0))&lt;&gt;0,INDEX('Capacity Summary'!$I$36:$BH$135,MATCH('Capacity Backing (Hide)'!BQ$2,'Capacity Summary'!$B$36:$B$135,0),MATCH('Capacity Backing (Hide)'!$A23,'Capacity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(Hide)'!$A23,'Capacity Summary'!$I$35:$BH$35,0))&lt;&gt;0,INDEX('Capacity Summary'!$I$36:$BH$135,MATCH('Capacity Backing (Hide)'!BR$2,'Capacity Summary'!$B$36:$B$135,0),MATCH('Capacity Backing (Hide)'!$A23,'Capacity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(Hide)'!$A23,'Capacity Summary'!$I$35:$BH$35,0))&lt;&gt;0,INDEX('Capacity Summary'!$I$36:$BH$135,MATCH('Capacity Backing (Hide)'!BS$2,'Capacity Summary'!$B$36:$B$135,0),MATCH('Capacity Backing (Hide)'!$A23,'Capacity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(Hide)'!$A23,'Capacity Summary'!$I$35:$BH$35,0))&lt;&gt;0,INDEX('Capacity Summary'!$I$36:$BH$135,MATCH('Capacity Backing (Hide)'!BT$2,'Capacity Summary'!$B$36:$B$135,0),MATCH('Capacity Backing (Hide)'!$A23,'Capacity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(Hide)'!$A23,'Capacity Summary'!$I$35:$BH$35,0))&lt;&gt;0,INDEX('Capacity Summary'!$I$36:$BH$135,MATCH('Capacity Backing (Hide)'!BU$2,'Capacity Summary'!$B$36:$B$135,0),MATCH('Capacity Backing (Hide)'!$A23,'Capacity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(Hide)'!$A23,'Capacity Summary'!$I$35:$BH$35,0))&lt;&gt;0,INDEX('Capacity Summary'!$I$36:$BH$135,MATCH('Capacity Backing (Hide)'!BV$2,'Capacity Summary'!$B$36:$B$135,0),MATCH('Capacity Backing (Hide)'!$A23,'Capacity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(Hide)'!$A23,'Capacity Summary'!$I$35:$BH$35,0))&lt;&gt;0,INDEX('Capacity Summary'!$I$36:$BH$135,MATCH('Capacity Backing (Hide)'!BW$2,'Capacity Summary'!$B$36:$B$135,0),MATCH('Capacity Backing (Hide)'!$A23,'Capacity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(Hide)'!$A23,'Capacity Summary'!$I$35:$BH$35,0))&lt;&gt;0,INDEX('Capacity Summary'!$I$36:$BH$135,MATCH('Capacity Backing (Hide)'!BX$2,'Capacity Summary'!$B$36:$B$135,0),MATCH('Capacity Backing (Hide)'!$A23,'Capacity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(Hide)'!$A23,'Capacity Summary'!$I$35:$BH$35,0))&lt;&gt;0,INDEX('Capacity Summary'!$I$36:$BH$135,MATCH('Capacity Backing (Hide)'!BY$2,'Capacity Summary'!$B$36:$B$135,0),MATCH('Capacity Backing (Hide)'!$A23,'Capacity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(Hide)'!$A23,'Capacity Summary'!$I$35:$BH$35,0))&lt;&gt;0,INDEX('Capacity Summary'!$I$36:$BH$135,MATCH('Capacity Backing (Hide)'!BZ$2,'Capacity Summary'!$B$36:$B$135,0),MATCH('Capacity Backing (Hide)'!$A23,'Capacity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(Hide)'!$A23,'Capacity Summary'!$I$35:$BH$35,0))&lt;&gt;0,INDEX('Capacity Summary'!$I$36:$BH$135,MATCH('Capacity Backing (Hide)'!CA$2,'Capacity Summary'!$B$36:$B$135,0),MATCH('Capacity Backing (Hide)'!$A23,'Capacity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(Hide)'!$A23,'Capacity Summary'!$I$35:$BH$35,0))&lt;&gt;0,INDEX('Capacity Summary'!$I$36:$BH$135,MATCH('Capacity Backing (Hide)'!CB$2,'Capacity Summary'!$B$36:$B$135,0),MATCH('Capacity Backing (Hide)'!$A23,'Capacity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(Hide)'!$A23,'Capacity Summary'!$I$35:$BH$35,0))&lt;&gt;0,INDEX('Capacity Summary'!$I$36:$BH$135,MATCH('Capacity Backing (Hide)'!CC$2,'Capacity Summary'!$B$36:$B$135,0),MATCH('Capacity Backing (Hide)'!$A23,'Capacity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(Hide)'!$A23,'Capacity Summary'!$I$35:$BH$35,0))&lt;&gt;0,INDEX('Capacity Summary'!$I$36:$BH$135,MATCH('Capacity Backing (Hide)'!CD$2,'Capacity Summary'!$B$36:$B$135,0),MATCH('Capacity Backing (Hide)'!$A23,'Capacity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(Hide)'!$A23,'Capacity Summary'!$I$35:$BH$35,0))&lt;&gt;0,INDEX('Capacity Summary'!$I$36:$BH$135,MATCH('Capacity Backing (Hide)'!CE$2,'Capacity Summary'!$B$36:$B$135,0),MATCH('Capacity Backing (Hide)'!$A23,'Capacity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(Hide)'!$A23,'Capacity Summary'!$I$35:$BH$35,0))&lt;&gt;0,INDEX('Capacity Summary'!$I$36:$BH$135,MATCH('Capacity Backing (Hide)'!CF$2,'Capacity Summary'!$B$36:$B$135,0),MATCH('Capacity Backing (Hide)'!$A23,'Capacity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(Hide)'!$A23,'Capacity Summary'!$I$35:$BH$35,0))&lt;&gt;0,INDEX('Capacity Summary'!$I$36:$BH$135,MATCH('Capacity Backing (Hide)'!CG$2,'Capacity Summary'!$B$36:$B$135,0),MATCH('Capacity Backing (Hide)'!$A23,'Capacity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(Hide)'!$A23,'Capacity Summary'!$I$35:$BH$35,0))&lt;&gt;0,INDEX('Capacity Summary'!$I$36:$BH$135,MATCH('Capacity Backing (Hide)'!CH$2,'Capacity Summary'!$B$36:$B$135,0),MATCH('Capacity Backing (Hide)'!$A23,'Capacity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(Hide)'!$A23,'Capacity Summary'!$I$35:$BH$35,0))&lt;&gt;0,INDEX('Capacity Summary'!$I$36:$BH$135,MATCH('Capacity Backing (Hide)'!CI$2,'Capacity Summary'!$B$36:$B$135,0),MATCH('Capacity Backing (Hide)'!$A23,'Capacity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(Hide)'!$A23,'Capacity Summary'!$I$35:$BH$35,0))&lt;&gt;0,INDEX('Capacity Summary'!$I$36:$BH$135,MATCH('Capacity Backing (Hide)'!CJ$2,'Capacity Summary'!$B$36:$B$135,0),MATCH('Capacity Backing (Hide)'!$A23,'Capacity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(Hide)'!$A23,'Capacity Summary'!$I$35:$BH$35,0))&lt;&gt;0,INDEX('Capacity Summary'!$I$36:$BH$135,MATCH('Capacity Backing (Hide)'!CK$2,'Capacity Summary'!$B$36:$B$135,0),MATCH('Capacity Backing (Hide)'!$A23,'Capacity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(Hide)'!$A23,'Capacity Summary'!$I$35:$BH$35,0))&lt;&gt;0,INDEX('Capacity Summary'!$I$36:$BH$135,MATCH('Capacity Backing (Hide)'!CL$2,'Capacity Summary'!$B$36:$B$135,0),MATCH('Capacity Backing (Hide)'!$A23,'Capacity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(Hide)'!$A23,'Capacity Summary'!$I$35:$BH$35,0))&lt;&gt;0,INDEX('Capacity Summary'!$I$36:$BH$135,MATCH('Capacity Backing (Hide)'!CM$2,'Capacity Summary'!$B$36:$B$135,0),MATCH('Capacity Backing (Hide)'!$A23,'Capacity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(Hide)'!$A23,'Capacity Summary'!$I$35:$BH$35,0))&lt;&gt;0,INDEX('Capacity Summary'!$I$36:$BH$135,MATCH('Capacity Backing (Hide)'!CN$2,'Capacity Summary'!$B$36:$B$135,0),MATCH('Capacity Backing (Hide)'!$A23,'Capacity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(Hide)'!$A23,'Capacity Summary'!$I$35:$BH$35,0))&lt;&gt;0,INDEX('Capacity Summary'!$I$36:$BH$135,MATCH('Capacity Backing (Hide)'!CO$2,'Capacity Summary'!$B$36:$B$135,0),MATCH('Capacity Backing (Hide)'!$A23,'Capacity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(Hide)'!$A23,'Capacity Summary'!$I$35:$BH$35,0))&lt;&gt;0,INDEX('Capacity Summary'!$I$36:$BH$135,MATCH('Capacity Backing (Hide)'!CP$2,'Capacity Summary'!$B$36:$B$135,0),MATCH('Capacity Backing (Hide)'!$A23,'Capacity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(Hide)'!$A23,'Capacity Summary'!$I$35:$BH$35,0))&lt;&gt;0,INDEX('Capacity Summary'!$I$36:$BH$135,MATCH('Capacity Backing (Hide)'!CQ$2,'Capacity Summary'!$B$36:$B$135,0),MATCH('Capacity Backing (Hide)'!$A23,'Capacity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(Hide)'!$A23,'Capacity Summary'!$I$35:$BH$35,0))&lt;&gt;0,INDEX('Capacity Summary'!$I$36:$BH$135,MATCH('Capacity Backing (Hide)'!CR$2,'Capacity Summary'!$B$36:$B$135,0),MATCH('Capacity Backing (Hide)'!$A23,'Capacity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(Hide)'!$A23,'Capacity Summary'!$I$35:$BH$35,0))&lt;&gt;0,INDEX('Capacity Summary'!$I$36:$BH$135,MATCH('Capacity Backing (Hide)'!CS$2,'Capacity Summary'!$B$36:$B$135,0),MATCH('Capacity Backing (Hide)'!$A23,'Capacity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(Hide)'!$A23,'Capacity Summary'!$I$35:$BH$35,0))&lt;&gt;0,INDEX('Capacity Summary'!$I$36:$BH$135,MATCH('Capacity Backing (Hide)'!CT$2,'Capacity Summary'!$B$36:$B$135,0),MATCH('Capacity Backing (Hide)'!$A23,'Capacity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(Hide)'!$A23,'Capacity Summary'!$I$35:$BH$35,0))&lt;&gt;0,INDEX('Capacity Summary'!$I$36:$BH$135,MATCH('Capacity Backing (Hide)'!CU$2,'Capacity Summary'!$B$36:$B$135,0),MATCH('Capacity Backing (Hide)'!$A23,'Capacity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(Hide)'!$A23,'Capacity Summary'!$I$35:$BH$35,0))&lt;&gt;0,INDEX('Capacity Summary'!$I$36:$BH$135,MATCH('Capacity Backing (Hide)'!CV$2,'Capacity Summary'!$B$36:$B$135,0),MATCH('Capacity Backing (Hide)'!$A23,'Capacity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(Hide)'!$A23,'Capacity Summary'!$I$35:$BH$35,0))&lt;&gt;0,INDEX('Capacity Summary'!$I$36:$BH$135,MATCH('Capacity Backing (Hide)'!CW$2,'Capacity Summary'!$B$36:$B$135,0),MATCH('Capacity Backing (Hide)'!$A23,'Capacity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4" spans="1:101" x14ac:dyDescent="0.35">
      <c r="A24" s="2">
        <f ca="1">'Required Capacity (Hide)'!E24</f>
        <v>44337</v>
      </c>
      <c r="B24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(Hide)'!$A24,'Capacity Summary'!$I$35:$BH$35,0))&lt;&gt;0,INDEX('Capacity Summary'!$I$36:$BH$135,MATCH('Capacity Backing (Hide)'!B$2,'Capacity Summary'!$B$36:$B$135,0),MATCH('Capacity Backing (Hide)'!$A24,'Capacity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4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(Hide)'!$A24,'Capacity Summary'!$I$35:$BH$35,0))&lt;&gt;0,INDEX('Capacity Summary'!$I$36:$BH$135,MATCH('Capacity Backing (Hide)'!C$2,'Capacity Summary'!$B$36:$B$135,0),MATCH('Capacity Backing (Hide)'!$A24,'Capacity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4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(Hide)'!$A24,'Capacity Summary'!$I$35:$BH$35,0))&lt;&gt;0,INDEX('Capacity Summary'!$I$36:$BH$135,MATCH('Capacity Backing (Hide)'!D$2,'Capacity Summary'!$B$36:$B$135,0),MATCH('Capacity Backing (Hide)'!$A24,'Capacity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(Hide)'!$A24,'Capacity Summary'!$I$35:$BH$35,0))&lt;&gt;0,INDEX('Capacity Summary'!$I$36:$BH$135,MATCH('Capacity Backing (Hide)'!E$2,'Capacity Summary'!$B$36:$B$135,0),MATCH('Capacity Backing (Hide)'!$A24,'Capacity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(Hide)'!$A24,'Capacity Summary'!$I$35:$BH$35,0))&lt;&gt;0,INDEX('Capacity Summary'!$I$36:$BH$135,MATCH('Capacity Backing (Hide)'!F$2,'Capacity Summary'!$B$36:$B$135,0),MATCH('Capacity Backing (Hide)'!$A24,'Capacity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(Hide)'!$A24,'Capacity Summary'!$I$35:$BH$35,0))&lt;&gt;0,INDEX('Capacity Summary'!$I$36:$BH$135,MATCH('Capacity Backing (Hide)'!G$2,'Capacity Summary'!$B$36:$B$135,0),MATCH('Capacity Backing (Hide)'!$A24,'Capacity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(Hide)'!$A24,'Capacity Summary'!$I$35:$BH$35,0))&lt;&gt;0,INDEX('Capacity Summary'!$I$36:$BH$135,MATCH('Capacity Backing (Hide)'!H$2,'Capacity Summary'!$B$36:$B$135,0),MATCH('Capacity Backing (Hide)'!$A24,'Capacity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(Hide)'!$A24,'Capacity Summary'!$I$35:$BH$35,0))&lt;&gt;0,INDEX('Capacity Summary'!$I$36:$BH$135,MATCH('Capacity Backing (Hide)'!I$2,'Capacity Summary'!$B$36:$B$135,0),MATCH('Capacity Backing (Hide)'!$A24,'Capacity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(Hide)'!$A24,'Capacity Summary'!$I$35:$BH$35,0))&lt;&gt;0,INDEX('Capacity Summary'!$I$36:$BH$135,MATCH('Capacity Backing (Hide)'!J$2,'Capacity Summary'!$B$36:$B$135,0),MATCH('Capacity Backing (Hide)'!$A24,'Capacity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(Hide)'!$A24,'Capacity Summary'!$I$35:$BH$35,0))&lt;&gt;0,INDEX('Capacity Summary'!$I$36:$BH$135,MATCH('Capacity Backing (Hide)'!K$2,'Capacity Summary'!$B$36:$B$135,0),MATCH('Capacity Backing (Hide)'!$A24,'Capacity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(Hide)'!$A24,'Capacity Summary'!$I$35:$BH$35,0))&lt;&gt;0,INDEX('Capacity Summary'!$I$36:$BH$135,MATCH('Capacity Backing (Hide)'!L$2,'Capacity Summary'!$B$36:$B$135,0),MATCH('Capacity Backing (Hide)'!$A24,'Capacity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(Hide)'!$A24,'Capacity Summary'!$I$35:$BH$35,0))&lt;&gt;0,INDEX('Capacity Summary'!$I$36:$BH$135,MATCH('Capacity Backing (Hide)'!M$2,'Capacity Summary'!$B$36:$B$135,0),MATCH('Capacity Backing (Hide)'!$A24,'Capacity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(Hide)'!$A24,'Capacity Summary'!$I$35:$BH$35,0))&lt;&gt;0,INDEX('Capacity Summary'!$I$36:$BH$135,MATCH('Capacity Backing (Hide)'!N$2,'Capacity Summary'!$B$36:$B$135,0),MATCH('Capacity Backing (Hide)'!$A24,'Capacity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(Hide)'!$A24,'Capacity Summary'!$I$35:$BH$35,0))&lt;&gt;0,INDEX('Capacity Summary'!$I$36:$BH$135,MATCH('Capacity Backing (Hide)'!O$2,'Capacity Summary'!$B$36:$B$135,0),MATCH('Capacity Backing (Hide)'!$A24,'Capacity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(Hide)'!$A24,'Capacity Summary'!$I$35:$BH$35,0))&lt;&gt;0,INDEX('Capacity Summary'!$I$36:$BH$135,MATCH('Capacity Backing (Hide)'!P$2,'Capacity Summary'!$B$36:$B$135,0),MATCH('Capacity Backing (Hide)'!$A24,'Capacity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(Hide)'!$A24,'Capacity Summary'!$I$35:$BH$35,0))&lt;&gt;0,INDEX('Capacity Summary'!$I$36:$BH$135,MATCH('Capacity Backing (Hide)'!Q$2,'Capacity Summary'!$B$36:$B$135,0),MATCH('Capacity Backing (Hide)'!$A24,'Capacity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(Hide)'!$A24,'Capacity Summary'!$I$35:$BH$35,0))&lt;&gt;0,INDEX('Capacity Summary'!$I$36:$BH$135,MATCH('Capacity Backing (Hide)'!R$2,'Capacity Summary'!$B$36:$B$135,0),MATCH('Capacity Backing (Hide)'!$A24,'Capacity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(Hide)'!$A24,'Capacity Summary'!$I$35:$BH$35,0))&lt;&gt;0,INDEX('Capacity Summary'!$I$36:$BH$135,MATCH('Capacity Backing (Hide)'!S$2,'Capacity Summary'!$B$36:$B$135,0),MATCH('Capacity Backing (Hide)'!$A24,'Capacity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(Hide)'!$A24,'Capacity Summary'!$I$35:$BH$35,0))&lt;&gt;0,INDEX('Capacity Summary'!$I$36:$BH$135,MATCH('Capacity Backing (Hide)'!T$2,'Capacity Summary'!$B$36:$B$135,0),MATCH('Capacity Backing (Hide)'!$A24,'Capacity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(Hide)'!$A24,'Capacity Summary'!$I$35:$BH$35,0))&lt;&gt;0,INDEX('Capacity Summary'!$I$36:$BH$135,MATCH('Capacity Backing (Hide)'!U$2,'Capacity Summary'!$B$36:$B$135,0),MATCH('Capacity Backing (Hide)'!$A24,'Capacity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(Hide)'!$A24,'Capacity Summary'!$I$35:$BH$35,0))&lt;&gt;0,INDEX('Capacity Summary'!$I$36:$BH$135,MATCH('Capacity Backing (Hide)'!V$2,'Capacity Summary'!$B$36:$B$135,0),MATCH('Capacity Backing (Hide)'!$A24,'Capacity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(Hide)'!$A24,'Capacity Summary'!$I$35:$BH$35,0))&lt;&gt;0,INDEX('Capacity Summary'!$I$36:$BH$135,MATCH('Capacity Backing (Hide)'!W$2,'Capacity Summary'!$B$36:$B$135,0),MATCH('Capacity Backing (Hide)'!$A24,'Capacity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(Hide)'!$A24,'Capacity Summary'!$I$35:$BH$35,0))&lt;&gt;0,INDEX('Capacity Summary'!$I$36:$BH$135,MATCH('Capacity Backing (Hide)'!X$2,'Capacity Summary'!$B$36:$B$135,0),MATCH('Capacity Backing (Hide)'!$A24,'Capacity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(Hide)'!$A24,'Capacity Summary'!$I$35:$BH$35,0))&lt;&gt;0,INDEX('Capacity Summary'!$I$36:$BH$135,MATCH('Capacity Backing (Hide)'!Y$2,'Capacity Summary'!$B$36:$B$135,0),MATCH('Capacity Backing (Hide)'!$A24,'Capacity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(Hide)'!$A24,'Capacity Summary'!$I$35:$BH$35,0))&lt;&gt;0,INDEX('Capacity Summary'!$I$36:$BH$135,MATCH('Capacity Backing (Hide)'!Z$2,'Capacity Summary'!$B$36:$B$135,0),MATCH('Capacity Backing (Hide)'!$A24,'Capacity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(Hide)'!$A24,'Capacity Summary'!$I$35:$BH$35,0))&lt;&gt;0,INDEX('Capacity Summary'!$I$36:$BH$135,MATCH('Capacity Backing (Hide)'!AA$2,'Capacity Summary'!$B$36:$B$135,0),MATCH('Capacity Backing (Hide)'!$A24,'Capacity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(Hide)'!$A24,'Capacity Summary'!$I$35:$BH$35,0))&lt;&gt;0,INDEX('Capacity Summary'!$I$36:$BH$135,MATCH('Capacity Backing (Hide)'!AB$2,'Capacity Summary'!$B$36:$B$135,0),MATCH('Capacity Backing (Hide)'!$A24,'Capacity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(Hide)'!$A24,'Capacity Summary'!$I$35:$BH$35,0))&lt;&gt;0,INDEX('Capacity Summary'!$I$36:$BH$135,MATCH('Capacity Backing (Hide)'!AC$2,'Capacity Summary'!$B$36:$B$135,0),MATCH('Capacity Backing (Hide)'!$A24,'Capacity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(Hide)'!$A24,'Capacity Summary'!$I$35:$BH$35,0))&lt;&gt;0,INDEX('Capacity Summary'!$I$36:$BH$135,MATCH('Capacity Backing (Hide)'!AD$2,'Capacity Summary'!$B$36:$B$135,0),MATCH('Capacity Backing (Hide)'!$A24,'Capacity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(Hide)'!$A24,'Capacity Summary'!$I$35:$BH$35,0))&lt;&gt;0,INDEX('Capacity Summary'!$I$36:$BH$135,MATCH('Capacity Backing (Hide)'!AE$2,'Capacity Summary'!$B$36:$B$135,0),MATCH('Capacity Backing (Hide)'!$A24,'Capacity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(Hide)'!$A24,'Capacity Summary'!$I$35:$BH$35,0))&lt;&gt;0,INDEX('Capacity Summary'!$I$36:$BH$135,MATCH('Capacity Backing (Hide)'!AF$2,'Capacity Summary'!$B$36:$B$135,0),MATCH('Capacity Backing (Hide)'!$A24,'Capacity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(Hide)'!$A24,'Capacity Summary'!$I$35:$BH$35,0))&lt;&gt;0,INDEX('Capacity Summary'!$I$36:$BH$135,MATCH('Capacity Backing (Hide)'!AG$2,'Capacity Summary'!$B$36:$B$135,0),MATCH('Capacity Backing (Hide)'!$A24,'Capacity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(Hide)'!$A24,'Capacity Summary'!$I$35:$BH$35,0))&lt;&gt;0,INDEX('Capacity Summary'!$I$36:$BH$135,MATCH('Capacity Backing (Hide)'!AH$2,'Capacity Summary'!$B$36:$B$135,0),MATCH('Capacity Backing (Hide)'!$A24,'Capacity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(Hide)'!$A24,'Capacity Summary'!$I$35:$BH$35,0))&lt;&gt;0,INDEX('Capacity Summary'!$I$36:$BH$135,MATCH('Capacity Backing (Hide)'!AI$2,'Capacity Summary'!$B$36:$B$135,0),MATCH('Capacity Backing (Hide)'!$A24,'Capacity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(Hide)'!$A24,'Capacity Summary'!$I$35:$BH$35,0))&lt;&gt;0,INDEX('Capacity Summary'!$I$36:$BH$135,MATCH('Capacity Backing (Hide)'!AJ$2,'Capacity Summary'!$B$36:$B$135,0),MATCH('Capacity Backing (Hide)'!$A24,'Capacity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(Hide)'!$A24,'Capacity Summary'!$I$35:$BH$35,0))&lt;&gt;0,INDEX('Capacity Summary'!$I$36:$BH$135,MATCH('Capacity Backing (Hide)'!AK$2,'Capacity Summary'!$B$36:$B$135,0),MATCH('Capacity Backing (Hide)'!$A24,'Capacity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(Hide)'!$A24,'Capacity Summary'!$I$35:$BH$35,0))&lt;&gt;0,INDEX('Capacity Summary'!$I$36:$BH$135,MATCH('Capacity Backing (Hide)'!AL$2,'Capacity Summary'!$B$36:$B$135,0),MATCH('Capacity Backing (Hide)'!$A24,'Capacity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(Hide)'!$A24,'Capacity Summary'!$I$35:$BH$35,0))&lt;&gt;0,INDEX('Capacity Summary'!$I$36:$BH$135,MATCH('Capacity Backing (Hide)'!AM$2,'Capacity Summary'!$B$36:$B$135,0),MATCH('Capacity Backing (Hide)'!$A24,'Capacity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(Hide)'!$A24,'Capacity Summary'!$I$35:$BH$35,0))&lt;&gt;0,INDEX('Capacity Summary'!$I$36:$BH$135,MATCH('Capacity Backing (Hide)'!AN$2,'Capacity Summary'!$B$36:$B$135,0),MATCH('Capacity Backing (Hide)'!$A24,'Capacity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(Hide)'!$A24,'Capacity Summary'!$I$35:$BH$35,0))&lt;&gt;0,INDEX('Capacity Summary'!$I$36:$BH$135,MATCH('Capacity Backing (Hide)'!AO$2,'Capacity Summary'!$B$36:$B$135,0),MATCH('Capacity Backing (Hide)'!$A24,'Capacity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(Hide)'!$A24,'Capacity Summary'!$I$35:$BH$35,0))&lt;&gt;0,INDEX('Capacity Summary'!$I$36:$BH$135,MATCH('Capacity Backing (Hide)'!AP$2,'Capacity Summary'!$B$36:$B$135,0),MATCH('Capacity Backing (Hide)'!$A24,'Capacity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(Hide)'!$A24,'Capacity Summary'!$I$35:$BH$35,0))&lt;&gt;0,INDEX('Capacity Summary'!$I$36:$BH$135,MATCH('Capacity Backing (Hide)'!AQ$2,'Capacity Summary'!$B$36:$B$135,0),MATCH('Capacity Backing (Hide)'!$A24,'Capacity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(Hide)'!$A24,'Capacity Summary'!$I$35:$BH$35,0))&lt;&gt;0,INDEX('Capacity Summary'!$I$36:$BH$135,MATCH('Capacity Backing (Hide)'!AR$2,'Capacity Summary'!$B$36:$B$135,0),MATCH('Capacity Backing (Hide)'!$A24,'Capacity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(Hide)'!$A24,'Capacity Summary'!$I$35:$BH$35,0))&lt;&gt;0,INDEX('Capacity Summary'!$I$36:$BH$135,MATCH('Capacity Backing (Hide)'!AS$2,'Capacity Summary'!$B$36:$B$135,0),MATCH('Capacity Backing (Hide)'!$A24,'Capacity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(Hide)'!$A24,'Capacity Summary'!$I$35:$BH$35,0))&lt;&gt;0,INDEX('Capacity Summary'!$I$36:$BH$135,MATCH('Capacity Backing (Hide)'!AT$2,'Capacity Summary'!$B$36:$B$135,0),MATCH('Capacity Backing (Hide)'!$A24,'Capacity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(Hide)'!$A24,'Capacity Summary'!$I$35:$BH$35,0))&lt;&gt;0,INDEX('Capacity Summary'!$I$36:$BH$135,MATCH('Capacity Backing (Hide)'!AU$2,'Capacity Summary'!$B$36:$B$135,0),MATCH('Capacity Backing (Hide)'!$A24,'Capacity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(Hide)'!$A24,'Capacity Summary'!$I$35:$BH$35,0))&lt;&gt;0,INDEX('Capacity Summary'!$I$36:$BH$135,MATCH('Capacity Backing (Hide)'!AV$2,'Capacity Summary'!$B$36:$B$135,0),MATCH('Capacity Backing (Hide)'!$A24,'Capacity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(Hide)'!$A24,'Capacity Summary'!$I$35:$BH$35,0))&lt;&gt;0,INDEX('Capacity Summary'!$I$36:$BH$135,MATCH('Capacity Backing (Hide)'!AW$2,'Capacity Summary'!$B$36:$B$135,0),MATCH('Capacity Backing (Hide)'!$A24,'Capacity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(Hide)'!$A24,'Capacity Summary'!$I$35:$BH$35,0))&lt;&gt;0,INDEX('Capacity Summary'!$I$36:$BH$135,MATCH('Capacity Backing (Hide)'!AX$2,'Capacity Summary'!$B$36:$B$135,0),MATCH('Capacity Backing (Hide)'!$A24,'Capacity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(Hide)'!$A24,'Capacity Summary'!$I$35:$BH$35,0))&lt;&gt;0,INDEX('Capacity Summary'!$I$36:$BH$135,MATCH('Capacity Backing (Hide)'!AY$2,'Capacity Summary'!$B$36:$B$135,0),MATCH('Capacity Backing (Hide)'!$A24,'Capacity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(Hide)'!$A24,'Capacity Summary'!$I$35:$BH$35,0))&lt;&gt;0,INDEX('Capacity Summary'!$I$36:$BH$135,MATCH('Capacity Backing (Hide)'!AZ$2,'Capacity Summary'!$B$36:$B$135,0),MATCH('Capacity Backing (Hide)'!$A24,'Capacity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(Hide)'!$A24,'Capacity Summary'!$I$35:$BH$35,0))&lt;&gt;0,INDEX('Capacity Summary'!$I$36:$BH$135,MATCH('Capacity Backing (Hide)'!BA$2,'Capacity Summary'!$B$36:$B$135,0),MATCH('Capacity Backing (Hide)'!$A24,'Capacity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(Hide)'!$A24,'Capacity Summary'!$I$35:$BH$35,0))&lt;&gt;0,INDEX('Capacity Summary'!$I$36:$BH$135,MATCH('Capacity Backing (Hide)'!BB$2,'Capacity Summary'!$B$36:$B$135,0),MATCH('Capacity Backing (Hide)'!$A24,'Capacity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(Hide)'!$A24,'Capacity Summary'!$I$35:$BH$35,0))&lt;&gt;0,INDEX('Capacity Summary'!$I$36:$BH$135,MATCH('Capacity Backing (Hide)'!BC$2,'Capacity Summary'!$B$36:$B$135,0),MATCH('Capacity Backing (Hide)'!$A24,'Capacity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(Hide)'!$A24,'Capacity Summary'!$I$35:$BH$35,0))&lt;&gt;0,INDEX('Capacity Summary'!$I$36:$BH$135,MATCH('Capacity Backing (Hide)'!BD$2,'Capacity Summary'!$B$36:$B$135,0),MATCH('Capacity Backing (Hide)'!$A24,'Capacity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(Hide)'!$A24,'Capacity Summary'!$I$35:$BH$35,0))&lt;&gt;0,INDEX('Capacity Summary'!$I$36:$BH$135,MATCH('Capacity Backing (Hide)'!BE$2,'Capacity Summary'!$B$36:$B$135,0),MATCH('Capacity Backing (Hide)'!$A24,'Capacity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(Hide)'!$A24,'Capacity Summary'!$I$35:$BH$35,0))&lt;&gt;0,INDEX('Capacity Summary'!$I$36:$BH$135,MATCH('Capacity Backing (Hide)'!BF$2,'Capacity Summary'!$B$36:$B$135,0),MATCH('Capacity Backing (Hide)'!$A24,'Capacity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(Hide)'!$A24,'Capacity Summary'!$I$35:$BH$35,0))&lt;&gt;0,INDEX('Capacity Summary'!$I$36:$BH$135,MATCH('Capacity Backing (Hide)'!BG$2,'Capacity Summary'!$B$36:$B$135,0),MATCH('Capacity Backing (Hide)'!$A24,'Capacity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(Hide)'!$A24,'Capacity Summary'!$I$35:$BH$35,0))&lt;&gt;0,INDEX('Capacity Summary'!$I$36:$BH$135,MATCH('Capacity Backing (Hide)'!BH$2,'Capacity Summary'!$B$36:$B$135,0),MATCH('Capacity Backing (Hide)'!$A24,'Capacity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(Hide)'!$A24,'Capacity Summary'!$I$35:$BH$35,0))&lt;&gt;0,INDEX('Capacity Summary'!$I$36:$BH$135,MATCH('Capacity Backing (Hide)'!BI$2,'Capacity Summary'!$B$36:$B$135,0),MATCH('Capacity Backing (Hide)'!$A24,'Capacity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(Hide)'!$A24,'Capacity Summary'!$I$35:$BH$35,0))&lt;&gt;0,INDEX('Capacity Summary'!$I$36:$BH$135,MATCH('Capacity Backing (Hide)'!BJ$2,'Capacity Summary'!$B$36:$B$135,0),MATCH('Capacity Backing (Hide)'!$A24,'Capacity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(Hide)'!$A24,'Capacity Summary'!$I$35:$BH$35,0))&lt;&gt;0,INDEX('Capacity Summary'!$I$36:$BH$135,MATCH('Capacity Backing (Hide)'!BK$2,'Capacity Summary'!$B$36:$B$135,0),MATCH('Capacity Backing (Hide)'!$A24,'Capacity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(Hide)'!$A24,'Capacity Summary'!$I$35:$BH$35,0))&lt;&gt;0,INDEX('Capacity Summary'!$I$36:$BH$135,MATCH('Capacity Backing (Hide)'!BL$2,'Capacity Summary'!$B$36:$B$135,0),MATCH('Capacity Backing (Hide)'!$A24,'Capacity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(Hide)'!$A24,'Capacity Summary'!$I$35:$BH$35,0))&lt;&gt;0,INDEX('Capacity Summary'!$I$36:$BH$135,MATCH('Capacity Backing (Hide)'!BM$2,'Capacity Summary'!$B$36:$B$135,0),MATCH('Capacity Backing (Hide)'!$A24,'Capacity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(Hide)'!$A24,'Capacity Summary'!$I$35:$BH$35,0))&lt;&gt;0,INDEX('Capacity Summary'!$I$36:$BH$135,MATCH('Capacity Backing (Hide)'!BN$2,'Capacity Summary'!$B$36:$B$135,0),MATCH('Capacity Backing (Hide)'!$A24,'Capacity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(Hide)'!$A24,'Capacity Summary'!$I$35:$BH$35,0))&lt;&gt;0,INDEX('Capacity Summary'!$I$36:$BH$135,MATCH('Capacity Backing (Hide)'!BO$2,'Capacity Summary'!$B$36:$B$135,0),MATCH('Capacity Backing (Hide)'!$A24,'Capacity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(Hide)'!$A24,'Capacity Summary'!$I$35:$BH$35,0))&lt;&gt;0,INDEX('Capacity Summary'!$I$36:$BH$135,MATCH('Capacity Backing (Hide)'!BP$2,'Capacity Summary'!$B$36:$B$135,0),MATCH('Capacity Backing (Hide)'!$A24,'Capacity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(Hide)'!$A24,'Capacity Summary'!$I$35:$BH$35,0))&lt;&gt;0,INDEX('Capacity Summary'!$I$36:$BH$135,MATCH('Capacity Backing (Hide)'!BQ$2,'Capacity Summary'!$B$36:$B$135,0),MATCH('Capacity Backing (Hide)'!$A24,'Capacity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(Hide)'!$A24,'Capacity Summary'!$I$35:$BH$35,0))&lt;&gt;0,INDEX('Capacity Summary'!$I$36:$BH$135,MATCH('Capacity Backing (Hide)'!BR$2,'Capacity Summary'!$B$36:$B$135,0),MATCH('Capacity Backing (Hide)'!$A24,'Capacity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(Hide)'!$A24,'Capacity Summary'!$I$35:$BH$35,0))&lt;&gt;0,INDEX('Capacity Summary'!$I$36:$BH$135,MATCH('Capacity Backing (Hide)'!BS$2,'Capacity Summary'!$B$36:$B$135,0),MATCH('Capacity Backing (Hide)'!$A24,'Capacity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(Hide)'!$A24,'Capacity Summary'!$I$35:$BH$35,0))&lt;&gt;0,INDEX('Capacity Summary'!$I$36:$BH$135,MATCH('Capacity Backing (Hide)'!BT$2,'Capacity Summary'!$B$36:$B$135,0),MATCH('Capacity Backing (Hide)'!$A24,'Capacity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(Hide)'!$A24,'Capacity Summary'!$I$35:$BH$35,0))&lt;&gt;0,INDEX('Capacity Summary'!$I$36:$BH$135,MATCH('Capacity Backing (Hide)'!BU$2,'Capacity Summary'!$B$36:$B$135,0),MATCH('Capacity Backing (Hide)'!$A24,'Capacity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(Hide)'!$A24,'Capacity Summary'!$I$35:$BH$35,0))&lt;&gt;0,INDEX('Capacity Summary'!$I$36:$BH$135,MATCH('Capacity Backing (Hide)'!BV$2,'Capacity Summary'!$B$36:$B$135,0),MATCH('Capacity Backing (Hide)'!$A24,'Capacity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(Hide)'!$A24,'Capacity Summary'!$I$35:$BH$35,0))&lt;&gt;0,INDEX('Capacity Summary'!$I$36:$BH$135,MATCH('Capacity Backing (Hide)'!BW$2,'Capacity Summary'!$B$36:$B$135,0),MATCH('Capacity Backing (Hide)'!$A24,'Capacity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(Hide)'!$A24,'Capacity Summary'!$I$35:$BH$35,0))&lt;&gt;0,INDEX('Capacity Summary'!$I$36:$BH$135,MATCH('Capacity Backing (Hide)'!BX$2,'Capacity Summary'!$B$36:$B$135,0),MATCH('Capacity Backing (Hide)'!$A24,'Capacity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(Hide)'!$A24,'Capacity Summary'!$I$35:$BH$35,0))&lt;&gt;0,INDEX('Capacity Summary'!$I$36:$BH$135,MATCH('Capacity Backing (Hide)'!BY$2,'Capacity Summary'!$B$36:$B$135,0),MATCH('Capacity Backing (Hide)'!$A24,'Capacity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(Hide)'!$A24,'Capacity Summary'!$I$35:$BH$35,0))&lt;&gt;0,INDEX('Capacity Summary'!$I$36:$BH$135,MATCH('Capacity Backing (Hide)'!BZ$2,'Capacity Summary'!$B$36:$B$135,0),MATCH('Capacity Backing (Hide)'!$A24,'Capacity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(Hide)'!$A24,'Capacity Summary'!$I$35:$BH$35,0))&lt;&gt;0,INDEX('Capacity Summary'!$I$36:$BH$135,MATCH('Capacity Backing (Hide)'!CA$2,'Capacity Summary'!$B$36:$B$135,0),MATCH('Capacity Backing (Hide)'!$A24,'Capacity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(Hide)'!$A24,'Capacity Summary'!$I$35:$BH$35,0))&lt;&gt;0,INDEX('Capacity Summary'!$I$36:$BH$135,MATCH('Capacity Backing (Hide)'!CB$2,'Capacity Summary'!$B$36:$B$135,0),MATCH('Capacity Backing (Hide)'!$A24,'Capacity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(Hide)'!$A24,'Capacity Summary'!$I$35:$BH$35,0))&lt;&gt;0,INDEX('Capacity Summary'!$I$36:$BH$135,MATCH('Capacity Backing (Hide)'!CC$2,'Capacity Summary'!$B$36:$B$135,0),MATCH('Capacity Backing (Hide)'!$A24,'Capacity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(Hide)'!$A24,'Capacity Summary'!$I$35:$BH$35,0))&lt;&gt;0,INDEX('Capacity Summary'!$I$36:$BH$135,MATCH('Capacity Backing (Hide)'!CD$2,'Capacity Summary'!$B$36:$B$135,0),MATCH('Capacity Backing (Hide)'!$A24,'Capacity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(Hide)'!$A24,'Capacity Summary'!$I$35:$BH$35,0))&lt;&gt;0,INDEX('Capacity Summary'!$I$36:$BH$135,MATCH('Capacity Backing (Hide)'!CE$2,'Capacity Summary'!$B$36:$B$135,0),MATCH('Capacity Backing (Hide)'!$A24,'Capacity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(Hide)'!$A24,'Capacity Summary'!$I$35:$BH$35,0))&lt;&gt;0,INDEX('Capacity Summary'!$I$36:$BH$135,MATCH('Capacity Backing (Hide)'!CF$2,'Capacity Summary'!$B$36:$B$135,0),MATCH('Capacity Backing (Hide)'!$A24,'Capacity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(Hide)'!$A24,'Capacity Summary'!$I$35:$BH$35,0))&lt;&gt;0,INDEX('Capacity Summary'!$I$36:$BH$135,MATCH('Capacity Backing (Hide)'!CG$2,'Capacity Summary'!$B$36:$B$135,0),MATCH('Capacity Backing (Hide)'!$A24,'Capacity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(Hide)'!$A24,'Capacity Summary'!$I$35:$BH$35,0))&lt;&gt;0,INDEX('Capacity Summary'!$I$36:$BH$135,MATCH('Capacity Backing (Hide)'!CH$2,'Capacity Summary'!$B$36:$B$135,0),MATCH('Capacity Backing (Hide)'!$A24,'Capacity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(Hide)'!$A24,'Capacity Summary'!$I$35:$BH$35,0))&lt;&gt;0,INDEX('Capacity Summary'!$I$36:$BH$135,MATCH('Capacity Backing (Hide)'!CI$2,'Capacity Summary'!$B$36:$B$135,0),MATCH('Capacity Backing (Hide)'!$A24,'Capacity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(Hide)'!$A24,'Capacity Summary'!$I$35:$BH$35,0))&lt;&gt;0,INDEX('Capacity Summary'!$I$36:$BH$135,MATCH('Capacity Backing (Hide)'!CJ$2,'Capacity Summary'!$B$36:$B$135,0),MATCH('Capacity Backing (Hide)'!$A24,'Capacity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(Hide)'!$A24,'Capacity Summary'!$I$35:$BH$35,0))&lt;&gt;0,INDEX('Capacity Summary'!$I$36:$BH$135,MATCH('Capacity Backing (Hide)'!CK$2,'Capacity Summary'!$B$36:$B$135,0),MATCH('Capacity Backing (Hide)'!$A24,'Capacity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(Hide)'!$A24,'Capacity Summary'!$I$35:$BH$35,0))&lt;&gt;0,INDEX('Capacity Summary'!$I$36:$BH$135,MATCH('Capacity Backing (Hide)'!CL$2,'Capacity Summary'!$B$36:$B$135,0),MATCH('Capacity Backing (Hide)'!$A24,'Capacity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(Hide)'!$A24,'Capacity Summary'!$I$35:$BH$35,0))&lt;&gt;0,INDEX('Capacity Summary'!$I$36:$BH$135,MATCH('Capacity Backing (Hide)'!CM$2,'Capacity Summary'!$B$36:$B$135,0),MATCH('Capacity Backing (Hide)'!$A24,'Capacity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(Hide)'!$A24,'Capacity Summary'!$I$35:$BH$35,0))&lt;&gt;0,INDEX('Capacity Summary'!$I$36:$BH$135,MATCH('Capacity Backing (Hide)'!CN$2,'Capacity Summary'!$B$36:$B$135,0),MATCH('Capacity Backing (Hide)'!$A24,'Capacity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(Hide)'!$A24,'Capacity Summary'!$I$35:$BH$35,0))&lt;&gt;0,INDEX('Capacity Summary'!$I$36:$BH$135,MATCH('Capacity Backing (Hide)'!CO$2,'Capacity Summary'!$B$36:$B$135,0),MATCH('Capacity Backing (Hide)'!$A24,'Capacity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(Hide)'!$A24,'Capacity Summary'!$I$35:$BH$35,0))&lt;&gt;0,INDEX('Capacity Summary'!$I$36:$BH$135,MATCH('Capacity Backing (Hide)'!CP$2,'Capacity Summary'!$B$36:$B$135,0),MATCH('Capacity Backing (Hide)'!$A24,'Capacity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(Hide)'!$A24,'Capacity Summary'!$I$35:$BH$35,0))&lt;&gt;0,INDEX('Capacity Summary'!$I$36:$BH$135,MATCH('Capacity Backing (Hide)'!CQ$2,'Capacity Summary'!$B$36:$B$135,0),MATCH('Capacity Backing (Hide)'!$A24,'Capacity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(Hide)'!$A24,'Capacity Summary'!$I$35:$BH$35,0))&lt;&gt;0,INDEX('Capacity Summary'!$I$36:$BH$135,MATCH('Capacity Backing (Hide)'!CR$2,'Capacity Summary'!$B$36:$B$135,0),MATCH('Capacity Backing (Hide)'!$A24,'Capacity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(Hide)'!$A24,'Capacity Summary'!$I$35:$BH$35,0))&lt;&gt;0,INDEX('Capacity Summary'!$I$36:$BH$135,MATCH('Capacity Backing (Hide)'!CS$2,'Capacity Summary'!$B$36:$B$135,0),MATCH('Capacity Backing (Hide)'!$A24,'Capacity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(Hide)'!$A24,'Capacity Summary'!$I$35:$BH$35,0))&lt;&gt;0,INDEX('Capacity Summary'!$I$36:$BH$135,MATCH('Capacity Backing (Hide)'!CT$2,'Capacity Summary'!$B$36:$B$135,0),MATCH('Capacity Backing (Hide)'!$A24,'Capacity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(Hide)'!$A24,'Capacity Summary'!$I$35:$BH$35,0))&lt;&gt;0,INDEX('Capacity Summary'!$I$36:$BH$135,MATCH('Capacity Backing (Hide)'!CU$2,'Capacity Summary'!$B$36:$B$135,0),MATCH('Capacity Backing (Hide)'!$A24,'Capacity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(Hide)'!$A24,'Capacity Summary'!$I$35:$BH$35,0))&lt;&gt;0,INDEX('Capacity Summary'!$I$36:$BH$135,MATCH('Capacity Backing (Hide)'!CV$2,'Capacity Summary'!$B$36:$B$135,0),MATCH('Capacity Backing (Hide)'!$A24,'Capacity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(Hide)'!$A24,'Capacity Summary'!$I$35:$BH$35,0))&lt;&gt;0,INDEX('Capacity Summary'!$I$36:$BH$135,MATCH('Capacity Backing (Hide)'!CW$2,'Capacity Summary'!$B$36:$B$135,0),MATCH('Capacity Backing (Hide)'!$A24,'Capacity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5" spans="1:101" x14ac:dyDescent="0.35">
      <c r="A25" s="2">
        <f ca="1">'Required Capacity (Hide)'!E25</f>
        <v>44344</v>
      </c>
      <c r="B2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(Hide)'!$A25,'Capacity Summary'!$I$35:$BH$35,0))&lt;&gt;0,INDEX('Capacity Summary'!$I$36:$BH$135,MATCH('Capacity Backing (Hide)'!B$2,'Capacity Summary'!$B$36:$B$135,0),MATCH('Capacity Backing (Hide)'!$A25,'Capacity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(Hide)'!$A25,'Capacity Summary'!$I$35:$BH$35,0))&lt;&gt;0,INDEX('Capacity Summary'!$I$36:$BH$135,MATCH('Capacity Backing (Hide)'!C$2,'Capacity Summary'!$B$36:$B$135,0),MATCH('Capacity Backing (Hide)'!$A25,'Capacity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(Hide)'!$A25,'Capacity Summary'!$I$35:$BH$35,0))&lt;&gt;0,INDEX('Capacity Summary'!$I$36:$BH$135,MATCH('Capacity Backing (Hide)'!D$2,'Capacity Summary'!$B$36:$B$135,0),MATCH('Capacity Backing (Hide)'!$A25,'Capacity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(Hide)'!$A25,'Capacity Summary'!$I$35:$BH$35,0))&lt;&gt;0,INDEX('Capacity Summary'!$I$36:$BH$135,MATCH('Capacity Backing (Hide)'!E$2,'Capacity Summary'!$B$36:$B$135,0),MATCH('Capacity Backing (Hide)'!$A25,'Capacity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(Hide)'!$A25,'Capacity Summary'!$I$35:$BH$35,0))&lt;&gt;0,INDEX('Capacity Summary'!$I$36:$BH$135,MATCH('Capacity Backing (Hide)'!F$2,'Capacity Summary'!$B$36:$B$135,0),MATCH('Capacity Backing (Hide)'!$A25,'Capacity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(Hide)'!$A25,'Capacity Summary'!$I$35:$BH$35,0))&lt;&gt;0,INDEX('Capacity Summary'!$I$36:$BH$135,MATCH('Capacity Backing (Hide)'!G$2,'Capacity Summary'!$B$36:$B$135,0),MATCH('Capacity Backing (Hide)'!$A25,'Capacity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(Hide)'!$A25,'Capacity Summary'!$I$35:$BH$35,0))&lt;&gt;0,INDEX('Capacity Summary'!$I$36:$BH$135,MATCH('Capacity Backing (Hide)'!H$2,'Capacity Summary'!$B$36:$B$135,0),MATCH('Capacity Backing (Hide)'!$A25,'Capacity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(Hide)'!$A25,'Capacity Summary'!$I$35:$BH$35,0))&lt;&gt;0,INDEX('Capacity Summary'!$I$36:$BH$135,MATCH('Capacity Backing (Hide)'!I$2,'Capacity Summary'!$B$36:$B$135,0),MATCH('Capacity Backing (Hide)'!$A25,'Capacity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(Hide)'!$A25,'Capacity Summary'!$I$35:$BH$35,0))&lt;&gt;0,INDEX('Capacity Summary'!$I$36:$BH$135,MATCH('Capacity Backing (Hide)'!J$2,'Capacity Summary'!$B$36:$B$135,0),MATCH('Capacity Backing (Hide)'!$A25,'Capacity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(Hide)'!$A25,'Capacity Summary'!$I$35:$BH$35,0))&lt;&gt;0,INDEX('Capacity Summary'!$I$36:$BH$135,MATCH('Capacity Backing (Hide)'!K$2,'Capacity Summary'!$B$36:$B$135,0),MATCH('Capacity Backing (Hide)'!$A25,'Capacity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(Hide)'!$A25,'Capacity Summary'!$I$35:$BH$35,0))&lt;&gt;0,INDEX('Capacity Summary'!$I$36:$BH$135,MATCH('Capacity Backing (Hide)'!L$2,'Capacity Summary'!$B$36:$B$135,0),MATCH('Capacity Backing (Hide)'!$A25,'Capacity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(Hide)'!$A25,'Capacity Summary'!$I$35:$BH$35,0))&lt;&gt;0,INDEX('Capacity Summary'!$I$36:$BH$135,MATCH('Capacity Backing (Hide)'!M$2,'Capacity Summary'!$B$36:$B$135,0),MATCH('Capacity Backing (Hide)'!$A25,'Capacity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(Hide)'!$A25,'Capacity Summary'!$I$35:$BH$35,0))&lt;&gt;0,INDEX('Capacity Summary'!$I$36:$BH$135,MATCH('Capacity Backing (Hide)'!N$2,'Capacity Summary'!$B$36:$B$135,0),MATCH('Capacity Backing (Hide)'!$A25,'Capacity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(Hide)'!$A25,'Capacity Summary'!$I$35:$BH$35,0))&lt;&gt;0,INDEX('Capacity Summary'!$I$36:$BH$135,MATCH('Capacity Backing (Hide)'!O$2,'Capacity Summary'!$B$36:$B$135,0),MATCH('Capacity Backing (Hide)'!$A25,'Capacity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(Hide)'!$A25,'Capacity Summary'!$I$35:$BH$35,0))&lt;&gt;0,INDEX('Capacity Summary'!$I$36:$BH$135,MATCH('Capacity Backing (Hide)'!P$2,'Capacity Summary'!$B$36:$B$135,0),MATCH('Capacity Backing (Hide)'!$A25,'Capacity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(Hide)'!$A25,'Capacity Summary'!$I$35:$BH$35,0))&lt;&gt;0,INDEX('Capacity Summary'!$I$36:$BH$135,MATCH('Capacity Backing (Hide)'!Q$2,'Capacity Summary'!$B$36:$B$135,0),MATCH('Capacity Backing (Hide)'!$A25,'Capacity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(Hide)'!$A25,'Capacity Summary'!$I$35:$BH$35,0))&lt;&gt;0,INDEX('Capacity Summary'!$I$36:$BH$135,MATCH('Capacity Backing (Hide)'!R$2,'Capacity Summary'!$B$36:$B$135,0),MATCH('Capacity Backing (Hide)'!$A25,'Capacity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(Hide)'!$A25,'Capacity Summary'!$I$35:$BH$35,0))&lt;&gt;0,INDEX('Capacity Summary'!$I$36:$BH$135,MATCH('Capacity Backing (Hide)'!S$2,'Capacity Summary'!$B$36:$B$135,0),MATCH('Capacity Backing (Hide)'!$A25,'Capacity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(Hide)'!$A25,'Capacity Summary'!$I$35:$BH$35,0))&lt;&gt;0,INDEX('Capacity Summary'!$I$36:$BH$135,MATCH('Capacity Backing (Hide)'!T$2,'Capacity Summary'!$B$36:$B$135,0),MATCH('Capacity Backing (Hide)'!$A25,'Capacity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(Hide)'!$A25,'Capacity Summary'!$I$35:$BH$35,0))&lt;&gt;0,INDEX('Capacity Summary'!$I$36:$BH$135,MATCH('Capacity Backing (Hide)'!U$2,'Capacity Summary'!$B$36:$B$135,0),MATCH('Capacity Backing (Hide)'!$A25,'Capacity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(Hide)'!$A25,'Capacity Summary'!$I$35:$BH$35,0))&lt;&gt;0,INDEX('Capacity Summary'!$I$36:$BH$135,MATCH('Capacity Backing (Hide)'!V$2,'Capacity Summary'!$B$36:$B$135,0),MATCH('Capacity Backing (Hide)'!$A25,'Capacity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(Hide)'!$A25,'Capacity Summary'!$I$35:$BH$35,0))&lt;&gt;0,INDEX('Capacity Summary'!$I$36:$BH$135,MATCH('Capacity Backing (Hide)'!W$2,'Capacity Summary'!$B$36:$B$135,0),MATCH('Capacity Backing (Hide)'!$A25,'Capacity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(Hide)'!$A25,'Capacity Summary'!$I$35:$BH$35,0))&lt;&gt;0,INDEX('Capacity Summary'!$I$36:$BH$135,MATCH('Capacity Backing (Hide)'!X$2,'Capacity Summary'!$B$36:$B$135,0),MATCH('Capacity Backing (Hide)'!$A25,'Capacity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(Hide)'!$A25,'Capacity Summary'!$I$35:$BH$35,0))&lt;&gt;0,INDEX('Capacity Summary'!$I$36:$BH$135,MATCH('Capacity Backing (Hide)'!Y$2,'Capacity Summary'!$B$36:$B$135,0),MATCH('Capacity Backing (Hide)'!$A25,'Capacity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(Hide)'!$A25,'Capacity Summary'!$I$35:$BH$35,0))&lt;&gt;0,INDEX('Capacity Summary'!$I$36:$BH$135,MATCH('Capacity Backing (Hide)'!Z$2,'Capacity Summary'!$B$36:$B$135,0),MATCH('Capacity Backing (Hide)'!$A25,'Capacity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(Hide)'!$A25,'Capacity Summary'!$I$35:$BH$35,0))&lt;&gt;0,INDEX('Capacity Summary'!$I$36:$BH$135,MATCH('Capacity Backing (Hide)'!AA$2,'Capacity Summary'!$B$36:$B$135,0),MATCH('Capacity Backing (Hide)'!$A25,'Capacity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(Hide)'!$A25,'Capacity Summary'!$I$35:$BH$35,0))&lt;&gt;0,INDEX('Capacity Summary'!$I$36:$BH$135,MATCH('Capacity Backing (Hide)'!AB$2,'Capacity Summary'!$B$36:$B$135,0),MATCH('Capacity Backing (Hide)'!$A25,'Capacity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(Hide)'!$A25,'Capacity Summary'!$I$35:$BH$35,0))&lt;&gt;0,INDEX('Capacity Summary'!$I$36:$BH$135,MATCH('Capacity Backing (Hide)'!AC$2,'Capacity Summary'!$B$36:$B$135,0),MATCH('Capacity Backing (Hide)'!$A25,'Capacity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(Hide)'!$A25,'Capacity Summary'!$I$35:$BH$35,0))&lt;&gt;0,INDEX('Capacity Summary'!$I$36:$BH$135,MATCH('Capacity Backing (Hide)'!AD$2,'Capacity Summary'!$B$36:$B$135,0),MATCH('Capacity Backing (Hide)'!$A25,'Capacity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(Hide)'!$A25,'Capacity Summary'!$I$35:$BH$35,0))&lt;&gt;0,INDEX('Capacity Summary'!$I$36:$BH$135,MATCH('Capacity Backing (Hide)'!AE$2,'Capacity Summary'!$B$36:$B$135,0),MATCH('Capacity Backing (Hide)'!$A25,'Capacity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(Hide)'!$A25,'Capacity Summary'!$I$35:$BH$35,0))&lt;&gt;0,INDEX('Capacity Summary'!$I$36:$BH$135,MATCH('Capacity Backing (Hide)'!AF$2,'Capacity Summary'!$B$36:$B$135,0),MATCH('Capacity Backing (Hide)'!$A25,'Capacity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(Hide)'!$A25,'Capacity Summary'!$I$35:$BH$35,0))&lt;&gt;0,INDEX('Capacity Summary'!$I$36:$BH$135,MATCH('Capacity Backing (Hide)'!AG$2,'Capacity Summary'!$B$36:$B$135,0),MATCH('Capacity Backing (Hide)'!$A25,'Capacity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(Hide)'!$A25,'Capacity Summary'!$I$35:$BH$35,0))&lt;&gt;0,INDEX('Capacity Summary'!$I$36:$BH$135,MATCH('Capacity Backing (Hide)'!AH$2,'Capacity Summary'!$B$36:$B$135,0),MATCH('Capacity Backing (Hide)'!$A25,'Capacity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(Hide)'!$A25,'Capacity Summary'!$I$35:$BH$35,0))&lt;&gt;0,INDEX('Capacity Summary'!$I$36:$BH$135,MATCH('Capacity Backing (Hide)'!AI$2,'Capacity Summary'!$B$36:$B$135,0),MATCH('Capacity Backing (Hide)'!$A25,'Capacity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(Hide)'!$A25,'Capacity Summary'!$I$35:$BH$35,0))&lt;&gt;0,INDEX('Capacity Summary'!$I$36:$BH$135,MATCH('Capacity Backing (Hide)'!AJ$2,'Capacity Summary'!$B$36:$B$135,0),MATCH('Capacity Backing (Hide)'!$A25,'Capacity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(Hide)'!$A25,'Capacity Summary'!$I$35:$BH$35,0))&lt;&gt;0,INDEX('Capacity Summary'!$I$36:$BH$135,MATCH('Capacity Backing (Hide)'!AK$2,'Capacity Summary'!$B$36:$B$135,0),MATCH('Capacity Backing (Hide)'!$A25,'Capacity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(Hide)'!$A25,'Capacity Summary'!$I$35:$BH$35,0))&lt;&gt;0,INDEX('Capacity Summary'!$I$36:$BH$135,MATCH('Capacity Backing (Hide)'!AL$2,'Capacity Summary'!$B$36:$B$135,0),MATCH('Capacity Backing (Hide)'!$A25,'Capacity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(Hide)'!$A25,'Capacity Summary'!$I$35:$BH$35,0))&lt;&gt;0,INDEX('Capacity Summary'!$I$36:$BH$135,MATCH('Capacity Backing (Hide)'!AM$2,'Capacity Summary'!$B$36:$B$135,0),MATCH('Capacity Backing (Hide)'!$A25,'Capacity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(Hide)'!$A25,'Capacity Summary'!$I$35:$BH$35,0))&lt;&gt;0,INDEX('Capacity Summary'!$I$36:$BH$135,MATCH('Capacity Backing (Hide)'!AN$2,'Capacity Summary'!$B$36:$B$135,0),MATCH('Capacity Backing (Hide)'!$A25,'Capacity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(Hide)'!$A25,'Capacity Summary'!$I$35:$BH$35,0))&lt;&gt;0,INDEX('Capacity Summary'!$I$36:$BH$135,MATCH('Capacity Backing (Hide)'!AO$2,'Capacity Summary'!$B$36:$B$135,0),MATCH('Capacity Backing (Hide)'!$A25,'Capacity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(Hide)'!$A25,'Capacity Summary'!$I$35:$BH$35,0))&lt;&gt;0,INDEX('Capacity Summary'!$I$36:$BH$135,MATCH('Capacity Backing (Hide)'!AP$2,'Capacity Summary'!$B$36:$B$135,0),MATCH('Capacity Backing (Hide)'!$A25,'Capacity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(Hide)'!$A25,'Capacity Summary'!$I$35:$BH$35,0))&lt;&gt;0,INDEX('Capacity Summary'!$I$36:$BH$135,MATCH('Capacity Backing (Hide)'!AQ$2,'Capacity Summary'!$B$36:$B$135,0),MATCH('Capacity Backing (Hide)'!$A25,'Capacity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(Hide)'!$A25,'Capacity Summary'!$I$35:$BH$35,0))&lt;&gt;0,INDEX('Capacity Summary'!$I$36:$BH$135,MATCH('Capacity Backing (Hide)'!AR$2,'Capacity Summary'!$B$36:$B$135,0),MATCH('Capacity Backing (Hide)'!$A25,'Capacity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(Hide)'!$A25,'Capacity Summary'!$I$35:$BH$35,0))&lt;&gt;0,INDEX('Capacity Summary'!$I$36:$BH$135,MATCH('Capacity Backing (Hide)'!AS$2,'Capacity Summary'!$B$36:$B$135,0),MATCH('Capacity Backing (Hide)'!$A25,'Capacity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(Hide)'!$A25,'Capacity Summary'!$I$35:$BH$35,0))&lt;&gt;0,INDEX('Capacity Summary'!$I$36:$BH$135,MATCH('Capacity Backing (Hide)'!AT$2,'Capacity Summary'!$B$36:$B$135,0),MATCH('Capacity Backing (Hide)'!$A25,'Capacity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(Hide)'!$A25,'Capacity Summary'!$I$35:$BH$35,0))&lt;&gt;0,INDEX('Capacity Summary'!$I$36:$BH$135,MATCH('Capacity Backing (Hide)'!AU$2,'Capacity Summary'!$B$36:$B$135,0),MATCH('Capacity Backing (Hide)'!$A25,'Capacity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(Hide)'!$A25,'Capacity Summary'!$I$35:$BH$35,0))&lt;&gt;0,INDEX('Capacity Summary'!$I$36:$BH$135,MATCH('Capacity Backing (Hide)'!AV$2,'Capacity Summary'!$B$36:$B$135,0),MATCH('Capacity Backing (Hide)'!$A25,'Capacity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(Hide)'!$A25,'Capacity Summary'!$I$35:$BH$35,0))&lt;&gt;0,INDEX('Capacity Summary'!$I$36:$BH$135,MATCH('Capacity Backing (Hide)'!AW$2,'Capacity Summary'!$B$36:$B$135,0),MATCH('Capacity Backing (Hide)'!$A25,'Capacity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(Hide)'!$A25,'Capacity Summary'!$I$35:$BH$35,0))&lt;&gt;0,INDEX('Capacity Summary'!$I$36:$BH$135,MATCH('Capacity Backing (Hide)'!AX$2,'Capacity Summary'!$B$36:$B$135,0),MATCH('Capacity Backing (Hide)'!$A25,'Capacity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(Hide)'!$A25,'Capacity Summary'!$I$35:$BH$35,0))&lt;&gt;0,INDEX('Capacity Summary'!$I$36:$BH$135,MATCH('Capacity Backing (Hide)'!AY$2,'Capacity Summary'!$B$36:$B$135,0),MATCH('Capacity Backing (Hide)'!$A25,'Capacity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(Hide)'!$A25,'Capacity Summary'!$I$35:$BH$35,0))&lt;&gt;0,INDEX('Capacity Summary'!$I$36:$BH$135,MATCH('Capacity Backing (Hide)'!AZ$2,'Capacity Summary'!$B$36:$B$135,0),MATCH('Capacity Backing (Hide)'!$A25,'Capacity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(Hide)'!$A25,'Capacity Summary'!$I$35:$BH$35,0))&lt;&gt;0,INDEX('Capacity Summary'!$I$36:$BH$135,MATCH('Capacity Backing (Hide)'!BA$2,'Capacity Summary'!$B$36:$B$135,0),MATCH('Capacity Backing (Hide)'!$A25,'Capacity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(Hide)'!$A25,'Capacity Summary'!$I$35:$BH$35,0))&lt;&gt;0,INDEX('Capacity Summary'!$I$36:$BH$135,MATCH('Capacity Backing (Hide)'!BB$2,'Capacity Summary'!$B$36:$B$135,0),MATCH('Capacity Backing (Hide)'!$A25,'Capacity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(Hide)'!$A25,'Capacity Summary'!$I$35:$BH$35,0))&lt;&gt;0,INDEX('Capacity Summary'!$I$36:$BH$135,MATCH('Capacity Backing (Hide)'!BC$2,'Capacity Summary'!$B$36:$B$135,0),MATCH('Capacity Backing (Hide)'!$A25,'Capacity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(Hide)'!$A25,'Capacity Summary'!$I$35:$BH$35,0))&lt;&gt;0,INDEX('Capacity Summary'!$I$36:$BH$135,MATCH('Capacity Backing (Hide)'!BD$2,'Capacity Summary'!$B$36:$B$135,0),MATCH('Capacity Backing (Hide)'!$A25,'Capacity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(Hide)'!$A25,'Capacity Summary'!$I$35:$BH$35,0))&lt;&gt;0,INDEX('Capacity Summary'!$I$36:$BH$135,MATCH('Capacity Backing (Hide)'!BE$2,'Capacity Summary'!$B$36:$B$135,0),MATCH('Capacity Backing (Hide)'!$A25,'Capacity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(Hide)'!$A25,'Capacity Summary'!$I$35:$BH$35,0))&lt;&gt;0,INDEX('Capacity Summary'!$I$36:$BH$135,MATCH('Capacity Backing (Hide)'!BF$2,'Capacity Summary'!$B$36:$B$135,0),MATCH('Capacity Backing (Hide)'!$A25,'Capacity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(Hide)'!$A25,'Capacity Summary'!$I$35:$BH$35,0))&lt;&gt;0,INDEX('Capacity Summary'!$I$36:$BH$135,MATCH('Capacity Backing (Hide)'!BG$2,'Capacity Summary'!$B$36:$B$135,0),MATCH('Capacity Backing (Hide)'!$A25,'Capacity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(Hide)'!$A25,'Capacity Summary'!$I$35:$BH$35,0))&lt;&gt;0,INDEX('Capacity Summary'!$I$36:$BH$135,MATCH('Capacity Backing (Hide)'!BH$2,'Capacity Summary'!$B$36:$B$135,0),MATCH('Capacity Backing (Hide)'!$A25,'Capacity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(Hide)'!$A25,'Capacity Summary'!$I$35:$BH$35,0))&lt;&gt;0,INDEX('Capacity Summary'!$I$36:$BH$135,MATCH('Capacity Backing (Hide)'!BI$2,'Capacity Summary'!$B$36:$B$135,0),MATCH('Capacity Backing (Hide)'!$A25,'Capacity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(Hide)'!$A25,'Capacity Summary'!$I$35:$BH$35,0))&lt;&gt;0,INDEX('Capacity Summary'!$I$36:$BH$135,MATCH('Capacity Backing (Hide)'!BJ$2,'Capacity Summary'!$B$36:$B$135,0),MATCH('Capacity Backing (Hide)'!$A25,'Capacity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(Hide)'!$A25,'Capacity Summary'!$I$35:$BH$35,0))&lt;&gt;0,INDEX('Capacity Summary'!$I$36:$BH$135,MATCH('Capacity Backing (Hide)'!BK$2,'Capacity Summary'!$B$36:$B$135,0),MATCH('Capacity Backing (Hide)'!$A25,'Capacity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(Hide)'!$A25,'Capacity Summary'!$I$35:$BH$35,0))&lt;&gt;0,INDEX('Capacity Summary'!$I$36:$BH$135,MATCH('Capacity Backing (Hide)'!BL$2,'Capacity Summary'!$B$36:$B$135,0),MATCH('Capacity Backing (Hide)'!$A25,'Capacity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(Hide)'!$A25,'Capacity Summary'!$I$35:$BH$35,0))&lt;&gt;0,INDEX('Capacity Summary'!$I$36:$BH$135,MATCH('Capacity Backing (Hide)'!BM$2,'Capacity Summary'!$B$36:$B$135,0),MATCH('Capacity Backing (Hide)'!$A25,'Capacity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(Hide)'!$A25,'Capacity Summary'!$I$35:$BH$35,0))&lt;&gt;0,INDEX('Capacity Summary'!$I$36:$BH$135,MATCH('Capacity Backing (Hide)'!BN$2,'Capacity Summary'!$B$36:$B$135,0),MATCH('Capacity Backing (Hide)'!$A25,'Capacity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(Hide)'!$A25,'Capacity Summary'!$I$35:$BH$35,0))&lt;&gt;0,INDEX('Capacity Summary'!$I$36:$BH$135,MATCH('Capacity Backing (Hide)'!BO$2,'Capacity Summary'!$B$36:$B$135,0),MATCH('Capacity Backing (Hide)'!$A25,'Capacity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(Hide)'!$A25,'Capacity Summary'!$I$35:$BH$35,0))&lt;&gt;0,INDEX('Capacity Summary'!$I$36:$BH$135,MATCH('Capacity Backing (Hide)'!BP$2,'Capacity Summary'!$B$36:$B$135,0),MATCH('Capacity Backing (Hide)'!$A25,'Capacity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(Hide)'!$A25,'Capacity Summary'!$I$35:$BH$35,0))&lt;&gt;0,INDEX('Capacity Summary'!$I$36:$BH$135,MATCH('Capacity Backing (Hide)'!BQ$2,'Capacity Summary'!$B$36:$B$135,0),MATCH('Capacity Backing (Hide)'!$A25,'Capacity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(Hide)'!$A25,'Capacity Summary'!$I$35:$BH$35,0))&lt;&gt;0,INDEX('Capacity Summary'!$I$36:$BH$135,MATCH('Capacity Backing (Hide)'!BR$2,'Capacity Summary'!$B$36:$B$135,0),MATCH('Capacity Backing (Hide)'!$A25,'Capacity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(Hide)'!$A25,'Capacity Summary'!$I$35:$BH$35,0))&lt;&gt;0,INDEX('Capacity Summary'!$I$36:$BH$135,MATCH('Capacity Backing (Hide)'!BS$2,'Capacity Summary'!$B$36:$B$135,0),MATCH('Capacity Backing (Hide)'!$A25,'Capacity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(Hide)'!$A25,'Capacity Summary'!$I$35:$BH$35,0))&lt;&gt;0,INDEX('Capacity Summary'!$I$36:$BH$135,MATCH('Capacity Backing (Hide)'!BT$2,'Capacity Summary'!$B$36:$B$135,0),MATCH('Capacity Backing (Hide)'!$A25,'Capacity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(Hide)'!$A25,'Capacity Summary'!$I$35:$BH$35,0))&lt;&gt;0,INDEX('Capacity Summary'!$I$36:$BH$135,MATCH('Capacity Backing (Hide)'!BU$2,'Capacity Summary'!$B$36:$B$135,0),MATCH('Capacity Backing (Hide)'!$A25,'Capacity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(Hide)'!$A25,'Capacity Summary'!$I$35:$BH$35,0))&lt;&gt;0,INDEX('Capacity Summary'!$I$36:$BH$135,MATCH('Capacity Backing (Hide)'!BV$2,'Capacity Summary'!$B$36:$B$135,0),MATCH('Capacity Backing (Hide)'!$A25,'Capacity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(Hide)'!$A25,'Capacity Summary'!$I$35:$BH$35,0))&lt;&gt;0,INDEX('Capacity Summary'!$I$36:$BH$135,MATCH('Capacity Backing (Hide)'!BW$2,'Capacity Summary'!$B$36:$B$135,0),MATCH('Capacity Backing (Hide)'!$A25,'Capacity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(Hide)'!$A25,'Capacity Summary'!$I$35:$BH$35,0))&lt;&gt;0,INDEX('Capacity Summary'!$I$36:$BH$135,MATCH('Capacity Backing (Hide)'!BX$2,'Capacity Summary'!$B$36:$B$135,0),MATCH('Capacity Backing (Hide)'!$A25,'Capacity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(Hide)'!$A25,'Capacity Summary'!$I$35:$BH$35,0))&lt;&gt;0,INDEX('Capacity Summary'!$I$36:$BH$135,MATCH('Capacity Backing (Hide)'!BY$2,'Capacity Summary'!$B$36:$B$135,0),MATCH('Capacity Backing (Hide)'!$A25,'Capacity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(Hide)'!$A25,'Capacity Summary'!$I$35:$BH$35,0))&lt;&gt;0,INDEX('Capacity Summary'!$I$36:$BH$135,MATCH('Capacity Backing (Hide)'!BZ$2,'Capacity Summary'!$B$36:$B$135,0),MATCH('Capacity Backing (Hide)'!$A25,'Capacity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(Hide)'!$A25,'Capacity Summary'!$I$35:$BH$35,0))&lt;&gt;0,INDEX('Capacity Summary'!$I$36:$BH$135,MATCH('Capacity Backing (Hide)'!CA$2,'Capacity Summary'!$B$36:$B$135,0),MATCH('Capacity Backing (Hide)'!$A25,'Capacity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(Hide)'!$A25,'Capacity Summary'!$I$35:$BH$35,0))&lt;&gt;0,INDEX('Capacity Summary'!$I$36:$BH$135,MATCH('Capacity Backing (Hide)'!CB$2,'Capacity Summary'!$B$36:$B$135,0),MATCH('Capacity Backing (Hide)'!$A25,'Capacity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(Hide)'!$A25,'Capacity Summary'!$I$35:$BH$35,0))&lt;&gt;0,INDEX('Capacity Summary'!$I$36:$BH$135,MATCH('Capacity Backing (Hide)'!CC$2,'Capacity Summary'!$B$36:$B$135,0),MATCH('Capacity Backing (Hide)'!$A25,'Capacity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(Hide)'!$A25,'Capacity Summary'!$I$35:$BH$35,0))&lt;&gt;0,INDEX('Capacity Summary'!$I$36:$BH$135,MATCH('Capacity Backing (Hide)'!CD$2,'Capacity Summary'!$B$36:$B$135,0),MATCH('Capacity Backing (Hide)'!$A25,'Capacity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(Hide)'!$A25,'Capacity Summary'!$I$35:$BH$35,0))&lt;&gt;0,INDEX('Capacity Summary'!$I$36:$BH$135,MATCH('Capacity Backing (Hide)'!CE$2,'Capacity Summary'!$B$36:$B$135,0),MATCH('Capacity Backing (Hide)'!$A25,'Capacity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(Hide)'!$A25,'Capacity Summary'!$I$35:$BH$35,0))&lt;&gt;0,INDEX('Capacity Summary'!$I$36:$BH$135,MATCH('Capacity Backing (Hide)'!CF$2,'Capacity Summary'!$B$36:$B$135,0),MATCH('Capacity Backing (Hide)'!$A25,'Capacity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(Hide)'!$A25,'Capacity Summary'!$I$35:$BH$35,0))&lt;&gt;0,INDEX('Capacity Summary'!$I$36:$BH$135,MATCH('Capacity Backing (Hide)'!CG$2,'Capacity Summary'!$B$36:$B$135,0),MATCH('Capacity Backing (Hide)'!$A25,'Capacity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(Hide)'!$A25,'Capacity Summary'!$I$35:$BH$35,0))&lt;&gt;0,INDEX('Capacity Summary'!$I$36:$BH$135,MATCH('Capacity Backing (Hide)'!CH$2,'Capacity Summary'!$B$36:$B$135,0),MATCH('Capacity Backing (Hide)'!$A25,'Capacity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(Hide)'!$A25,'Capacity Summary'!$I$35:$BH$35,0))&lt;&gt;0,INDEX('Capacity Summary'!$I$36:$BH$135,MATCH('Capacity Backing (Hide)'!CI$2,'Capacity Summary'!$B$36:$B$135,0),MATCH('Capacity Backing (Hide)'!$A25,'Capacity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(Hide)'!$A25,'Capacity Summary'!$I$35:$BH$35,0))&lt;&gt;0,INDEX('Capacity Summary'!$I$36:$BH$135,MATCH('Capacity Backing (Hide)'!CJ$2,'Capacity Summary'!$B$36:$B$135,0),MATCH('Capacity Backing (Hide)'!$A25,'Capacity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(Hide)'!$A25,'Capacity Summary'!$I$35:$BH$35,0))&lt;&gt;0,INDEX('Capacity Summary'!$I$36:$BH$135,MATCH('Capacity Backing (Hide)'!CK$2,'Capacity Summary'!$B$36:$B$135,0),MATCH('Capacity Backing (Hide)'!$A25,'Capacity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(Hide)'!$A25,'Capacity Summary'!$I$35:$BH$35,0))&lt;&gt;0,INDEX('Capacity Summary'!$I$36:$BH$135,MATCH('Capacity Backing (Hide)'!CL$2,'Capacity Summary'!$B$36:$B$135,0),MATCH('Capacity Backing (Hide)'!$A25,'Capacity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(Hide)'!$A25,'Capacity Summary'!$I$35:$BH$35,0))&lt;&gt;0,INDEX('Capacity Summary'!$I$36:$BH$135,MATCH('Capacity Backing (Hide)'!CM$2,'Capacity Summary'!$B$36:$B$135,0),MATCH('Capacity Backing (Hide)'!$A25,'Capacity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(Hide)'!$A25,'Capacity Summary'!$I$35:$BH$35,0))&lt;&gt;0,INDEX('Capacity Summary'!$I$36:$BH$135,MATCH('Capacity Backing (Hide)'!CN$2,'Capacity Summary'!$B$36:$B$135,0),MATCH('Capacity Backing (Hide)'!$A25,'Capacity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(Hide)'!$A25,'Capacity Summary'!$I$35:$BH$35,0))&lt;&gt;0,INDEX('Capacity Summary'!$I$36:$BH$135,MATCH('Capacity Backing (Hide)'!CO$2,'Capacity Summary'!$B$36:$B$135,0),MATCH('Capacity Backing (Hide)'!$A25,'Capacity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(Hide)'!$A25,'Capacity Summary'!$I$35:$BH$35,0))&lt;&gt;0,INDEX('Capacity Summary'!$I$36:$BH$135,MATCH('Capacity Backing (Hide)'!CP$2,'Capacity Summary'!$B$36:$B$135,0),MATCH('Capacity Backing (Hide)'!$A25,'Capacity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(Hide)'!$A25,'Capacity Summary'!$I$35:$BH$35,0))&lt;&gt;0,INDEX('Capacity Summary'!$I$36:$BH$135,MATCH('Capacity Backing (Hide)'!CQ$2,'Capacity Summary'!$B$36:$B$135,0),MATCH('Capacity Backing (Hide)'!$A25,'Capacity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(Hide)'!$A25,'Capacity Summary'!$I$35:$BH$35,0))&lt;&gt;0,INDEX('Capacity Summary'!$I$36:$BH$135,MATCH('Capacity Backing (Hide)'!CR$2,'Capacity Summary'!$B$36:$B$135,0),MATCH('Capacity Backing (Hide)'!$A25,'Capacity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(Hide)'!$A25,'Capacity Summary'!$I$35:$BH$35,0))&lt;&gt;0,INDEX('Capacity Summary'!$I$36:$BH$135,MATCH('Capacity Backing (Hide)'!CS$2,'Capacity Summary'!$B$36:$B$135,0),MATCH('Capacity Backing (Hide)'!$A25,'Capacity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(Hide)'!$A25,'Capacity Summary'!$I$35:$BH$35,0))&lt;&gt;0,INDEX('Capacity Summary'!$I$36:$BH$135,MATCH('Capacity Backing (Hide)'!CT$2,'Capacity Summary'!$B$36:$B$135,0),MATCH('Capacity Backing (Hide)'!$A25,'Capacity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(Hide)'!$A25,'Capacity Summary'!$I$35:$BH$35,0))&lt;&gt;0,INDEX('Capacity Summary'!$I$36:$BH$135,MATCH('Capacity Backing (Hide)'!CU$2,'Capacity Summary'!$B$36:$B$135,0),MATCH('Capacity Backing (Hide)'!$A25,'Capacity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(Hide)'!$A25,'Capacity Summary'!$I$35:$BH$35,0))&lt;&gt;0,INDEX('Capacity Summary'!$I$36:$BH$135,MATCH('Capacity Backing (Hide)'!CV$2,'Capacity Summary'!$B$36:$B$135,0),MATCH('Capacity Backing (Hide)'!$A25,'Capacity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(Hide)'!$A25,'Capacity Summary'!$I$35:$BH$35,0))&lt;&gt;0,INDEX('Capacity Summary'!$I$36:$BH$135,MATCH('Capacity Backing (Hide)'!CW$2,'Capacity Summary'!$B$36:$B$135,0),MATCH('Capacity Backing (Hide)'!$A25,'Capacity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6" spans="1:101" x14ac:dyDescent="0.35">
      <c r="A26" s="2">
        <f ca="1">'Required Capacity (Hide)'!E26</f>
        <v>44351</v>
      </c>
      <c r="B2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(Hide)'!$A26,'Capacity Summary'!$I$35:$BH$35,0))&lt;&gt;0,INDEX('Capacity Summary'!$I$36:$BH$135,MATCH('Capacity Backing (Hide)'!B$2,'Capacity Summary'!$B$36:$B$135,0),MATCH('Capacity Backing (Hide)'!$A26,'Capacity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(Hide)'!$A26,'Capacity Summary'!$I$35:$BH$35,0))&lt;&gt;0,INDEX('Capacity Summary'!$I$36:$BH$135,MATCH('Capacity Backing (Hide)'!C$2,'Capacity Summary'!$B$36:$B$135,0),MATCH('Capacity Backing (Hide)'!$A26,'Capacity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(Hide)'!$A26,'Capacity Summary'!$I$35:$BH$35,0))&lt;&gt;0,INDEX('Capacity Summary'!$I$36:$BH$135,MATCH('Capacity Backing (Hide)'!D$2,'Capacity Summary'!$B$36:$B$135,0),MATCH('Capacity Backing (Hide)'!$A26,'Capacity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(Hide)'!$A26,'Capacity Summary'!$I$35:$BH$35,0))&lt;&gt;0,INDEX('Capacity Summary'!$I$36:$BH$135,MATCH('Capacity Backing (Hide)'!E$2,'Capacity Summary'!$B$36:$B$135,0),MATCH('Capacity Backing (Hide)'!$A26,'Capacity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(Hide)'!$A26,'Capacity Summary'!$I$35:$BH$35,0))&lt;&gt;0,INDEX('Capacity Summary'!$I$36:$BH$135,MATCH('Capacity Backing (Hide)'!F$2,'Capacity Summary'!$B$36:$B$135,0),MATCH('Capacity Backing (Hide)'!$A26,'Capacity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(Hide)'!$A26,'Capacity Summary'!$I$35:$BH$35,0))&lt;&gt;0,INDEX('Capacity Summary'!$I$36:$BH$135,MATCH('Capacity Backing (Hide)'!G$2,'Capacity Summary'!$B$36:$B$135,0),MATCH('Capacity Backing (Hide)'!$A26,'Capacity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(Hide)'!$A26,'Capacity Summary'!$I$35:$BH$35,0))&lt;&gt;0,INDEX('Capacity Summary'!$I$36:$BH$135,MATCH('Capacity Backing (Hide)'!H$2,'Capacity Summary'!$B$36:$B$135,0),MATCH('Capacity Backing (Hide)'!$A26,'Capacity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(Hide)'!$A26,'Capacity Summary'!$I$35:$BH$35,0))&lt;&gt;0,INDEX('Capacity Summary'!$I$36:$BH$135,MATCH('Capacity Backing (Hide)'!I$2,'Capacity Summary'!$B$36:$B$135,0),MATCH('Capacity Backing (Hide)'!$A26,'Capacity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(Hide)'!$A26,'Capacity Summary'!$I$35:$BH$35,0))&lt;&gt;0,INDEX('Capacity Summary'!$I$36:$BH$135,MATCH('Capacity Backing (Hide)'!J$2,'Capacity Summary'!$B$36:$B$135,0),MATCH('Capacity Backing (Hide)'!$A26,'Capacity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(Hide)'!$A26,'Capacity Summary'!$I$35:$BH$35,0))&lt;&gt;0,INDEX('Capacity Summary'!$I$36:$BH$135,MATCH('Capacity Backing (Hide)'!K$2,'Capacity Summary'!$B$36:$B$135,0),MATCH('Capacity Backing (Hide)'!$A26,'Capacity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(Hide)'!$A26,'Capacity Summary'!$I$35:$BH$35,0))&lt;&gt;0,INDEX('Capacity Summary'!$I$36:$BH$135,MATCH('Capacity Backing (Hide)'!L$2,'Capacity Summary'!$B$36:$B$135,0),MATCH('Capacity Backing (Hide)'!$A26,'Capacity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(Hide)'!$A26,'Capacity Summary'!$I$35:$BH$35,0))&lt;&gt;0,INDEX('Capacity Summary'!$I$36:$BH$135,MATCH('Capacity Backing (Hide)'!M$2,'Capacity Summary'!$B$36:$B$135,0),MATCH('Capacity Backing (Hide)'!$A26,'Capacity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(Hide)'!$A26,'Capacity Summary'!$I$35:$BH$35,0))&lt;&gt;0,INDEX('Capacity Summary'!$I$36:$BH$135,MATCH('Capacity Backing (Hide)'!N$2,'Capacity Summary'!$B$36:$B$135,0),MATCH('Capacity Backing (Hide)'!$A26,'Capacity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(Hide)'!$A26,'Capacity Summary'!$I$35:$BH$35,0))&lt;&gt;0,INDEX('Capacity Summary'!$I$36:$BH$135,MATCH('Capacity Backing (Hide)'!O$2,'Capacity Summary'!$B$36:$B$135,0),MATCH('Capacity Backing (Hide)'!$A26,'Capacity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(Hide)'!$A26,'Capacity Summary'!$I$35:$BH$35,0))&lt;&gt;0,INDEX('Capacity Summary'!$I$36:$BH$135,MATCH('Capacity Backing (Hide)'!P$2,'Capacity Summary'!$B$36:$B$135,0),MATCH('Capacity Backing (Hide)'!$A26,'Capacity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(Hide)'!$A26,'Capacity Summary'!$I$35:$BH$35,0))&lt;&gt;0,INDEX('Capacity Summary'!$I$36:$BH$135,MATCH('Capacity Backing (Hide)'!Q$2,'Capacity Summary'!$B$36:$B$135,0),MATCH('Capacity Backing (Hide)'!$A26,'Capacity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(Hide)'!$A26,'Capacity Summary'!$I$35:$BH$35,0))&lt;&gt;0,INDEX('Capacity Summary'!$I$36:$BH$135,MATCH('Capacity Backing (Hide)'!R$2,'Capacity Summary'!$B$36:$B$135,0),MATCH('Capacity Backing (Hide)'!$A26,'Capacity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(Hide)'!$A26,'Capacity Summary'!$I$35:$BH$35,0))&lt;&gt;0,INDEX('Capacity Summary'!$I$36:$BH$135,MATCH('Capacity Backing (Hide)'!S$2,'Capacity Summary'!$B$36:$B$135,0),MATCH('Capacity Backing (Hide)'!$A26,'Capacity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(Hide)'!$A26,'Capacity Summary'!$I$35:$BH$35,0))&lt;&gt;0,INDEX('Capacity Summary'!$I$36:$BH$135,MATCH('Capacity Backing (Hide)'!T$2,'Capacity Summary'!$B$36:$B$135,0),MATCH('Capacity Backing (Hide)'!$A26,'Capacity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(Hide)'!$A26,'Capacity Summary'!$I$35:$BH$35,0))&lt;&gt;0,INDEX('Capacity Summary'!$I$36:$BH$135,MATCH('Capacity Backing (Hide)'!U$2,'Capacity Summary'!$B$36:$B$135,0),MATCH('Capacity Backing (Hide)'!$A26,'Capacity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(Hide)'!$A26,'Capacity Summary'!$I$35:$BH$35,0))&lt;&gt;0,INDEX('Capacity Summary'!$I$36:$BH$135,MATCH('Capacity Backing (Hide)'!V$2,'Capacity Summary'!$B$36:$B$135,0),MATCH('Capacity Backing (Hide)'!$A26,'Capacity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(Hide)'!$A26,'Capacity Summary'!$I$35:$BH$35,0))&lt;&gt;0,INDEX('Capacity Summary'!$I$36:$BH$135,MATCH('Capacity Backing (Hide)'!W$2,'Capacity Summary'!$B$36:$B$135,0),MATCH('Capacity Backing (Hide)'!$A26,'Capacity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(Hide)'!$A26,'Capacity Summary'!$I$35:$BH$35,0))&lt;&gt;0,INDEX('Capacity Summary'!$I$36:$BH$135,MATCH('Capacity Backing (Hide)'!X$2,'Capacity Summary'!$B$36:$B$135,0),MATCH('Capacity Backing (Hide)'!$A26,'Capacity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(Hide)'!$A26,'Capacity Summary'!$I$35:$BH$35,0))&lt;&gt;0,INDEX('Capacity Summary'!$I$36:$BH$135,MATCH('Capacity Backing (Hide)'!Y$2,'Capacity Summary'!$B$36:$B$135,0),MATCH('Capacity Backing (Hide)'!$A26,'Capacity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(Hide)'!$A26,'Capacity Summary'!$I$35:$BH$35,0))&lt;&gt;0,INDEX('Capacity Summary'!$I$36:$BH$135,MATCH('Capacity Backing (Hide)'!Z$2,'Capacity Summary'!$B$36:$B$135,0),MATCH('Capacity Backing (Hide)'!$A26,'Capacity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(Hide)'!$A26,'Capacity Summary'!$I$35:$BH$35,0))&lt;&gt;0,INDEX('Capacity Summary'!$I$36:$BH$135,MATCH('Capacity Backing (Hide)'!AA$2,'Capacity Summary'!$B$36:$B$135,0),MATCH('Capacity Backing (Hide)'!$A26,'Capacity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(Hide)'!$A26,'Capacity Summary'!$I$35:$BH$35,0))&lt;&gt;0,INDEX('Capacity Summary'!$I$36:$BH$135,MATCH('Capacity Backing (Hide)'!AB$2,'Capacity Summary'!$B$36:$B$135,0),MATCH('Capacity Backing (Hide)'!$A26,'Capacity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(Hide)'!$A26,'Capacity Summary'!$I$35:$BH$35,0))&lt;&gt;0,INDEX('Capacity Summary'!$I$36:$BH$135,MATCH('Capacity Backing (Hide)'!AC$2,'Capacity Summary'!$B$36:$B$135,0),MATCH('Capacity Backing (Hide)'!$A26,'Capacity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(Hide)'!$A26,'Capacity Summary'!$I$35:$BH$35,0))&lt;&gt;0,INDEX('Capacity Summary'!$I$36:$BH$135,MATCH('Capacity Backing (Hide)'!AD$2,'Capacity Summary'!$B$36:$B$135,0),MATCH('Capacity Backing (Hide)'!$A26,'Capacity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(Hide)'!$A26,'Capacity Summary'!$I$35:$BH$35,0))&lt;&gt;0,INDEX('Capacity Summary'!$I$36:$BH$135,MATCH('Capacity Backing (Hide)'!AE$2,'Capacity Summary'!$B$36:$B$135,0),MATCH('Capacity Backing (Hide)'!$A26,'Capacity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(Hide)'!$A26,'Capacity Summary'!$I$35:$BH$35,0))&lt;&gt;0,INDEX('Capacity Summary'!$I$36:$BH$135,MATCH('Capacity Backing (Hide)'!AF$2,'Capacity Summary'!$B$36:$B$135,0),MATCH('Capacity Backing (Hide)'!$A26,'Capacity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(Hide)'!$A26,'Capacity Summary'!$I$35:$BH$35,0))&lt;&gt;0,INDEX('Capacity Summary'!$I$36:$BH$135,MATCH('Capacity Backing (Hide)'!AG$2,'Capacity Summary'!$B$36:$B$135,0),MATCH('Capacity Backing (Hide)'!$A26,'Capacity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(Hide)'!$A26,'Capacity Summary'!$I$35:$BH$35,0))&lt;&gt;0,INDEX('Capacity Summary'!$I$36:$BH$135,MATCH('Capacity Backing (Hide)'!AH$2,'Capacity Summary'!$B$36:$B$135,0),MATCH('Capacity Backing (Hide)'!$A26,'Capacity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(Hide)'!$A26,'Capacity Summary'!$I$35:$BH$35,0))&lt;&gt;0,INDEX('Capacity Summary'!$I$36:$BH$135,MATCH('Capacity Backing (Hide)'!AI$2,'Capacity Summary'!$B$36:$B$135,0),MATCH('Capacity Backing (Hide)'!$A26,'Capacity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(Hide)'!$A26,'Capacity Summary'!$I$35:$BH$35,0))&lt;&gt;0,INDEX('Capacity Summary'!$I$36:$BH$135,MATCH('Capacity Backing (Hide)'!AJ$2,'Capacity Summary'!$B$36:$B$135,0),MATCH('Capacity Backing (Hide)'!$A26,'Capacity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(Hide)'!$A26,'Capacity Summary'!$I$35:$BH$35,0))&lt;&gt;0,INDEX('Capacity Summary'!$I$36:$BH$135,MATCH('Capacity Backing (Hide)'!AK$2,'Capacity Summary'!$B$36:$B$135,0),MATCH('Capacity Backing (Hide)'!$A26,'Capacity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(Hide)'!$A26,'Capacity Summary'!$I$35:$BH$35,0))&lt;&gt;0,INDEX('Capacity Summary'!$I$36:$BH$135,MATCH('Capacity Backing (Hide)'!AL$2,'Capacity Summary'!$B$36:$B$135,0),MATCH('Capacity Backing (Hide)'!$A26,'Capacity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(Hide)'!$A26,'Capacity Summary'!$I$35:$BH$35,0))&lt;&gt;0,INDEX('Capacity Summary'!$I$36:$BH$135,MATCH('Capacity Backing (Hide)'!AM$2,'Capacity Summary'!$B$36:$B$135,0),MATCH('Capacity Backing (Hide)'!$A26,'Capacity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(Hide)'!$A26,'Capacity Summary'!$I$35:$BH$35,0))&lt;&gt;0,INDEX('Capacity Summary'!$I$36:$BH$135,MATCH('Capacity Backing (Hide)'!AN$2,'Capacity Summary'!$B$36:$B$135,0),MATCH('Capacity Backing (Hide)'!$A26,'Capacity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(Hide)'!$A26,'Capacity Summary'!$I$35:$BH$35,0))&lt;&gt;0,INDEX('Capacity Summary'!$I$36:$BH$135,MATCH('Capacity Backing (Hide)'!AO$2,'Capacity Summary'!$B$36:$B$135,0),MATCH('Capacity Backing (Hide)'!$A26,'Capacity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(Hide)'!$A26,'Capacity Summary'!$I$35:$BH$35,0))&lt;&gt;0,INDEX('Capacity Summary'!$I$36:$BH$135,MATCH('Capacity Backing (Hide)'!AP$2,'Capacity Summary'!$B$36:$B$135,0),MATCH('Capacity Backing (Hide)'!$A26,'Capacity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(Hide)'!$A26,'Capacity Summary'!$I$35:$BH$35,0))&lt;&gt;0,INDEX('Capacity Summary'!$I$36:$BH$135,MATCH('Capacity Backing (Hide)'!AQ$2,'Capacity Summary'!$B$36:$B$135,0),MATCH('Capacity Backing (Hide)'!$A26,'Capacity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(Hide)'!$A26,'Capacity Summary'!$I$35:$BH$35,0))&lt;&gt;0,INDEX('Capacity Summary'!$I$36:$BH$135,MATCH('Capacity Backing (Hide)'!AR$2,'Capacity Summary'!$B$36:$B$135,0),MATCH('Capacity Backing (Hide)'!$A26,'Capacity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(Hide)'!$A26,'Capacity Summary'!$I$35:$BH$35,0))&lt;&gt;0,INDEX('Capacity Summary'!$I$36:$BH$135,MATCH('Capacity Backing (Hide)'!AS$2,'Capacity Summary'!$B$36:$B$135,0),MATCH('Capacity Backing (Hide)'!$A26,'Capacity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(Hide)'!$A26,'Capacity Summary'!$I$35:$BH$35,0))&lt;&gt;0,INDEX('Capacity Summary'!$I$36:$BH$135,MATCH('Capacity Backing (Hide)'!AT$2,'Capacity Summary'!$B$36:$B$135,0),MATCH('Capacity Backing (Hide)'!$A26,'Capacity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(Hide)'!$A26,'Capacity Summary'!$I$35:$BH$35,0))&lt;&gt;0,INDEX('Capacity Summary'!$I$36:$BH$135,MATCH('Capacity Backing (Hide)'!AU$2,'Capacity Summary'!$B$36:$B$135,0),MATCH('Capacity Backing (Hide)'!$A26,'Capacity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(Hide)'!$A26,'Capacity Summary'!$I$35:$BH$35,0))&lt;&gt;0,INDEX('Capacity Summary'!$I$36:$BH$135,MATCH('Capacity Backing (Hide)'!AV$2,'Capacity Summary'!$B$36:$B$135,0),MATCH('Capacity Backing (Hide)'!$A26,'Capacity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(Hide)'!$A26,'Capacity Summary'!$I$35:$BH$35,0))&lt;&gt;0,INDEX('Capacity Summary'!$I$36:$BH$135,MATCH('Capacity Backing (Hide)'!AW$2,'Capacity Summary'!$B$36:$B$135,0),MATCH('Capacity Backing (Hide)'!$A26,'Capacity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(Hide)'!$A26,'Capacity Summary'!$I$35:$BH$35,0))&lt;&gt;0,INDEX('Capacity Summary'!$I$36:$BH$135,MATCH('Capacity Backing (Hide)'!AX$2,'Capacity Summary'!$B$36:$B$135,0),MATCH('Capacity Backing (Hide)'!$A26,'Capacity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(Hide)'!$A26,'Capacity Summary'!$I$35:$BH$35,0))&lt;&gt;0,INDEX('Capacity Summary'!$I$36:$BH$135,MATCH('Capacity Backing (Hide)'!AY$2,'Capacity Summary'!$B$36:$B$135,0),MATCH('Capacity Backing (Hide)'!$A26,'Capacity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(Hide)'!$A26,'Capacity Summary'!$I$35:$BH$35,0))&lt;&gt;0,INDEX('Capacity Summary'!$I$36:$BH$135,MATCH('Capacity Backing (Hide)'!AZ$2,'Capacity Summary'!$B$36:$B$135,0),MATCH('Capacity Backing (Hide)'!$A26,'Capacity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(Hide)'!$A26,'Capacity Summary'!$I$35:$BH$35,0))&lt;&gt;0,INDEX('Capacity Summary'!$I$36:$BH$135,MATCH('Capacity Backing (Hide)'!BA$2,'Capacity Summary'!$B$36:$B$135,0),MATCH('Capacity Backing (Hide)'!$A26,'Capacity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(Hide)'!$A26,'Capacity Summary'!$I$35:$BH$35,0))&lt;&gt;0,INDEX('Capacity Summary'!$I$36:$BH$135,MATCH('Capacity Backing (Hide)'!BB$2,'Capacity Summary'!$B$36:$B$135,0),MATCH('Capacity Backing (Hide)'!$A26,'Capacity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(Hide)'!$A26,'Capacity Summary'!$I$35:$BH$35,0))&lt;&gt;0,INDEX('Capacity Summary'!$I$36:$BH$135,MATCH('Capacity Backing (Hide)'!BC$2,'Capacity Summary'!$B$36:$B$135,0),MATCH('Capacity Backing (Hide)'!$A26,'Capacity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(Hide)'!$A26,'Capacity Summary'!$I$35:$BH$35,0))&lt;&gt;0,INDEX('Capacity Summary'!$I$36:$BH$135,MATCH('Capacity Backing (Hide)'!BD$2,'Capacity Summary'!$B$36:$B$135,0),MATCH('Capacity Backing (Hide)'!$A26,'Capacity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(Hide)'!$A26,'Capacity Summary'!$I$35:$BH$35,0))&lt;&gt;0,INDEX('Capacity Summary'!$I$36:$BH$135,MATCH('Capacity Backing (Hide)'!BE$2,'Capacity Summary'!$B$36:$B$135,0),MATCH('Capacity Backing (Hide)'!$A26,'Capacity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(Hide)'!$A26,'Capacity Summary'!$I$35:$BH$35,0))&lt;&gt;0,INDEX('Capacity Summary'!$I$36:$BH$135,MATCH('Capacity Backing (Hide)'!BF$2,'Capacity Summary'!$B$36:$B$135,0),MATCH('Capacity Backing (Hide)'!$A26,'Capacity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(Hide)'!$A26,'Capacity Summary'!$I$35:$BH$35,0))&lt;&gt;0,INDEX('Capacity Summary'!$I$36:$BH$135,MATCH('Capacity Backing (Hide)'!BG$2,'Capacity Summary'!$B$36:$B$135,0),MATCH('Capacity Backing (Hide)'!$A26,'Capacity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(Hide)'!$A26,'Capacity Summary'!$I$35:$BH$35,0))&lt;&gt;0,INDEX('Capacity Summary'!$I$36:$BH$135,MATCH('Capacity Backing (Hide)'!BH$2,'Capacity Summary'!$B$36:$B$135,0),MATCH('Capacity Backing (Hide)'!$A26,'Capacity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(Hide)'!$A26,'Capacity Summary'!$I$35:$BH$35,0))&lt;&gt;0,INDEX('Capacity Summary'!$I$36:$BH$135,MATCH('Capacity Backing (Hide)'!BI$2,'Capacity Summary'!$B$36:$B$135,0),MATCH('Capacity Backing (Hide)'!$A26,'Capacity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(Hide)'!$A26,'Capacity Summary'!$I$35:$BH$35,0))&lt;&gt;0,INDEX('Capacity Summary'!$I$36:$BH$135,MATCH('Capacity Backing (Hide)'!BJ$2,'Capacity Summary'!$B$36:$B$135,0),MATCH('Capacity Backing (Hide)'!$A26,'Capacity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(Hide)'!$A26,'Capacity Summary'!$I$35:$BH$35,0))&lt;&gt;0,INDEX('Capacity Summary'!$I$36:$BH$135,MATCH('Capacity Backing (Hide)'!BK$2,'Capacity Summary'!$B$36:$B$135,0),MATCH('Capacity Backing (Hide)'!$A26,'Capacity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(Hide)'!$A26,'Capacity Summary'!$I$35:$BH$35,0))&lt;&gt;0,INDEX('Capacity Summary'!$I$36:$BH$135,MATCH('Capacity Backing (Hide)'!BL$2,'Capacity Summary'!$B$36:$B$135,0),MATCH('Capacity Backing (Hide)'!$A26,'Capacity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(Hide)'!$A26,'Capacity Summary'!$I$35:$BH$35,0))&lt;&gt;0,INDEX('Capacity Summary'!$I$36:$BH$135,MATCH('Capacity Backing (Hide)'!BM$2,'Capacity Summary'!$B$36:$B$135,0),MATCH('Capacity Backing (Hide)'!$A26,'Capacity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(Hide)'!$A26,'Capacity Summary'!$I$35:$BH$35,0))&lt;&gt;0,INDEX('Capacity Summary'!$I$36:$BH$135,MATCH('Capacity Backing (Hide)'!BN$2,'Capacity Summary'!$B$36:$B$135,0),MATCH('Capacity Backing (Hide)'!$A26,'Capacity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(Hide)'!$A26,'Capacity Summary'!$I$35:$BH$35,0))&lt;&gt;0,INDEX('Capacity Summary'!$I$36:$BH$135,MATCH('Capacity Backing (Hide)'!BO$2,'Capacity Summary'!$B$36:$B$135,0),MATCH('Capacity Backing (Hide)'!$A26,'Capacity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(Hide)'!$A26,'Capacity Summary'!$I$35:$BH$35,0))&lt;&gt;0,INDEX('Capacity Summary'!$I$36:$BH$135,MATCH('Capacity Backing (Hide)'!BP$2,'Capacity Summary'!$B$36:$B$135,0),MATCH('Capacity Backing (Hide)'!$A26,'Capacity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(Hide)'!$A26,'Capacity Summary'!$I$35:$BH$35,0))&lt;&gt;0,INDEX('Capacity Summary'!$I$36:$BH$135,MATCH('Capacity Backing (Hide)'!BQ$2,'Capacity Summary'!$B$36:$B$135,0),MATCH('Capacity Backing (Hide)'!$A26,'Capacity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(Hide)'!$A26,'Capacity Summary'!$I$35:$BH$35,0))&lt;&gt;0,INDEX('Capacity Summary'!$I$36:$BH$135,MATCH('Capacity Backing (Hide)'!BR$2,'Capacity Summary'!$B$36:$B$135,0),MATCH('Capacity Backing (Hide)'!$A26,'Capacity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(Hide)'!$A26,'Capacity Summary'!$I$35:$BH$35,0))&lt;&gt;0,INDEX('Capacity Summary'!$I$36:$BH$135,MATCH('Capacity Backing (Hide)'!BS$2,'Capacity Summary'!$B$36:$B$135,0),MATCH('Capacity Backing (Hide)'!$A26,'Capacity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(Hide)'!$A26,'Capacity Summary'!$I$35:$BH$35,0))&lt;&gt;0,INDEX('Capacity Summary'!$I$36:$BH$135,MATCH('Capacity Backing (Hide)'!BT$2,'Capacity Summary'!$B$36:$B$135,0),MATCH('Capacity Backing (Hide)'!$A26,'Capacity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(Hide)'!$A26,'Capacity Summary'!$I$35:$BH$35,0))&lt;&gt;0,INDEX('Capacity Summary'!$I$36:$BH$135,MATCH('Capacity Backing (Hide)'!BU$2,'Capacity Summary'!$B$36:$B$135,0),MATCH('Capacity Backing (Hide)'!$A26,'Capacity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(Hide)'!$A26,'Capacity Summary'!$I$35:$BH$35,0))&lt;&gt;0,INDEX('Capacity Summary'!$I$36:$BH$135,MATCH('Capacity Backing (Hide)'!BV$2,'Capacity Summary'!$B$36:$B$135,0),MATCH('Capacity Backing (Hide)'!$A26,'Capacity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(Hide)'!$A26,'Capacity Summary'!$I$35:$BH$35,0))&lt;&gt;0,INDEX('Capacity Summary'!$I$36:$BH$135,MATCH('Capacity Backing (Hide)'!BW$2,'Capacity Summary'!$B$36:$B$135,0),MATCH('Capacity Backing (Hide)'!$A26,'Capacity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(Hide)'!$A26,'Capacity Summary'!$I$35:$BH$35,0))&lt;&gt;0,INDEX('Capacity Summary'!$I$36:$BH$135,MATCH('Capacity Backing (Hide)'!BX$2,'Capacity Summary'!$B$36:$B$135,0),MATCH('Capacity Backing (Hide)'!$A26,'Capacity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(Hide)'!$A26,'Capacity Summary'!$I$35:$BH$35,0))&lt;&gt;0,INDEX('Capacity Summary'!$I$36:$BH$135,MATCH('Capacity Backing (Hide)'!BY$2,'Capacity Summary'!$B$36:$B$135,0),MATCH('Capacity Backing (Hide)'!$A26,'Capacity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(Hide)'!$A26,'Capacity Summary'!$I$35:$BH$35,0))&lt;&gt;0,INDEX('Capacity Summary'!$I$36:$BH$135,MATCH('Capacity Backing (Hide)'!BZ$2,'Capacity Summary'!$B$36:$B$135,0),MATCH('Capacity Backing (Hide)'!$A26,'Capacity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(Hide)'!$A26,'Capacity Summary'!$I$35:$BH$35,0))&lt;&gt;0,INDEX('Capacity Summary'!$I$36:$BH$135,MATCH('Capacity Backing (Hide)'!CA$2,'Capacity Summary'!$B$36:$B$135,0),MATCH('Capacity Backing (Hide)'!$A26,'Capacity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(Hide)'!$A26,'Capacity Summary'!$I$35:$BH$35,0))&lt;&gt;0,INDEX('Capacity Summary'!$I$36:$BH$135,MATCH('Capacity Backing (Hide)'!CB$2,'Capacity Summary'!$B$36:$B$135,0),MATCH('Capacity Backing (Hide)'!$A26,'Capacity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(Hide)'!$A26,'Capacity Summary'!$I$35:$BH$35,0))&lt;&gt;0,INDEX('Capacity Summary'!$I$36:$BH$135,MATCH('Capacity Backing (Hide)'!CC$2,'Capacity Summary'!$B$36:$B$135,0),MATCH('Capacity Backing (Hide)'!$A26,'Capacity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(Hide)'!$A26,'Capacity Summary'!$I$35:$BH$35,0))&lt;&gt;0,INDEX('Capacity Summary'!$I$36:$BH$135,MATCH('Capacity Backing (Hide)'!CD$2,'Capacity Summary'!$B$36:$B$135,0),MATCH('Capacity Backing (Hide)'!$A26,'Capacity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(Hide)'!$A26,'Capacity Summary'!$I$35:$BH$35,0))&lt;&gt;0,INDEX('Capacity Summary'!$I$36:$BH$135,MATCH('Capacity Backing (Hide)'!CE$2,'Capacity Summary'!$B$36:$B$135,0),MATCH('Capacity Backing (Hide)'!$A26,'Capacity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(Hide)'!$A26,'Capacity Summary'!$I$35:$BH$35,0))&lt;&gt;0,INDEX('Capacity Summary'!$I$36:$BH$135,MATCH('Capacity Backing (Hide)'!CF$2,'Capacity Summary'!$B$36:$B$135,0),MATCH('Capacity Backing (Hide)'!$A26,'Capacity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(Hide)'!$A26,'Capacity Summary'!$I$35:$BH$35,0))&lt;&gt;0,INDEX('Capacity Summary'!$I$36:$BH$135,MATCH('Capacity Backing (Hide)'!CG$2,'Capacity Summary'!$B$36:$B$135,0),MATCH('Capacity Backing (Hide)'!$A26,'Capacity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(Hide)'!$A26,'Capacity Summary'!$I$35:$BH$35,0))&lt;&gt;0,INDEX('Capacity Summary'!$I$36:$BH$135,MATCH('Capacity Backing (Hide)'!CH$2,'Capacity Summary'!$B$36:$B$135,0),MATCH('Capacity Backing (Hide)'!$A26,'Capacity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(Hide)'!$A26,'Capacity Summary'!$I$35:$BH$35,0))&lt;&gt;0,INDEX('Capacity Summary'!$I$36:$BH$135,MATCH('Capacity Backing (Hide)'!CI$2,'Capacity Summary'!$B$36:$B$135,0),MATCH('Capacity Backing (Hide)'!$A26,'Capacity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(Hide)'!$A26,'Capacity Summary'!$I$35:$BH$35,0))&lt;&gt;0,INDEX('Capacity Summary'!$I$36:$BH$135,MATCH('Capacity Backing (Hide)'!CJ$2,'Capacity Summary'!$B$36:$B$135,0),MATCH('Capacity Backing (Hide)'!$A26,'Capacity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(Hide)'!$A26,'Capacity Summary'!$I$35:$BH$35,0))&lt;&gt;0,INDEX('Capacity Summary'!$I$36:$BH$135,MATCH('Capacity Backing (Hide)'!CK$2,'Capacity Summary'!$B$36:$B$135,0),MATCH('Capacity Backing (Hide)'!$A26,'Capacity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(Hide)'!$A26,'Capacity Summary'!$I$35:$BH$35,0))&lt;&gt;0,INDEX('Capacity Summary'!$I$36:$BH$135,MATCH('Capacity Backing (Hide)'!CL$2,'Capacity Summary'!$B$36:$B$135,0),MATCH('Capacity Backing (Hide)'!$A26,'Capacity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(Hide)'!$A26,'Capacity Summary'!$I$35:$BH$35,0))&lt;&gt;0,INDEX('Capacity Summary'!$I$36:$BH$135,MATCH('Capacity Backing (Hide)'!CM$2,'Capacity Summary'!$B$36:$B$135,0),MATCH('Capacity Backing (Hide)'!$A26,'Capacity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(Hide)'!$A26,'Capacity Summary'!$I$35:$BH$35,0))&lt;&gt;0,INDEX('Capacity Summary'!$I$36:$BH$135,MATCH('Capacity Backing (Hide)'!CN$2,'Capacity Summary'!$B$36:$B$135,0),MATCH('Capacity Backing (Hide)'!$A26,'Capacity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(Hide)'!$A26,'Capacity Summary'!$I$35:$BH$35,0))&lt;&gt;0,INDEX('Capacity Summary'!$I$36:$BH$135,MATCH('Capacity Backing (Hide)'!CO$2,'Capacity Summary'!$B$36:$B$135,0),MATCH('Capacity Backing (Hide)'!$A26,'Capacity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(Hide)'!$A26,'Capacity Summary'!$I$35:$BH$35,0))&lt;&gt;0,INDEX('Capacity Summary'!$I$36:$BH$135,MATCH('Capacity Backing (Hide)'!CP$2,'Capacity Summary'!$B$36:$B$135,0),MATCH('Capacity Backing (Hide)'!$A26,'Capacity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(Hide)'!$A26,'Capacity Summary'!$I$35:$BH$35,0))&lt;&gt;0,INDEX('Capacity Summary'!$I$36:$BH$135,MATCH('Capacity Backing (Hide)'!CQ$2,'Capacity Summary'!$B$36:$B$135,0),MATCH('Capacity Backing (Hide)'!$A26,'Capacity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(Hide)'!$A26,'Capacity Summary'!$I$35:$BH$35,0))&lt;&gt;0,INDEX('Capacity Summary'!$I$36:$BH$135,MATCH('Capacity Backing (Hide)'!CR$2,'Capacity Summary'!$B$36:$B$135,0),MATCH('Capacity Backing (Hide)'!$A26,'Capacity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(Hide)'!$A26,'Capacity Summary'!$I$35:$BH$35,0))&lt;&gt;0,INDEX('Capacity Summary'!$I$36:$BH$135,MATCH('Capacity Backing (Hide)'!CS$2,'Capacity Summary'!$B$36:$B$135,0),MATCH('Capacity Backing (Hide)'!$A26,'Capacity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(Hide)'!$A26,'Capacity Summary'!$I$35:$BH$35,0))&lt;&gt;0,INDEX('Capacity Summary'!$I$36:$BH$135,MATCH('Capacity Backing (Hide)'!CT$2,'Capacity Summary'!$B$36:$B$135,0),MATCH('Capacity Backing (Hide)'!$A26,'Capacity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(Hide)'!$A26,'Capacity Summary'!$I$35:$BH$35,0))&lt;&gt;0,INDEX('Capacity Summary'!$I$36:$BH$135,MATCH('Capacity Backing (Hide)'!CU$2,'Capacity Summary'!$B$36:$B$135,0),MATCH('Capacity Backing (Hide)'!$A26,'Capacity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(Hide)'!$A26,'Capacity Summary'!$I$35:$BH$35,0))&lt;&gt;0,INDEX('Capacity Summary'!$I$36:$BH$135,MATCH('Capacity Backing (Hide)'!CV$2,'Capacity Summary'!$B$36:$B$135,0),MATCH('Capacity Backing (Hide)'!$A26,'Capacity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(Hide)'!$A26,'Capacity Summary'!$I$35:$BH$35,0))&lt;&gt;0,INDEX('Capacity Summary'!$I$36:$BH$135,MATCH('Capacity Backing (Hide)'!CW$2,'Capacity Summary'!$B$36:$B$135,0),MATCH('Capacity Backing (Hide)'!$A26,'Capacity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7" spans="1:101" x14ac:dyDescent="0.35">
      <c r="A27" s="2">
        <f ca="1">'Required Capacity (Hide)'!E27</f>
        <v>44358</v>
      </c>
      <c r="B27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(Hide)'!$A27,'Capacity Summary'!$I$35:$BH$35,0))&lt;&gt;0,INDEX('Capacity Summary'!$I$36:$BH$135,MATCH('Capacity Backing (Hide)'!B$2,'Capacity Summary'!$B$36:$B$135,0),MATCH('Capacity Backing (Hide)'!$A27,'Capacity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7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(Hide)'!$A27,'Capacity Summary'!$I$35:$BH$35,0))&lt;&gt;0,INDEX('Capacity Summary'!$I$36:$BH$135,MATCH('Capacity Backing (Hide)'!C$2,'Capacity Summary'!$B$36:$B$135,0),MATCH('Capacity Backing (Hide)'!$A27,'Capacity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7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(Hide)'!$A27,'Capacity Summary'!$I$35:$BH$35,0))&lt;&gt;0,INDEX('Capacity Summary'!$I$36:$BH$135,MATCH('Capacity Backing (Hide)'!D$2,'Capacity Summary'!$B$36:$B$135,0),MATCH('Capacity Backing (Hide)'!$A27,'Capacity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(Hide)'!$A27,'Capacity Summary'!$I$35:$BH$35,0))&lt;&gt;0,INDEX('Capacity Summary'!$I$36:$BH$135,MATCH('Capacity Backing (Hide)'!E$2,'Capacity Summary'!$B$36:$B$135,0),MATCH('Capacity Backing (Hide)'!$A27,'Capacity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(Hide)'!$A27,'Capacity Summary'!$I$35:$BH$35,0))&lt;&gt;0,INDEX('Capacity Summary'!$I$36:$BH$135,MATCH('Capacity Backing (Hide)'!F$2,'Capacity Summary'!$B$36:$B$135,0),MATCH('Capacity Backing (Hide)'!$A27,'Capacity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(Hide)'!$A27,'Capacity Summary'!$I$35:$BH$35,0))&lt;&gt;0,INDEX('Capacity Summary'!$I$36:$BH$135,MATCH('Capacity Backing (Hide)'!G$2,'Capacity Summary'!$B$36:$B$135,0),MATCH('Capacity Backing (Hide)'!$A27,'Capacity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(Hide)'!$A27,'Capacity Summary'!$I$35:$BH$35,0))&lt;&gt;0,INDEX('Capacity Summary'!$I$36:$BH$135,MATCH('Capacity Backing (Hide)'!H$2,'Capacity Summary'!$B$36:$B$135,0),MATCH('Capacity Backing (Hide)'!$A27,'Capacity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(Hide)'!$A27,'Capacity Summary'!$I$35:$BH$35,0))&lt;&gt;0,INDEX('Capacity Summary'!$I$36:$BH$135,MATCH('Capacity Backing (Hide)'!I$2,'Capacity Summary'!$B$36:$B$135,0),MATCH('Capacity Backing (Hide)'!$A27,'Capacity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(Hide)'!$A27,'Capacity Summary'!$I$35:$BH$35,0))&lt;&gt;0,INDEX('Capacity Summary'!$I$36:$BH$135,MATCH('Capacity Backing (Hide)'!J$2,'Capacity Summary'!$B$36:$B$135,0),MATCH('Capacity Backing (Hide)'!$A27,'Capacity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(Hide)'!$A27,'Capacity Summary'!$I$35:$BH$35,0))&lt;&gt;0,INDEX('Capacity Summary'!$I$36:$BH$135,MATCH('Capacity Backing (Hide)'!K$2,'Capacity Summary'!$B$36:$B$135,0),MATCH('Capacity Backing (Hide)'!$A27,'Capacity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(Hide)'!$A27,'Capacity Summary'!$I$35:$BH$35,0))&lt;&gt;0,INDEX('Capacity Summary'!$I$36:$BH$135,MATCH('Capacity Backing (Hide)'!L$2,'Capacity Summary'!$B$36:$B$135,0),MATCH('Capacity Backing (Hide)'!$A27,'Capacity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(Hide)'!$A27,'Capacity Summary'!$I$35:$BH$35,0))&lt;&gt;0,INDEX('Capacity Summary'!$I$36:$BH$135,MATCH('Capacity Backing (Hide)'!M$2,'Capacity Summary'!$B$36:$B$135,0),MATCH('Capacity Backing (Hide)'!$A27,'Capacity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(Hide)'!$A27,'Capacity Summary'!$I$35:$BH$35,0))&lt;&gt;0,INDEX('Capacity Summary'!$I$36:$BH$135,MATCH('Capacity Backing (Hide)'!N$2,'Capacity Summary'!$B$36:$B$135,0),MATCH('Capacity Backing (Hide)'!$A27,'Capacity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(Hide)'!$A27,'Capacity Summary'!$I$35:$BH$35,0))&lt;&gt;0,INDEX('Capacity Summary'!$I$36:$BH$135,MATCH('Capacity Backing (Hide)'!O$2,'Capacity Summary'!$B$36:$B$135,0),MATCH('Capacity Backing (Hide)'!$A27,'Capacity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(Hide)'!$A27,'Capacity Summary'!$I$35:$BH$35,0))&lt;&gt;0,INDEX('Capacity Summary'!$I$36:$BH$135,MATCH('Capacity Backing (Hide)'!P$2,'Capacity Summary'!$B$36:$B$135,0),MATCH('Capacity Backing (Hide)'!$A27,'Capacity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(Hide)'!$A27,'Capacity Summary'!$I$35:$BH$35,0))&lt;&gt;0,INDEX('Capacity Summary'!$I$36:$BH$135,MATCH('Capacity Backing (Hide)'!Q$2,'Capacity Summary'!$B$36:$B$135,0),MATCH('Capacity Backing (Hide)'!$A27,'Capacity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(Hide)'!$A27,'Capacity Summary'!$I$35:$BH$35,0))&lt;&gt;0,INDEX('Capacity Summary'!$I$36:$BH$135,MATCH('Capacity Backing (Hide)'!R$2,'Capacity Summary'!$B$36:$B$135,0),MATCH('Capacity Backing (Hide)'!$A27,'Capacity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(Hide)'!$A27,'Capacity Summary'!$I$35:$BH$35,0))&lt;&gt;0,INDEX('Capacity Summary'!$I$36:$BH$135,MATCH('Capacity Backing (Hide)'!S$2,'Capacity Summary'!$B$36:$B$135,0),MATCH('Capacity Backing (Hide)'!$A27,'Capacity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(Hide)'!$A27,'Capacity Summary'!$I$35:$BH$35,0))&lt;&gt;0,INDEX('Capacity Summary'!$I$36:$BH$135,MATCH('Capacity Backing (Hide)'!T$2,'Capacity Summary'!$B$36:$B$135,0),MATCH('Capacity Backing (Hide)'!$A27,'Capacity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(Hide)'!$A27,'Capacity Summary'!$I$35:$BH$35,0))&lt;&gt;0,INDEX('Capacity Summary'!$I$36:$BH$135,MATCH('Capacity Backing (Hide)'!U$2,'Capacity Summary'!$B$36:$B$135,0),MATCH('Capacity Backing (Hide)'!$A27,'Capacity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(Hide)'!$A27,'Capacity Summary'!$I$35:$BH$35,0))&lt;&gt;0,INDEX('Capacity Summary'!$I$36:$BH$135,MATCH('Capacity Backing (Hide)'!V$2,'Capacity Summary'!$B$36:$B$135,0),MATCH('Capacity Backing (Hide)'!$A27,'Capacity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(Hide)'!$A27,'Capacity Summary'!$I$35:$BH$35,0))&lt;&gt;0,INDEX('Capacity Summary'!$I$36:$BH$135,MATCH('Capacity Backing (Hide)'!W$2,'Capacity Summary'!$B$36:$B$135,0),MATCH('Capacity Backing (Hide)'!$A27,'Capacity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(Hide)'!$A27,'Capacity Summary'!$I$35:$BH$35,0))&lt;&gt;0,INDEX('Capacity Summary'!$I$36:$BH$135,MATCH('Capacity Backing (Hide)'!X$2,'Capacity Summary'!$B$36:$B$135,0),MATCH('Capacity Backing (Hide)'!$A27,'Capacity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(Hide)'!$A27,'Capacity Summary'!$I$35:$BH$35,0))&lt;&gt;0,INDEX('Capacity Summary'!$I$36:$BH$135,MATCH('Capacity Backing (Hide)'!Y$2,'Capacity Summary'!$B$36:$B$135,0),MATCH('Capacity Backing (Hide)'!$A27,'Capacity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(Hide)'!$A27,'Capacity Summary'!$I$35:$BH$35,0))&lt;&gt;0,INDEX('Capacity Summary'!$I$36:$BH$135,MATCH('Capacity Backing (Hide)'!Z$2,'Capacity Summary'!$B$36:$B$135,0),MATCH('Capacity Backing (Hide)'!$A27,'Capacity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(Hide)'!$A27,'Capacity Summary'!$I$35:$BH$35,0))&lt;&gt;0,INDEX('Capacity Summary'!$I$36:$BH$135,MATCH('Capacity Backing (Hide)'!AA$2,'Capacity Summary'!$B$36:$B$135,0),MATCH('Capacity Backing (Hide)'!$A27,'Capacity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(Hide)'!$A27,'Capacity Summary'!$I$35:$BH$35,0))&lt;&gt;0,INDEX('Capacity Summary'!$I$36:$BH$135,MATCH('Capacity Backing (Hide)'!AB$2,'Capacity Summary'!$B$36:$B$135,0),MATCH('Capacity Backing (Hide)'!$A27,'Capacity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(Hide)'!$A27,'Capacity Summary'!$I$35:$BH$35,0))&lt;&gt;0,INDEX('Capacity Summary'!$I$36:$BH$135,MATCH('Capacity Backing (Hide)'!AC$2,'Capacity Summary'!$B$36:$B$135,0),MATCH('Capacity Backing (Hide)'!$A27,'Capacity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(Hide)'!$A27,'Capacity Summary'!$I$35:$BH$35,0))&lt;&gt;0,INDEX('Capacity Summary'!$I$36:$BH$135,MATCH('Capacity Backing (Hide)'!AD$2,'Capacity Summary'!$B$36:$B$135,0),MATCH('Capacity Backing (Hide)'!$A27,'Capacity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(Hide)'!$A27,'Capacity Summary'!$I$35:$BH$35,0))&lt;&gt;0,INDEX('Capacity Summary'!$I$36:$BH$135,MATCH('Capacity Backing (Hide)'!AE$2,'Capacity Summary'!$B$36:$B$135,0),MATCH('Capacity Backing (Hide)'!$A27,'Capacity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(Hide)'!$A27,'Capacity Summary'!$I$35:$BH$35,0))&lt;&gt;0,INDEX('Capacity Summary'!$I$36:$BH$135,MATCH('Capacity Backing (Hide)'!AF$2,'Capacity Summary'!$B$36:$B$135,0),MATCH('Capacity Backing (Hide)'!$A27,'Capacity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(Hide)'!$A27,'Capacity Summary'!$I$35:$BH$35,0))&lt;&gt;0,INDEX('Capacity Summary'!$I$36:$BH$135,MATCH('Capacity Backing (Hide)'!AG$2,'Capacity Summary'!$B$36:$B$135,0),MATCH('Capacity Backing (Hide)'!$A27,'Capacity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(Hide)'!$A27,'Capacity Summary'!$I$35:$BH$35,0))&lt;&gt;0,INDEX('Capacity Summary'!$I$36:$BH$135,MATCH('Capacity Backing (Hide)'!AH$2,'Capacity Summary'!$B$36:$B$135,0),MATCH('Capacity Backing (Hide)'!$A27,'Capacity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(Hide)'!$A27,'Capacity Summary'!$I$35:$BH$35,0))&lt;&gt;0,INDEX('Capacity Summary'!$I$36:$BH$135,MATCH('Capacity Backing (Hide)'!AI$2,'Capacity Summary'!$B$36:$B$135,0),MATCH('Capacity Backing (Hide)'!$A27,'Capacity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(Hide)'!$A27,'Capacity Summary'!$I$35:$BH$35,0))&lt;&gt;0,INDEX('Capacity Summary'!$I$36:$BH$135,MATCH('Capacity Backing (Hide)'!AJ$2,'Capacity Summary'!$B$36:$B$135,0),MATCH('Capacity Backing (Hide)'!$A27,'Capacity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(Hide)'!$A27,'Capacity Summary'!$I$35:$BH$35,0))&lt;&gt;0,INDEX('Capacity Summary'!$I$36:$BH$135,MATCH('Capacity Backing (Hide)'!AK$2,'Capacity Summary'!$B$36:$B$135,0),MATCH('Capacity Backing (Hide)'!$A27,'Capacity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(Hide)'!$A27,'Capacity Summary'!$I$35:$BH$35,0))&lt;&gt;0,INDEX('Capacity Summary'!$I$36:$BH$135,MATCH('Capacity Backing (Hide)'!AL$2,'Capacity Summary'!$B$36:$B$135,0),MATCH('Capacity Backing (Hide)'!$A27,'Capacity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(Hide)'!$A27,'Capacity Summary'!$I$35:$BH$35,0))&lt;&gt;0,INDEX('Capacity Summary'!$I$36:$BH$135,MATCH('Capacity Backing (Hide)'!AM$2,'Capacity Summary'!$B$36:$B$135,0),MATCH('Capacity Backing (Hide)'!$A27,'Capacity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(Hide)'!$A27,'Capacity Summary'!$I$35:$BH$35,0))&lt;&gt;0,INDEX('Capacity Summary'!$I$36:$BH$135,MATCH('Capacity Backing (Hide)'!AN$2,'Capacity Summary'!$B$36:$B$135,0),MATCH('Capacity Backing (Hide)'!$A27,'Capacity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(Hide)'!$A27,'Capacity Summary'!$I$35:$BH$35,0))&lt;&gt;0,INDEX('Capacity Summary'!$I$36:$BH$135,MATCH('Capacity Backing (Hide)'!AO$2,'Capacity Summary'!$B$36:$B$135,0),MATCH('Capacity Backing (Hide)'!$A27,'Capacity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(Hide)'!$A27,'Capacity Summary'!$I$35:$BH$35,0))&lt;&gt;0,INDEX('Capacity Summary'!$I$36:$BH$135,MATCH('Capacity Backing (Hide)'!AP$2,'Capacity Summary'!$B$36:$B$135,0),MATCH('Capacity Backing (Hide)'!$A27,'Capacity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(Hide)'!$A27,'Capacity Summary'!$I$35:$BH$35,0))&lt;&gt;0,INDEX('Capacity Summary'!$I$36:$BH$135,MATCH('Capacity Backing (Hide)'!AQ$2,'Capacity Summary'!$B$36:$B$135,0),MATCH('Capacity Backing (Hide)'!$A27,'Capacity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(Hide)'!$A27,'Capacity Summary'!$I$35:$BH$35,0))&lt;&gt;0,INDEX('Capacity Summary'!$I$36:$BH$135,MATCH('Capacity Backing (Hide)'!AR$2,'Capacity Summary'!$B$36:$B$135,0),MATCH('Capacity Backing (Hide)'!$A27,'Capacity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(Hide)'!$A27,'Capacity Summary'!$I$35:$BH$35,0))&lt;&gt;0,INDEX('Capacity Summary'!$I$36:$BH$135,MATCH('Capacity Backing (Hide)'!AS$2,'Capacity Summary'!$B$36:$B$135,0),MATCH('Capacity Backing (Hide)'!$A27,'Capacity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(Hide)'!$A27,'Capacity Summary'!$I$35:$BH$35,0))&lt;&gt;0,INDEX('Capacity Summary'!$I$36:$BH$135,MATCH('Capacity Backing (Hide)'!AT$2,'Capacity Summary'!$B$36:$B$135,0),MATCH('Capacity Backing (Hide)'!$A27,'Capacity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(Hide)'!$A27,'Capacity Summary'!$I$35:$BH$35,0))&lt;&gt;0,INDEX('Capacity Summary'!$I$36:$BH$135,MATCH('Capacity Backing (Hide)'!AU$2,'Capacity Summary'!$B$36:$B$135,0),MATCH('Capacity Backing (Hide)'!$A27,'Capacity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(Hide)'!$A27,'Capacity Summary'!$I$35:$BH$35,0))&lt;&gt;0,INDEX('Capacity Summary'!$I$36:$BH$135,MATCH('Capacity Backing (Hide)'!AV$2,'Capacity Summary'!$B$36:$B$135,0),MATCH('Capacity Backing (Hide)'!$A27,'Capacity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(Hide)'!$A27,'Capacity Summary'!$I$35:$BH$35,0))&lt;&gt;0,INDEX('Capacity Summary'!$I$36:$BH$135,MATCH('Capacity Backing (Hide)'!AW$2,'Capacity Summary'!$B$36:$B$135,0),MATCH('Capacity Backing (Hide)'!$A27,'Capacity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(Hide)'!$A27,'Capacity Summary'!$I$35:$BH$35,0))&lt;&gt;0,INDEX('Capacity Summary'!$I$36:$BH$135,MATCH('Capacity Backing (Hide)'!AX$2,'Capacity Summary'!$B$36:$B$135,0),MATCH('Capacity Backing (Hide)'!$A27,'Capacity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(Hide)'!$A27,'Capacity Summary'!$I$35:$BH$35,0))&lt;&gt;0,INDEX('Capacity Summary'!$I$36:$BH$135,MATCH('Capacity Backing (Hide)'!AY$2,'Capacity Summary'!$B$36:$B$135,0),MATCH('Capacity Backing (Hide)'!$A27,'Capacity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(Hide)'!$A27,'Capacity Summary'!$I$35:$BH$35,0))&lt;&gt;0,INDEX('Capacity Summary'!$I$36:$BH$135,MATCH('Capacity Backing (Hide)'!AZ$2,'Capacity Summary'!$B$36:$B$135,0),MATCH('Capacity Backing (Hide)'!$A27,'Capacity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(Hide)'!$A27,'Capacity Summary'!$I$35:$BH$35,0))&lt;&gt;0,INDEX('Capacity Summary'!$I$36:$BH$135,MATCH('Capacity Backing (Hide)'!BA$2,'Capacity Summary'!$B$36:$B$135,0),MATCH('Capacity Backing (Hide)'!$A27,'Capacity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(Hide)'!$A27,'Capacity Summary'!$I$35:$BH$35,0))&lt;&gt;0,INDEX('Capacity Summary'!$I$36:$BH$135,MATCH('Capacity Backing (Hide)'!BB$2,'Capacity Summary'!$B$36:$B$135,0),MATCH('Capacity Backing (Hide)'!$A27,'Capacity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(Hide)'!$A27,'Capacity Summary'!$I$35:$BH$35,0))&lt;&gt;0,INDEX('Capacity Summary'!$I$36:$BH$135,MATCH('Capacity Backing (Hide)'!BC$2,'Capacity Summary'!$B$36:$B$135,0),MATCH('Capacity Backing (Hide)'!$A27,'Capacity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(Hide)'!$A27,'Capacity Summary'!$I$35:$BH$35,0))&lt;&gt;0,INDEX('Capacity Summary'!$I$36:$BH$135,MATCH('Capacity Backing (Hide)'!BD$2,'Capacity Summary'!$B$36:$B$135,0),MATCH('Capacity Backing (Hide)'!$A27,'Capacity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(Hide)'!$A27,'Capacity Summary'!$I$35:$BH$35,0))&lt;&gt;0,INDEX('Capacity Summary'!$I$36:$BH$135,MATCH('Capacity Backing (Hide)'!BE$2,'Capacity Summary'!$B$36:$B$135,0),MATCH('Capacity Backing (Hide)'!$A27,'Capacity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(Hide)'!$A27,'Capacity Summary'!$I$35:$BH$35,0))&lt;&gt;0,INDEX('Capacity Summary'!$I$36:$BH$135,MATCH('Capacity Backing (Hide)'!BF$2,'Capacity Summary'!$B$36:$B$135,0),MATCH('Capacity Backing (Hide)'!$A27,'Capacity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(Hide)'!$A27,'Capacity Summary'!$I$35:$BH$35,0))&lt;&gt;0,INDEX('Capacity Summary'!$I$36:$BH$135,MATCH('Capacity Backing (Hide)'!BG$2,'Capacity Summary'!$B$36:$B$135,0),MATCH('Capacity Backing (Hide)'!$A27,'Capacity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(Hide)'!$A27,'Capacity Summary'!$I$35:$BH$35,0))&lt;&gt;0,INDEX('Capacity Summary'!$I$36:$BH$135,MATCH('Capacity Backing (Hide)'!BH$2,'Capacity Summary'!$B$36:$B$135,0),MATCH('Capacity Backing (Hide)'!$A27,'Capacity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(Hide)'!$A27,'Capacity Summary'!$I$35:$BH$35,0))&lt;&gt;0,INDEX('Capacity Summary'!$I$36:$BH$135,MATCH('Capacity Backing (Hide)'!BI$2,'Capacity Summary'!$B$36:$B$135,0),MATCH('Capacity Backing (Hide)'!$A27,'Capacity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(Hide)'!$A27,'Capacity Summary'!$I$35:$BH$35,0))&lt;&gt;0,INDEX('Capacity Summary'!$I$36:$BH$135,MATCH('Capacity Backing (Hide)'!BJ$2,'Capacity Summary'!$B$36:$B$135,0),MATCH('Capacity Backing (Hide)'!$A27,'Capacity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(Hide)'!$A27,'Capacity Summary'!$I$35:$BH$35,0))&lt;&gt;0,INDEX('Capacity Summary'!$I$36:$BH$135,MATCH('Capacity Backing (Hide)'!BK$2,'Capacity Summary'!$B$36:$B$135,0),MATCH('Capacity Backing (Hide)'!$A27,'Capacity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(Hide)'!$A27,'Capacity Summary'!$I$35:$BH$35,0))&lt;&gt;0,INDEX('Capacity Summary'!$I$36:$BH$135,MATCH('Capacity Backing (Hide)'!BL$2,'Capacity Summary'!$B$36:$B$135,0),MATCH('Capacity Backing (Hide)'!$A27,'Capacity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(Hide)'!$A27,'Capacity Summary'!$I$35:$BH$35,0))&lt;&gt;0,INDEX('Capacity Summary'!$I$36:$BH$135,MATCH('Capacity Backing (Hide)'!BM$2,'Capacity Summary'!$B$36:$B$135,0),MATCH('Capacity Backing (Hide)'!$A27,'Capacity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(Hide)'!$A27,'Capacity Summary'!$I$35:$BH$35,0))&lt;&gt;0,INDEX('Capacity Summary'!$I$36:$BH$135,MATCH('Capacity Backing (Hide)'!BN$2,'Capacity Summary'!$B$36:$B$135,0),MATCH('Capacity Backing (Hide)'!$A27,'Capacity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(Hide)'!$A27,'Capacity Summary'!$I$35:$BH$35,0))&lt;&gt;0,INDEX('Capacity Summary'!$I$36:$BH$135,MATCH('Capacity Backing (Hide)'!BO$2,'Capacity Summary'!$B$36:$B$135,0),MATCH('Capacity Backing (Hide)'!$A27,'Capacity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(Hide)'!$A27,'Capacity Summary'!$I$35:$BH$35,0))&lt;&gt;0,INDEX('Capacity Summary'!$I$36:$BH$135,MATCH('Capacity Backing (Hide)'!BP$2,'Capacity Summary'!$B$36:$B$135,0),MATCH('Capacity Backing (Hide)'!$A27,'Capacity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(Hide)'!$A27,'Capacity Summary'!$I$35:$BH$35,0))&lt;&gt;0,INDEX('Capacity Summary'!$I$36:$BH$135,MATCH('Capacity Backing (Hide)'!BQ$2,'Capacity Summary'!$B$36:$B$135,0),MATCH('Capacity Backing (Hide)'!$A27,'Capacity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(Hide)'!$A27,'Capacity Summary'!$I$35:$BH$35,0))&lt;&gt;0,INDEX('Capacity Summary'!$I$36:$BH$135,MATCH('Capacity Backing (Hide)'!BR$2,'Capacity Summary'!$B$36:$B$135,0),MATCH('Capacity Backing (Hide)'!$A27,'Capacity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(Hide)'!$A27,'Capacity Summary'!$I$35:$BH$35,0))&lt;&gt;0,INDEX('Capacity Summary'!$I$36:$BH$135,MATCH('Capacity Backing (Hide)'!BS$2,'Capacity Summary'!$B$36:$B$135,0),MATCH('Capacity Backing (Hide)'!$A27,'Capacity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(Hide)'!$A27,'Capacity Summary'!$I$35:$BH$35,0))&lt;&gt;0,INDEX('Capacity Summary'!$I$36:$BH$135,MATCH('Capacity Backing (Hide)'!BT$2,'Capacity Summary'!$B$36:$B$135,0),MATCH('Capacity Backing (Hide)'!$A27,'Capacity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(Hide)'!$A27,'Capacity Summary'!$I$35:$BH$35,0))&lt;&gt;0,INDEX('Capacity Summary'!$I$36:$BH$135,MATCH('Capacity Backing (Hide)'!BU$2,'Capacity Summary'!$B$36:$B$135,0),MATCH('Capacity Backing (Hide)'!$A27,'Capacity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(Hide)'!$A27,'Capacity Summary'!$I$35:$BH$35,0))&lt;&gt;0,INDEX('Capacity Summary'!$I$36:$BH$135,MATCH('Capacity Backing (Hide)'!BV$2,'Capacity Summary'!$B$36:$B$135,0),MATCH('Capacity Backing (Hide)'!$A27,'Capacity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(Hide)'!$A27,'Capacity Summary'!$I$35:$BH$35,0))&lt;&gt;0,INDEX('Capacity Summary'!$I$36:$BH$135,MATCH('Capacity Backing (Hide)'!BW$2,'Capacity Summary'!$B$36:$B$135,0),MATCH('Capacity Backing (Hide)'!$A27,'Capacity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(Hide)'!$A27,'Capacity Summary'!$I$35:$BH$35,0))&lt;&gt;0,INDEX('Capacity Summary'!$I$36:$BH$135,MATCH('Capacity Backing (Hide)'!BX$2,'Capacity Summary'!$B$36:$B$135,0),MATCH('Capacity Backing (Hide)'!$A27,'Capacity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(Hide)'!$A27,'Capacity Summary'!$I$35:$BH$35,0))&lt;&gt;0,INDEX('Capacity Summary'!$I$36:$BH$135,MATCH('Capacity Backing (Hide)'!BY$2,'Capacity Summary'!$B$36:$B$135,0),MATCH('Capacity Backing (Hide)'!$A27,'Capacity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(Hide)'!$A27,'Capacity Summary'!$I$35:$BH$35,0))&lt;&gt;0,INDEX('Capacity Summary'!$I$36:$BH$135,MATCH('Capacity Backing (Hide)'!BZ$2,'Capacity Summary'!$B$36:$B$135,0),MATCH('Capacity Backing (Hide)'!$A27,'Capacity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(Hide)'!$A27,'Capacity Summary'!$I$35:$BH$35,0))&lt;&gt;0,INDEX('Capacity Summary'!$I$36:$BH$135,MATCH('Capacity Backing (Hide)'!CA$2,'Capacity Summary'!$B$36:$B$135,0),MATCH('Capacity Backing (Hide)'!$A27,'Capacity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(Hide)'!$A27,'Capacity Summary'!$I$35:$BH$35,0))&lt;&gt;0,INDEX('Capacity Summary'!$I$36:$BH$135,MATCH('Capacity Backing (Hide)'!CB$2,'Capacity Summary'!$B$36:$B$135,0),MATCH('Capacity Backing (Hide)'!$A27,'Capacity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(Hide)'!$A27,'Capacity Summary'!$I$35:$BH$35,0))&lt;&gt;0,INDEX('Capacity Summary'!$I$36:$BH$135,MATCH('Capacity Backing (Hide)'!CC$2,'Capacity Summary'!$B$36:$B$135,0),MATCH('Capacity Backing (Hide)'!$A27,'Capacity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(Hide)'!$A27,'Capacity Summary'!$I$35:$BH$35,0))&lt;&gt;0,INDEX('Capacity Summary'!$I$36:$BH$135,MATCH('Capacity Backing (Hide)'!CD$2,'Capacity Summary'!$B$36:$B$135,0),MATCH('Capacity Backing (Hide)'!$A27,'Capacity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(Hide)'!$A27,'Capacity Summary'!$I$35:$BH$35,0))&lt;&gt;0,INDEX('Capacity Summary'!$I$36:$BH$135,MATCH('Capacity Backing (Hide)'!CE$2,'Capacity Summary'!$B$36:$B$135,0),MATCH('Capacity Backing (Hide)'!$A27,'Capacity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(Hide)'!$A27,'Capacity Summary'!$I$35:$BH$35,0))&lt;&gt;0,INDEX('Capacity Summary'!$I$36:$BH$135,MATCH('Capacity Backing (Hide)'!CF$2,'Capacity Summary'!$B$36:$B$135,0),MATCH('Capacity Backing (Hide)'!$A27,'Capacity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(Hide)'!$A27,'Capacity Summary'!$I$35:$BH$35,0))&lt;&gt;0,INDEX('Capacity Summary'!$I$36:$BH$135,MATCH('Capacity Backing (Hide)'!CG$2,'Capacity Summary'!$B$36:$B$135,0),MATCH('Capacity Backing (Hide)'!$A27,'Capacity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(Hide)'!$A27,'Capacity Summary'!$I$35:$BH$35,0))&lt;&gt;0,INDEX('Capacity Summary'!$I$36:$BH$135,MATCH('Capacity Backing (Hide)'!CH$2,'Capacity Summary'!$B$36:$B$135,0),MATCH('Capacity Backing (Hide)'!$A27,'Capacity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(Hide)'!$A27,'Capacity Summary'!$I$35:$BH$35,0))&lt;&gt;0,INDEX('Capacity Summary'!$I$36:$BH$135,MATCH('Capacity Backing (Hide)'!CI$2,'Capacity Summary'!$B$36:$B$135,0),MATCH('Capacity Backing (Hide)'!$A27,'Capacity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(Hide)'!$A27,'Capacity Summary'!$I$35:$BH$35,0))&lt;&gt;0,INDEX('Capacity Summary'!$I$36:$BH$135,MATCH('Capacity Backing (Hide)'!CJ$2,'Capacity Summary'!$B$36:$B$135,0),MATCH('Capacity Backing (Hide)'!$A27,'Capacity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(Hide)'!$A27,'Capacity Summary'!$I$35:$BH$35,0))&lt;&gt;0,INDEX('Capacity Summary'!$I$36:$BH$135,MATCH('Capacity Backing (Hide)'!CK$2,'Capacity Summary'!$B$36:$B$135,0),MATCH('Capacity Backing (Hide)'!$A27,'Capacity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(Hide)'!$A27,'Capacity Summary'!$I$35:$BH$35,0))&lt;&gt;0,INDEX('Capacity Summary'!$I$36:$BH$135,MATCH('Capacity Backing (Hide)'!CL$2,'Capacity Summary'!$B$36:$B$135,0),MATCH('Capacity Backing (Hide)'!$A27,'Capacity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(Hide)'!$A27,'Capacity Summary'!$I$35:$BH$35,0))&lt;&gt;0,INDEX('Capacity Summary'!$I$36:$BH$135,MATCH('Capacity Backing (Hide)'!CM$2,'Capacity Summary'!$B$36:$B$135,0),MATCH('Capacity Backing (Hide)'!$A27,'Capacity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(Hide)'!$A27,'Capacity Summary'!$I$35:$BH$35,0))&lt;&gt;0,INDEX('Capacity Summary'!$I$36:$BH$135,MATCH('Capacity Backing (Hide)'!CN$2,'Capacity Summary'!$B$36:$B$135,0),MATCH('Capacity Backing (Hide)'!$A27,'Capacity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(Hide)'!$A27,'Capacity Summary'!$I$35:$BH$35,0))&lt;&gt;0,INDEX('Capacity Summary'!$I$36:$BH$135,MATCH('Capacity Backing (Hide)'!CO$2,'Capacity Summary'!$B$36:$B$135,0),MATCH('Capacity Backing (Hide)'!$A27,'Capacity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(Hide)'!$A27,'Capacity Summary'!$I$35:$BH$35,0))&lt;&gt;0,INDEX('Capacity Summary'!$I$36:$BH$135,MATCH('Capacity Backing (Hide)'!CP$2,'Capacity Summary'!$B$36:$B$135,0),MATCH('Capacity Backing (Hide)'!$A27,'Capacity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(Hide)'!$A27,'Capacity Summary'!$I$35:$BH$35,0))&lt;&gt;0,INDEX('Capacity Summary'!$I$36:$BH$135,MATCH('Capacity Backing (Hide)'!CQ$2,'Capacity Summary'!$B$36:$B$135,0),MATCH('Capacity Backing (Hide)'!$A27,'Capacity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(Hide)'!$A27,'Capacity Summary'!$I$35:$BH$35,0))&lt;&gt;0,INDEX('Capacity Summary'!$I$36:$BH$135,MATCH('Capacity Backing (Hide)'!CR$2,'Capacity Summary'!$B$36:$B$135,0),MATCH('Capacity Backing (Hide)'!$A27,'Capacity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(Hide)'!$A27,'Capacity Summary'!$I$35:$BH$35,0))&lt;&gt;0,INDEX('Capacity Summary'!$I$36:$BH$135,MATCH('Capacity Backing (Hide)'!CS$2,'Capacity Summary'!$B$36:$B$135,0),MATCH('Capacity Backing (Hide)'!$A27,'Capacity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(Hide)'!$A27,'Capacity Summary'!$I$35:$BH$35,0))&lt;&gt;0,INDEX('Capacity Summary'!$I$36:$BH$135,MATCH('Capacity Backing (Hide)'!CT$2,'Capacity Summary'!$B$36:$B$135,0),MATCH('Capacity Backing (Hide)'!$A27,'Capacity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(Hide)'!$A27,'Capacity Summary'!$I$35:$BH$35,0))&lt;&gt;0,INDEX('Capacity Summary'!$I$36:$BH$135,MATCH('Capacity Backing (Hide)'!CU$2,'Capacity Summary'!$B$36:$B$135,0),MATCH('Capacity Backing (Hide)'!$A27,'Capacity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(Hide)'!$A27,'Capacity Summary'!$I$35:$BH$35,0))&lt;&gt;0,INDEX('Capacity Summary'!$I$36:$BH$135,MATCH('Capacity Backing (Hide)'!CV$2,'Capacity Summary'!$B$36:$B$135,0),MATCH('Capacity Backing (Hide)'!$A27,'Capacity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(Hide)'!$A27,'Capacity Summary'!$I$35:$BH$35,0))&lt;&gt;0,INDEX('Capacity Summary'!$I$36:$BH$135,MATCH('Capacity Backing (Hide)'!CW$2,'Capacity Summary'!$B$36:$B$135,0),MATCH('Capacity Backing (Hide)'!$A27,'Capacity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8" spans="1:101" x14ac:dyDescent="0.35">
      <c r="A28" s="2">
        <f ca="1">'Required Capacity (Hide)'!E28</f>
        <v>44365</v>
      </c>
      <c r="B28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(Hide)'!$A28,'Capacity Summary'!$I$35:$BH$35,0))&lt;&gt;0,INDEX('Capacity Summary'!$I$36:$BH$135,MATCH('Capacity Backing (Hide)'!B$2,'Capacity Summary'!$B$36:$B$135,0),MATCH('Capacity Backing (Hide)'!$A28,'Capacity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8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(Hide)'!$A28,'Capacity Summary'!$I$35:$BH$35,0))&lt;&gt;0,INDEX('Capacity Summary'!$I$36:$BH$135,MATCH('Capacity Backing (Hide)'!C$2,'Capacity Summary'!$B$36:$B$135,0),MATCH('Capacity Backing (Hide)'!$A28,'Capacity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8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(Hide)'!$A28,'Capacity Summary'!$I$35:$BH$35,0))&lt;&gt;0,INDEX('Capacity Summary'!$I$36:$BH$135,MATCH('Capacity Backing (Hide)'!D$2,'Capacity Summary'!$B$36:$B$135,0),MATCH('Capacity Backing (Hide)'!$A28,'Capacity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(Hide)'!$A28,'Capacity Summary'!$I$35:$BH$35,0))&lt;&gt;0,INDEX('Capacity Summary'!$I$36:$BH$135,MATCH('Capacity Backing (Hide)'!E$2,'Capacity Summary'!$B$36:$B$135,0),MATCH('Capacity Backing (Hide)'!$A28,'Capacity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(Hide)'!$A28,'Capacity Summary'!$I$35:$BH$35,0))&lt;&gt;0,INDEX('Capacity Summary'!$I$36:$BH$135,MATCH('Capacity Backing (Hide)'!F$2,'Capacity Summary'!$B$36:$B$135,0),MATCH('Capacity Backing (Hide)'!$A28,'Capacity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(Hide)'!$A28,'Capacity Summary'!$I$35:$BH$35,0))&lt;&gt;0,INDEX('Capacity Summary'!$I$36:$BH$135,MATCH('Capacity Backing (Hide)'!G$2,'Capacity Summary'!$B$36:$B$135,0),MATCH('Capacity Backing (Hide)'!$A28,'Capacity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(Hide)'!$A28,'Capacity Summary'!$I$35:$BH$35,0))&lt;&gt;0,INDEX('Capacity Summary'!$I$36:$BH$135,MATCH('Capacity Backing (Hide)'!H$2,'Capacity Summary'!$B$36:$B$135,0),MATCH('Capacity Backing (Hide)'!$A28,'Capacity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(Hide)'!$A28,'Capacity Summary'!$I$35:$BH$35,0))&lt;&gt;0,INDEX('Capacity Summary'!$I$36:$BH$135,MATCH('Capacity Backing (Hide)'!I$2,'Capacity Summary'!$B$36:$B$135,0),MATCH('Capacity Backing (Hide)'!$A28,'Capacity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(Hide)'!$A28,'Capacity Summary'!$I$35:$BH$35,0))&lt;&gt;0,INDEX('Capacity Summary'!$I$36:$BH$135,MATCH('Capacity Backing (Hide)'!J$2,'Capacity Summary'!$B$36:$B$135,0),MATCH('Capacity Backing (Hide)'!$A28,'Capacity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(Hide)'!$A28,'Capacity Summary'!$I$35:$BH$35,0))&lt;&gt;0,INDEX('Capacity Summary'!$I$36:$BH$135,MATCH('Capacity Backing (Hide)'!K$2,'Capacity Summary'!$B$36:$B$135,0),MATCH('Capacity Backing (Hide)'!$A28,'Capacity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(Hide)'!$A28,'Capacity Summary'!$I$35:$BH$35,0))&lt;&gt;0,INDEX('Capacity Summary'!$I$36:$BH$135,MATCH('Capacity Backing (Hide)'!L$2,'Capacity Summary'!$B$36:$B$135,0),MATCH('Capacity Backing (Hide)'!$A28,'Capacity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(Hide)'!$A28,'Capacity Summary'!$I$35:$BH$35,0))&lt;&gt;0,INDEX('Capacity Summary'!$I$36:$BH$135,MATCH('Capacity Backing (Hide)'!M$2,'Capacity Summary'!$B$36:$B$135,0),MATCH('Capacity Backing (Hide)'!$A28,'Capacity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(Hide)'!$A28,'Capacity Summary'!$I$35:$BH$35,0))&lt;&gt;0,INDEX('Capacity Summary'!$I$36:$BH$135,MATCH('Capacity Backing (Hide)'!N$2,'Capacity Summary'!$B$36:$B$135,0),MATCH('Capacity Backing (Hide)'!$A28,'Capacity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(Hide)'!$A28,'Capacity Summary'!$I$35:$BH$35,0))&lt;&gt;0,INDEX('Capacity Summary'!$I$36:$BH$135,MATCH('Capacity Backing (Hide)'!O$2,'Capacity Summary'!$B$36:$B$135,0),MATCH('Capacity Backing (Hide)'!$A28,'Capacity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(Hide)'!$A28,'Capacity Summary'!$I$35:$BH$35,0))&lt;&gt;0,INDEX('Capacity Summary'!$I$36:$BH$135,MATCH('Capacity Backing (Hide)'!P$2,'Capacity Summary'!$B$36:$B$135,0),MATCH('Capacity Backing (Hide)'!$A28,'Capacity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(Hide)'!$A28,'Capacity Summary'!$I$35:$BH$35,0))&lt;&gt;0,INDEX('Capacity Summary'!$I$36:$BH$135,MATCH('Capacity Backing (Hide)'!Q$2,'Capacity Summary'!$B$36:$B$135,0),MATCH('Capacity Backing (Hide)'!$A28,'Capacity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(Hide)'!$A28,'Capacity Summary'!$I$35:$BH$35,0))&lt;&gt;0,INDEX('Capacity Summary'!$I$36:$BH$135,MATCH('Capacity Backing (Hide)'!R$2,'Capacity Summary'!$B$36:$B$135,0),MATCH('Capacity Backing (Hide)'!$A28,'Capacity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(Hide)'!$A28,'Capacity Summary'!$I$35:$BH$35,0))&lt;&gt;0,INDEX('Capacity Summary'!$I$36:$BH$135,MATCH('Capacity Backing (Hide)'!S$2,'Capacity Summary'!$B$36:$B$135,0),MATCH('Capacity Backing (Hide)'!$A28,'Capacity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(Hide)'!$A28,'Capacity Summary'!$I$35:$BH$35,0))&lt;&gt;0,INDEX('Capacity Summary'!$I$36:$BH$135,MATCH('Capacity Backing (Hide)'!T$2,'Capacity Summary'!$B$36:$B$135,0),MATCH('Capacity Backing (Hide)'!$A28,'Capacity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(Hide)'!$A28,'Capacity Summary'!$I$35:$BH$35,0))&lt;&gt;0,INDEX('Capacity Summary'!$I$36:$BH$135,MATCH('Capacity Backing (Hide)'!U$2,'Capacity Summary'!$B$36:$B$135,0),MATCH('Capacity Backing (Hide)'!$A28,'Capacity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(Hide)'!$A28,'Capacity Summary'!$I$35:$BH$35,0))&lt;&gt;0,INDEX('Capacity Summary'!$I$36:$BH$135,MATCH('Capacity Backing (Hide)'!V$2,'Capacity Summary'!$B$36:$B$135,0),MATCH('Capacity Backing (Hide)'!$A28,'Capacity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(Hide)'!$A28,'Capacity Summary'!$I$35:$BH$35,0))&lt;&gt;0,INDEX('Capacity Summary'!$I$36:$BH$135,MATCH('Capacity Backing (Hide)'!W$2,'Capacity Summary'!$B$36:$B$135,0),MATCH('Capacity Backing (Hide)'!$A28,'Capacity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(Hide)'!$A28,'Capacity Summary'!$I$35:$BH$35,0))&lt;&gt;0,INDEX('Capacity Summary'!$I$36:$BH$135,MATCH('Capacity Backing (Hide)'!X$2,'Capacity Summary'!$B$36:$B$135,0),MATCH('Capacity Backing (Hide)'!$A28,'Capacity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(Hide)'!$A28,'Capacity Summary'!$I$35:$BH$35,0))&lt;&gt;0,INDEX('Capacity Summary'!$I$36:$BH$135,MATCH('Capacity Backing (Hide)'!Y$2,'Capacity Summary'!$B$36:$B$135,0),MATCH('Capacity Backing (Hide)'!$A28,'Capacity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(Hide)'!$A28,'Capacity Summary'!$I$35:$BH$35,0))&lt;&gt;0,INDEX('Capacity Summary'!$I$36:$BH$135,MATCH('Capacity Backing (Hide)'!Z$2,'Capacity Summary'!$B$36:$B$135,0),MATCH('Capacity Backing (Hide)'!$A28,'Capacity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(Hide)'!$A28,'Capacity Summary'!$I$35:$BH$35,0))&lt;&gt;0,INDEX('Capacity Summary'!$I$36:$BH$135,MATCH('Capacity Backing (Hide)'!AA$2,'Capacity Summary'!$B$36:$B$135,0),MATCH('Capacity Backing (Hide)'!$A28,'Capacity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(Hide)'!$A28,'Capacity Summary'!$I$35:$BH$35,0))&lt;&gt;0,INDEX('Capacity Summary'!$I$36:$BH$135,MATCH('Capacity Backing (Hide)'!AB$2,'Capacity Summary'!$B$36:$B$135,0),MATCH('Capacity Backing (Hide)'!$A28,'Capacity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(Hide)'!$A28,'Capacity Summary'!$I$35:$BH$35,0))&lt;&gt;0,INDEX('Capacity Summary'!$I$36:$BH$135,MATCH('Capacity Backing (Hide)'!AC$2,'Capacity Summary'!$B$36:$B$135,0),MATCH('Capacity Backing (Hide)'!$A28,'Capacity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(Hide)'!$A28,'Capacity Summary'!$I$35:$BH$35,0))&lt;&gt;0,INDEX('Capacity Summary'!$I$36:$BH$135,MATCH('Capacity Backing (Hide)'!AD$2,'Capacity Summary'!$B$36:$B$135,0),MATCH('Capacity Backing (Hide)'!$A28,'Capacity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(Hide)'!$A28,'Capacity Summary'!$I$35:$BH$35,0))&lt;&gt;0,INDEX('Capacity Summary'!$I$36:$BH$135,MATCH('Capacity Backing (Hide)'!AE$2,'Capacity Summary'!$B$36:$B$135,0),MATCH('Capacity Backing (Hide)'!$A28,'Capacity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(Hide)'!$A28,'Capacity Summary'!$I$35:$BH$35,0))&lt;&gt;0,INDEX('Capacity Summary'!$I$36:$BH$135,MATCH('Capacity Backing (Hide)'!AF$2,'Capacity Summary'!$B$36:$B$135,0),MATCH('Capacity Backing (Hide)'!$A28,'Capacity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(Hide)'!$A28,'Capacity Summary'!$I$35:$BH$35,0))&lt;&gt;0,INDEX('Capacity Summary'!$I$36:$BH$135,MATCH('Capacity Backing (Hide)'!AG$2,'Capacity Summary'!$B$36:$B$135,0),MATCH('Capacity Backing (Hide)'!$A28,'Capacity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(Hide)'!$A28,'Capacity Summary'!$I$35:$BH$35,0))&lt;&gt;0,INDEX('Capacity Summary'!$I$36:$BH$135,MATCH('Capacity Backing (Hide)'!AH$2,'Capacity Summary'!$B$36:$B$135,0),MATCH('Capacity Backing (Hide)'!$A28,'Capacity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(Hide)'!$A28,'Capacity Summary'!$I$35:$BH$35,0))&lt;&gt;0,INDEX('Capacity Summary'!$I$36:$BH$135,MATCH('Capacity Backing (Hide)'!AI$2,'Capacity Summary'!$B$36:$B$135,0),MATCH('Capacity Backing (Hide)'!$A28,'Capacity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(Hide)'!$A28,'Capacity Summary'!$I$35:$BH$35,0))&lt;&gt;0,INDEX('Capacity Summary'!$I$36:$BH$135,MATCH('Capacity Backing (Hide)'!AJ$2,'Capacity Summary'!$B$36:$B$135,0),MATCH('Capacity Backing (Hide)'!$A28,'Capacity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(Hide)'!$A28,'Capacity Summary'!$I$35:$BH$35,0))&lt;&gt;0,INDEX('Capacity Summary'!$I$36:$BH$135,MATCH('Capacity Backing (Hide)'!AK$2,'Capacity Summary'!$B$36:$B$135,0),MATCH('Capacity Backing (Hide)'!$A28,'Capacity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(Hide)'!$A28,'Capacity Summary'!$I$35:$BH$35,0))&lt;&gt;0,INDEX('Capacity Summary'!$I$36:$BH$135,MATCH('Capacity Backing (Hide)'!AL$2,'Capacity Summary'!$B$36:$B$135,0),MATCH('Capacity Backing (Hide)'!$A28,'Capacity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(Hide)'!$A28,'Capacity Summary'!$I$35:$BH$35,0))&lt;&gt;0,INDEX('Capacity Summary'!$I$36:$BH$135,MATCH('Capacity Backing (Hide)'!AM$2,'Capacity Summary'!$B$36:$B$135,0),MATCH('Capacity Backing (Hide)'!$A28,'Capacity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(Hide)'!$A28,'Capacity Summary'!$I$35:$BH$35,0))&lt;&gt;0,INDEX('Capacity Summary'!$I$36:$BH$135,MATCH('Capacity Backing (Hide)'!AN$2,'Capacity Summary'!$B$36:$B$135,0),MATCH('Capacity Backing (Hide)'!$A28,'Capacity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(Hide)'!$A28,'Capacity Summary'!$I$35:$BH$35,0))&lt;&gt;0,INDEX('Capacity Summary'!$I$36:$BH$135,MATCH('Capacity Backing (Hide)'!AO$2,'Capacity Summary'!$B$36:$B$135,0),MATCH('Capacity Backing (Hide)'!$A28,'Capacity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(Hide)'!$A28,'Capacity Summary'!$I$35:$BH$35,0))&lt;&gt;0,INDEX('Capacity Summary'!$I$36:$BH$135,MATCH('Capacity Backing (Hide)'!AP$2,'Capacity Summary'!$B$36:$B$135,0),MATCH('Capacity Backing (Hide)'!$A28,'Capacity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(Hide)'!$A28,'Capacity Summary'!$I$35:$BH$35,0))&lt;&gt;0,INDEX('Capacity Summary'!$I$36:$BH$135,MATCH('Capacity Backing (Hide)'!AQ$2,'Capacity Summary'!$B$36:$B$135,0),MATCH('Capacity Backing (Hide)'!$A28,'Capacity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(Hide)'!$A28,'Capacity Summary'!$I$35:$BH$35,0))&lt;&gt;0,INDEX('Capacity Summary'!$I$36:$BH$135,MATCH('Capacity Backing (Hide)'!AR$2,'Capacity Summary'!$B$36:$B$135,0),MATCH('Capacity Backing (Hide)'!$A28,'Capacity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(Hide)'!$A28,'Capacity Summary'!$I$35:$BH$35,0))&lt;&gt;0,INDEX('Capacity Summary'!$I$36:$BH$135,MATCH('Capacity Backing (Hide)'!AS$2,'Capacity Summary'!$B$36:$B$135,0),MATCH('Capacity Backing (Hide)'!$A28,'Capacity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(Hide)'!$A28,'Capacity Summary'!$I$35:$BH$35,0))&lt;&gt;0,INDEX('Capacity Summary'!$I$36:$BH$135,MATCH('Capacity Backing (Hide)'!AT$2,'Capacity Summary'!$B$36:$B$135,0),MATCH('Capacity Backing (Hide)'!$A28,'Capacity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(Hide)'!$A28,'Capacity Summary'!$I$35:$BH$35,0))&lt;&gt;0,INDEX('Capacity Summary'!$I$36:$BH$135,MATCH('Capacity Backing (Hide)'!AU$2,'Capacity Summary'!$B$36:$B$135,0),MATCH('Capacity Backing (Hide)'!$A28,'Capacity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(Hide)'!$A28,'Capacity Summary'!$I$35:$BH$35,0))&lt;&gt;0,INDEX('Capacity Summary'!$I$36:$BH$135,MATCH('Capacity Backing (Hide)'!AV$2,'Capacity Summary'!$B$36:$B$135,0),MATCH('Capacity Backing (Hide)'!$A28,'Capacity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(Hide)'!$A28,'Capacity Summary'!$I$35:$BH$35,0))&lt;&gt;0,INDEX('Capacity Summary'!$I$36:$BH$135,MATCH('Capacity Backing (Hide)'!AW$2,'Capacity Summary'!$B$36:$B$135,0),MATCH('Capacity Backing (Hide)'!$A28,'Capacity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(Hide)'!$A28,'Capacity Summary'!$I$35:$BH$35,0))&lt;&gt;0,INDEX('Capacity Summary'!$I$36:$BH$135,MATCH('Capacity Backing (Hide)'!AX$2,'Capacity Summary'!$B$36:$B$135,0),MATCH('Capacity Backing (Hide)'!$A28,'Capacity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(Hide)'!$A28,'Capacity Summary'!$I$35:$BH$35,0))&lt;&gt;0,INDEX('Capacity Summary'!$I$36:$BH$135,MATCH('Capacity Backing (Hide)'!AY$2,'Capacity Summary'!$B$36:$B$135,0),MATCH('Capacity Backing (Hide)'!$A28,'Capacity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(Hide)'!$A28,'Capacity Summary'!$I$35:$BH$35,0))&lt;&gt;0,INDEX('Capacity Summary'!$I$36:$BH$135,MATCH('Capacity Backing (Hide)'!AZ$2,'Capacity Summary'!$B$36:$B$135,0),MATCH('Capacity Backing (Hide)'!$A28,'Capacity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(Hide)'!$A28,'Capacity Summary'!$I$35:$BH$35,0))&lt;&gt;0,INDEX('Capacity Summary'!$I$36:$BH$135,MATCH('Capacity Backing (Hide)'!BA$2,'Capacity Summary'!$B$36:$B$135,0),MATCH('Capacity Backing (Hide)'!$A28,'Capacity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(Hide)'!$A28,'Capacity Summary'!$I$35:$BH$35,0))&lt;&gt;0,INDEX('Capacity Summary'!$I$36:$BH$135,MATCH('Capacity Backing (Hide)'!BB$2,'Capacity Summary'!$B$36:$B$135,0),MATCH('Capacity Backing (Hide)'!$A28,'Capacity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(Hide)'!$A28,'Capacity Summary'!$I$35:$BH$35,0))&lt;&gt;0,INDEX('Capacity Summary'!$I$36:$BH$135,MATCH('Capacity Backing (Hide)'!BC$2,'Capacity Summary'!$B$36:$B$135,0),MATCH('Capacity Backing (Hide)'!$A28,'Capacity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(Hide)'!$A28,'Capacity Summary'!$I$35:$BH$35,0))&lt;&gt;0,INDEX('Capacity Summary'!$I$36:$BH$135,MATCH('Capacity Backing (Hide)'!BD$2,'Capacity Summary'!$B$36:$B$135,0),MATCH('Capacity Backing (Hide)'!$A28,'Capacity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(Hide)'!$A28,'Capacity Summary'!$I$35:$BH$35,0))&lt;&gt;0,INDEX('Capacity Summary'!$I$36:$BH$135,MATCH('Capacity Backing (Hide)'!BE$2,'Capacity Summary'!$B$36:$B$135,0),MATCH('Capacity Backing (Hide)'!$A28,'Capacity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(Hide)'!$A28,'Capacity Summary'!$I$35:$BH$35,0))&lt;&gt;0,INDEX('Capacity Summary'!$I$36:$BH$135,MATCH('Capacity Backing (Hide)'!BF$2,'Capacity Summary'!$B$36:$B$135,0),MATCH('Capacity Backing (Hide)'!$A28,'Capacity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(Hide)'!$A28,'Capacity Summary'!$I$35:$BH$35,0))&lt;&gt;0,INDEX('Capacity Summary'!$I$36:$BH$135,MATCH('Capacity Backing (Hide)'!BG$2,'Capacity Summary'!$B$36:$B$135,0),MATCH('Capacity Backing (Hide)'!$A28,'Capacity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(Hide)'!$A28,'Capacity Summary'!$I$35:$BH$35,0))&lt;&gt;0,INDEX('Capacity Summary'!$I$36:$BH$135,MATCH('Capacity Backing (Hide)'!BH$2,'Capacity Summary'!$B$36:$B$135,0),MATCH('Capacity Backing (Hide)'!$A28,'Capacity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(Hide)'!$A28,'Capacity Summary'!$I$35:$BH$35,0))&lt;&gt;0,INDEX('Capacity Summary'!$I$36:$BH$135,MATCH('Capacity Backing (Hide)'!BI$2,'Capacity Summary'!$B$36:$B$135,0),MATCH('Capacity Backing (Hide)'!$A28,'Capacity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(Hide)'!$A28,'Capacity Summary'!$I$35:$BH$35,0))&lt;&gt;0,INDEX('Capacity Summary'!$I$36:$BH$135,MATCH('Capacity Backing (Hide)'!BJ$2,'Capacity Summary'!$B$36:$B$135,0),MATCH('Capacity Backing (Hide)'!$A28,'Capacity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(Hide)'!$A28,'Capacity Summary'!$I$35:$BH$35,0))&lt;&gt;0,INDEX('Capacity Summary'!$I$36:$BH$135,MATCH('Capacity Backing (Hide)'!BK$2,'Capacity Summary'!$B$36:$B$135,0),MATCH('Capacity Backing (Hide)'!$A28,'Capacity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(Hide)'!$A28,'Capacity Summary'!$I$35:$BH$35,0))&lt;&gt;0,INDEX('Capacity Summary'!$I$36:$BH$135,MATCH('Capacity Backing (Hide)'!BL$2,'Capacity Summary'!$B$36:$B$135,0),MATCH('Capacity Backing (Hide)'!$A28,'Capacity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(Hide)'!$A28,'Capacity Summary'!$I$35:$BH$35,0))&lt;&gt;0,INDEX('Capacity Summary'!$I$36:$BH$135,MATCH('Capacity Backing (Hide)'!BM$2,'Capacity Summary'!$B$36:$B$135,0),MATCH('Capacity Backing (Hide)'!$A28,'Capacity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(Hide)'!$A28,'Capacity Summary'!$I$35:$BH$35,0))&lt;&gt;0,INDEX('Capacity Summary'!$I$36:$BH$135,MATCH('Capacity Backing (Hide)'!BN$2,'Capacity Summary'!$B$36:$B$135,0),MATCH('Capacity Backing (Hide)'!$A28,'Capacity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(Hide)'!$A28,'Capacity Summary'!$I$35:$BH$35,0))&lt;&gt;0,INDEX('Capacity Summary'!$I$36:$BH$135,MATCH('Capacity Backing (Hide)'!BO$2,'Capacity Summary'!$B$36:$B$135,0),MATCH('Capacity Backing (Hide)'!$A28,'Capacity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(Hide)'!$A28,'Capacity Summary'!$I$35:$BH$35,0))&lt;&gt;0,INDEX('Capacity Summary'!$I$36:$BH$135,MATCH('Capacity Backing (Hide)'!BP$2,'Capacity Summary'!$B$36:$B$135,0),MATCH('Capacity Backing (Hide)'!$A28,'Capacity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(Hide)'!$A28,'Capacity Summary'!$I$35:$BH$35,0))&lt;&gt;0,INDEX('Capacity Summary'!$I$36:$BH$135,MATCH('Capacity Backing (Hide)'!BQ$2,'Capacity Summary'!$B$36:$B$135,0),MATCH('Capacity Backing (Hide)'!$A28,'Capacity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(Hide)'!$A28,'Capacity Summary'!$I$35:$BH$35,0))&lt;&gt;0,INDEX('Capacity Summary'!$I$36:$BH$135,MATCH('Capacity Backing (Hide)'!BR$2,'Capacity Summary'!$B$36:$B$135,0),MATCH('Capacity Backing (Hide)'!$A28,'Capacity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(Hide)'!$A28,'Capacity Summary'!$I$35:$BH$35,0))&lt;&gt;0,INDEX('Capacity Summary'!$I$36:$BH$135,MATCH('Capacity Backing (Hide)'!BS$2,'Capacity Summary'!$B$36:$B$135,0),MATCH('Capacity Backing (Hide)'!$A28,'Capacity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(Hide)'!$A28,'Capacity Summary'!$I$35:$BH$35,0))&lt;&gt;0,INDEX('Capacity Summary'!$I$36:$BH$135,MATCH('Capacity Backing (Hide)'!BT$2,'Capacity Summary'!$B$36:$B$135,0),MATCH('Capacity Backing (Hide)'!$A28,'Capacity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(Hide)'!$A28,'Capacity Summary'!$I$35:$BH$35,0))&lt;&gt;0,INDEX('Capacity Summary'!$I$36:$BH$135,MATCH('Capacity Backing (Hide)'!BU$2,'Capacity Summary'!$B$36:$B$135,0),MATCH('Capacity Backing (Hide)'!$A28,'Capacity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(Hide)'!$A28,'Capacity Summary'!$I$35:$BH$35,0))&lt;&gt;0,INDEX('Capacity Summary'!$I$36:$BH$135,MATCH('Capacity Backing (Hide)'!BV$2,'Capacity Summary'!$B$36:$B$135,0),MATCH('Capacity Backing (Hide)'!$A28,'Capacity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(Hide)'!$A28,'Capacity Summary'!$I$35:$BH$35,0))&lt;&gt;0,INDEX('Capacity Summary'!$I$36:$BH$135,MATCH('Capacity Backing (Hide)'!BW$2,'Capacity Summary'!$B$36:$B$135,0),MATCH('Capacity Backing (Hide)'!$A28,'Capacity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(Hide)'!$A28,'Capacity Summary'!$I$35:$BH$35,0))&lt;&gt;0,INDEX('Capacity Summary'!$I$36:$BH$135,MATCH('Capacity Backing (Hide)'!BX$2,'Capacity Summary'!$B$36:$B$135,0),MATCH('Capacity Backing (Hide)'!$A28,'Capacity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(Hide)'!$A28,'Capacity Summary'!$I$35:$BH$35,0))&lt;&gt;0,INDEX('Capacity Summary'!$I$36:$BH$135,MATCH('Capacity Backing (Hide)'!BY$2,'Capacity Summary'!$B$36:$B$135,0),MATCH('Capacity Backing (Hide)'!$A28,'Capacity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(Hide)'!$A28,'Capacity Summary'!$I$35:$BH$35,0))&lt;&gt;0,INDEX('Capacity Summary'!$I$36:$BH$135,MATCH('Capacity Backing (Hide)'!BZ$2,'Capacity Summary'!$B$36:$B$135,0),MATCH('Capacity Backing (Hide)'!$A28,'Capacity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(Hide)'!$A28,'Capacity Summary'!$I$35:$BH$35,0))&lt;&gt;0,INDEX('Capacity Summary'!$I$36:$BH$135,MATCH('Capacity Backing (Hide)'!CA$2,'Capacity Summary'!$B$36:$B$135,0),MATCH('Capacity Backing (Hide)'!$A28,'Capacity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(Hide)'!$A28,'Capacity Summary'!$I$35:$BH$35,0))&lt;&gt;0,INDEX('Capacity Summary'!$I$36:$BH$135,MATCH('Capacity Backing (Hide)'!CB$2,'Capacity Summary'!$B$36:$B$135,0),MATCH('Capacity Backing (Hide)'!$A28,'Capacity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(Hide)'!$A28,'Capacity Summary'!$I$35:$BH$35,0))&lt;&gt;0,INDEX('Capacity Summary'!$I$36:$BH$135,MATCH('Capacity Backing (Hide)'!CC$2,'Capacity Summary'!$B$36:$B$135,0),MATCH('Capacity Backing (Hide)'!$A28,'Capacity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(Hide)'!$A28,'Capacity Summary'!$I$35:$BH$35,0))&lt;&gt;0,INDEX('Capacity Summary'!$I$36:$BH$135,MATCH('Capacity Backing (Hide)'!CD$2,'Capacity Summary'!$B$36:$B$135,0),MATCH('Capacity Backing (Hide)'!$A28,'Capacity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(Hide)'!$A28,'Capacity Summary'!$I$35:$BH$35,0))&lt;&gt;0,INDEX('Capacity Summary'!$I$36:$BH$135,MATCH('Capacity Backing (Hide)'!CE$2,'Capacity Summary'!$B$36:$B$135,0),MATCH('Capacity Backing (Hide)'!$A28,'Capacity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(Hide)'!$A28,'Capacity Summary'!$I$35:$BH$35,0))&lt;&gt;0,INDEX('Capacity Summary'!$I$36:$BH$135,MATCH('Capacity Backing (Hide)'!CF$2,'Capacity Summary'!$B$36:$B$135,0),MATCH('Capacity Backing (Hide)'!$A28,'Capacity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(Hide)'!$A28,'Capacity Summary'!$I$35:$BH$35,0))&lt;&gt;0,INDEX('Capacity Summary'!$I$36:$BH$135,MATCH('Capacity Backing (Hide)'!CG$2,'Capacity Summary'!$B$36:$B$135,0),MATCH('Capacity Backing (Hide)'!$A28,'Capacity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(Hide)'!$A28,'Capacity Summary'!$I$35:$BH$35,0))&lt;&gt;0,INDEX('Capacity Summary'!$I$36:$BH$135,MATCH('Capacity Backing (Hide)'!CH$2,'Capacity Summary'!$B$36:$B$135,0),MATCH('Capacity Backing (Hide)'!$A28,'Capacity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(Hide)'!$A28,'Capacity Summary'!$I$35:$BH$35,0))&lt;&gt;0,INDEX('Capacity Summary'!$I$36:$BH$135,MATCH('Capacity Backing (Hide)'!CI$2,'Capacity Summary'!$B$36:$B$135,0),MATCH('Capacity Backing (Hide)'!$A28,'Capacity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(Hide)'!$A28,'Capacity Summary'!$I$35:$BH$35,0))&lt;&gt;0,INDEX('Capacity Summary'!$I$36:$BH$135,MATCH('Capacity Backing (Hide)'!CJ$2,'Capacity Summary'!$B$36:$B$135,0),MATCH('Capacity Backing (Hide)'!$A28,'Capacity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(Hide)'!$A28,'Capacity Summary'!$I$35:$BH$35,0))&lt;&gt;0,INDEX('Capacity Summary'!$I$36:$BH$135,MATCH('Capacity Backing (Hide)'!CK$2,'Capacity Summary'!$B$36:$B$135,0),MATCH('Capacity Backing (Hide)'!$A28,'Capacity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(Hide)'!$A28,'Capacity Summary'!$I$35:$BH$35,0))&lt;&gt;0,INDEX('Capacity Summary'!$I$36:$BH$135,MATCH('Capacity Backing (Hide)'!CL$2,'Capacity Summary'!$B$36:$B$135,0),MATCH('Capacity Backing (Hide)'!$A28,'Capacity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(Hide)'!$A28,'Capacity Summary'!$I$35:$BH$35,0))&lt;&gt;0,INDEX('Capacity Summary'!$I$36:$BH$135,MATCH('Capacity Backing (Hide)'!CM$2,'Capacity Summary'!$B$36:$B$135,0),MATCH('Capacity Backing (Hide)'!$A28,'Capacity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(Hide)'!$A28,'Capacity Summary'!$I$35:$BH$35,0))&lt;&gt;0,INDEX('Capacity Summary'!$I$36:$BH$135,MATCH('Capacity Backing (Hide)'!CN$2,'Capacity Summary'!$B$36:$B$135,0),MATCH('Capacity Backing (Hide)'!$A28,'Capacity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(Hide)'!$A28,'Capacity Summary'!$I$35:$BH$35,0))&lt;&gt;0,INDEX('Capacity Summary'!$I$36:$BH$135,MATCH('Capacity Backing (Hide)'!CO$2,'Capacity Summary'!$B$36:$B$135,0),MATCH('Capacity Backing (Hide)'!$A28,'Capacity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(Hide)'!$A28,'Capacity Summary'!$I$35:$BH$35,0))&lt;&gt;0,INDEX('Capacity Summary'!$I$36:$BH$135,MATCH('Capacity Backing (Hide)'!CP$2,'Capacity Summary'!$B$36:$B$135,0),MATCH('Capacity Backing (Hide)'!$A28,'Capacity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(Hide)'!$A28,'Capacity Summary'!$I$35:$BH$35,0))&lt;&gt;0,INDEX('Capacity Summary'!$I$36:$BH$135,MATCH('Capacity Backing (Hide)'!CQ$2,'Capacity Summary'!$B$36:$B$135,0),MATCH('Capacity Backing (Hide)'!$A28,'Capacity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(Hide)'!$A28,'Capacity Summary'!$I$35:$BH$35,0))&lt;&gt;0,INDEX('Capacity Summary'!$I$36:$BH$135,MATCH('Capacity Backing (Hide)'!CR$2,'Capacity Summary'!$B$36:$B$135,0),MATCH('Capacity Backing (Hide)'!$A28,'Capacity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(Hide)'!$A28,'Capacity Summary'!$I$35:$BH$35,0))&lt;&gt;0,INDEX('Capacity Summary'!$I$36:$BH$135,MATCH('Capacity Backing (Hide)'!CS$2,'Capacity Summary'!$B$36:$B$135,0),MATCH('Capacity Backing (Hide)'!$A28,'Capacity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(Hide)'!$A28,'Capacity Summary'!$I$35:$BH$35,0))&lt;&gt;0,INDEX('Capacity Summary'!$I$36:$BH$135,MATCH('Capacity Backing (Hide)'!CT$2,'Capacity Summary'!$B$36:$B$135,0),MATCH('Capacity Backing (Hide)'!$A28,'Capacity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(Hide)'!$A28,'Capacity Summary'!$I$35:$BH$35,0))&lt;&gt;0,INDEX('Capacity Summary'!$I$36:$BH$135,MATCH('Capacity Backing (Hide)'!CU$2,'Capacity Summary'!$B$36:$B$135,0),MATCH('Capacity Backing (Hide)'!$A28,'Capacity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(Hide)'!$A28,'Capacity Summary'!$I$35:$BH$35,0))&lt;&gt;0,INDEX('Capacity Summary'!$I$36:$BH$135,MATCH('Capacity Backing (Hide)'!CV$2,'Capacity Summary'!$B$36:$B$135,0),MATCH('Capacity Backing (Hide)'!$A28,'Capacity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(Hide)'!$A28,'Capacity Summary'!$I$35:$BH$35,0))&lt;&gt;0,INDEX('Capacity Summary'!$I$36:$BH$135,MATCH('Capacity Backing (Hide)'!CW$2,'Capacity Summary'!$B$36:$B$135,0),MATCH('Capacity Backing (Hide)'!$A28,'Capacity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9" spans="1:101" x14ac:dyDescent="0.35">
      <c r="A29" s="2">
        <f ca="1">'Required Capacity (Hide)'!E29</f>
        <v>44372</v>
      </c>
      <c r="B29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(Hide)'!$A29,'Capacity Summary'!$I$35:$BH$35,0))&lt;&gt;0,INDEX('Capacity Summary'!$I$36:$BH$135,MATCH('Capacity Backing (Hide)'!B$2,'Capacity Summary'!$B$36:$B$135,0),MATCH('Capacity Backing (Hide)'!$A29,'Capacity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9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(Hide)'!$A29,'Capacity Summary'!$I$35:$BH$35,0))&lt;&gt;0,INDEX('Capacity Summary'!$I$36:$BH$135,MATCH('Capacity Backing (Hide)'!C$2,'Capacity Summary'!$B$36:$B$135,0),MATCH('Capacity Backing (Hide)'!$A29,'Capacity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9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(Hide)'!$A29,'Capacity Summary'!$I$35:$BH$35,0))&lt;&gt;0,INDEX('Capacity Summary'!$I$36:$BH$135,MATCH('Capacity Backing (Hide)'!D$2,'Capacity Summary'!$B$36:$B$135,0),MATCH('Capacity Backing (Hide)'!$A29,'Capacity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(Hide)'!$A29,'Capacity Summary'!$I$35:$BH$35,0))&lt;&gt;0,INDEX('Capacity Summary'!$I$36:$BH$135,MATCH('Capacity Backing (Hide)'!E$2,'Capacity Summary'!$B$36:$B$135,0),MATCH('Capacity Backing (Hide)'!$A29,'Capacity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(Hide)'!$A29,'Capacity Summary'!$I$35:$BH$35,0))&lt;&gt;0,INDEX('Capacity Summary'!$I$36:$BH$135,MATCH('Capacity Backing (Hide)'!F$2,'Capacity Summary'!$B$36:$B$135,0),MATCH('Capacity Backing (Hide)'!$A29,'Capacity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(Hide)'!$A29,'Capacity Summary'!$I$35:$BH$35,0))&lt;&gt;0,INDEX('Capacity Summary'!$I$36:$BH$135,MATCH('Capacity Backing (Hide)'!G$2,'Capacity Summary'!$B$36:$B$135,0),MATCH('Capacity Backing (Hide)'!$A29,'Capacity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(Hide)'!$A29,'Capacity Summary'!$I$35:$BH$35,0))&lt;&gt;0,INDEX('Capacity Summary'!$I$36:$BH$135,MATCH('Capacity Backing (Hide)'!H$2,'Capacity Summary'!$B$36:$B$135,0),MATCH('Capacity Backing (Hide)'!$A29,'Capacity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(Hide)'!$A29,'Capacity Summary'!$I$35:$BH$35,0))&lt;&gt;0,INDEX('Capacity Summary'!$I$36:$BH$135,MATCH('Capacity Backing (Hide)'!I$2,'Capacity Summary'!$B$36:$B$135,0),MATCH('Capacity Backing (Hide)'!$A29,'Capacity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(Hide)'!$A29,'Capacity Summary'!$I$35:$BH$35,0))&lt;&gt;0,INDEX('Capacity Summary'!$I$36:$BH$135,MATCH('Capacity Backing (Hide)'!J$2,'Capacity Summary'!$B$36:$B$135,0),MATCH('Capacity Backing (Hide)'!$A29,'Capacity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(Hide)'!$A29,'Capacity Summary'!$I$35:$BH$35,0))&lt;&gt;0,INDEX('Capacity Summary'!$I$36:$BH$135,MATCH('Capacity Backing (Hide)'!K$2,'Capacity Summary'!$B$36:$B$135,0),MATCH('Capacity Backing (Hide)'!$A29,'Capacity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(Hide)'!$A29,'Capacity Summary'!$I$35:$BH$35,0))&lt;&gt;0,INDEX('Capacity Summary'!$I$36:$BH$135,MATCH('Capacity Backing (Hide)'!L$2,'Capacity Summary'!$B$36:$B$135,0),MATCH('Capacity Backing (Hide)'!$A29,'Capacity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(Hide)'!$A29,'Capacity Summary'!$I$35:$BH$35,0))&lt;&gt;0,INDEX('Capacity Summary'!$I$36:$BH$135,MATCH('Capacity Backing (Hide)'!M$2,'Capacity Summary'!$B$36:$B$135,0),MATCH('Capacity Backing (Hide)'!$A29,'Capacity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(Hide)'!$A29,'Capacity Summary'!$I$35:$BH$35,0))&lt;&gt;0,INDEX('Capacity Summary'!$I$36:$BH$135,MATCH('Capacity Backing (Hide)'!N$2,'Capacity Summary'!$B$36:$B$135,0),MATCH('Capacity Backing (Hide)'!$A29,'Capacity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(Hide)'!$A29,'Capacity Summary'!$I$35:$BH$35,0))&lt;&gt;0,INDEX('Capacity Summary'!$I$36:$BH$135,MATCH('Capacity Backing (Hide)'!O$2,'Capacity Summary'!$B$36:$B$135,0),MATCH('Capacity Backing (Hide)'!$A29,'Capacity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(Hide)'!$A29,'Capacity Summary'!$I$35:$BH$35,0))&lt;&gt;0,INDEX('Capacity Summary'!$I$36:$BH$135,MATCH('Capacity Backing (Hide)'!P$2,'Capacity Summary'!$B$36:$B$135,0),MATCH('Capacity Backing (Hide)'!$A29,'Capacity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(Hide)'!$A29,'Capacity Summary'!$I$35:$BH$35,0))&lt;&gt;0,INDEX('Capacity Summary'!$I$36:$BH$135,MATCH('Capacity Backing (Hide)'!Q$2,'Capacity Summary'!$B$36:$B$135,0),MATCH('Capacity Backing (Hide)'!$A29,'Capacity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(Hide)'!$A29,'Capacity Summary'!$I$35:$BH$35,0))&lt;&gt;0,INDEX('Capacity Summary'!$I$36:$BH$135,MATCH('Capacity Backing (Hide)'!R$2,'Capacity Summary'!$B$36:$B$135,0),MATCH('Capacity Backing (Hide)'!$A29,'Capacity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(Hide)'!$A29,'Capacity Summary'!$I$35:$BH$35,0))&lt;&gt;0,INDEX('Capacity Summary'!$I$36:$BH$135,MATCH('Capacity Backing (Hide)'!S$2,'Capacity Summary'!$B$36:$B$135,0),MATCH('Capacity Backing (Hide)'!$A29,'Capacity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(Hide)'!$A29,'Capacity Summary'!$I$35:$BH$35,0))&lt;&gt;0,INDEX('Capacity Summary'!$I$36:$BH$135,MATCH('Capacity Backing (Hide)'!T$2,'Capacity Summary'!$B$36:$B$135,0),MATCH('Capacity Backing (Hide)'!$A29,'Capacity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(Hide)'!$A29,'Capacity Summary'!$I$35:$BH$35,0))&lt;&gt;0,INDEX('Capacity Summary'!$I$36:$BH$135,MATCH('Capacity Backing (Hide)'!U$2,'Capacity Summary'!$B$36:$B$135,0),MATCH('Capacity Backing (Hide)'!$A29,'Capacity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(Hide)'!$A29,'Capacity Summary'!$I$35:$BH$35,0))&lt;&gt;0,INDEX('Capacity Summary'!$I$36:$BH$135,MATCH('Capacity Backing (Hide)'!V$2,'Capacity Summary'!$B$36:$B$135,0),MATCH('Capacity Backing (Hide)'!$A29,'Capacity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(Hide)'!$A29,'Capacity Summary'!$I$35:$BH$35,0))&lt;&gt;0,INDEX('Capacity Summary'!$I$36:$BH$135,MATCH('Capacity Backing (Hide)'!W$2,'Capacity Summary'!$B$36:$B$135,0),MATCH('Capacity Backing (Hide)'!$A29,'Capacity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(Hide)'!$A29,'Capacity Summary'!$I$35:$BH$35,0))&lt;&gt;0,INDEX('Capacity Summary'!$I$36:$BH$135,MATCH('Capacity Backing (Hide)'!X$2,'Capacity Summary'!$B$36:$B$135,0),MATCH('Capacity Backing (Hide)'!$A29,'Capacity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(Hide)'!$A29,'Capacity Summary'!$I$35:$BH$35,0))&lt;&gt;0,INDEX('Capacity Summary'!$I$36:$BH$135,MATCH('Capacity Backing (Hide)'!Y$2,'Capacity Summary'!$B$36:$B$135,0),MATCH('Capacity Backing (Hide)'!$A29,'Capacity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(Hide)'!$A29,'Capacity Summary'!$I$35:$BH$35,0))&lt;&gt;0,INDEX('Capacity Summary'!$I$36:$BH$135,MATCH('Capacity Backing (Hide)'!Z$2,'Capacity Summary'!$B$36:$B$135,0),MATCH('Capacity Backing (Hide)'!$A29,'Capacity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(Hide)'!$A29,'Capacity Summary'!$I$35:$BH$35,0))&lt;&gt;0,INDEX('Capacity Summary'!$I$36:$BH$135,MATCH('Capacity Backing (Hide)'!AA$2,'Capacity Summary'!$B$36:$B$135,0),MATCH('Capacity Backing (Hide)'!$A29,'Capacity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(Hide)'!$A29,'Capacity Summary'!$I$35:$BH$35,0))&lt;&gt;0,INDEX('Capacity Summary'!$I$36:$BH$135,MATCH('Capacity Backing (Hide)'!AB$2,'Capacity Summary'!$B$36:$B$135,0),MATCH('Capacity Backing (Hide)'!$A29,'Capacity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(Hide)'!$A29,'Capacity Summary'!$I$35:$BH$35,0))&lt;&gt;0,INDEX('Capacity Summary'!$I$36:$BH$135,MATCH('Capacity Backing (Hide)'!AC$2,'Capacity Summary'!$B$36:$B$135,0),MATCH('Capacity Backing (Hide)'!$A29,'Capacity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(Hide)'!$A29,'Capacity Summary'!$I$35:$BH$35,0))&lt;&gt;0,INDEX('Capacity Summary'!$I$36:$BH$135,MATCH('Capacity Backing (Hide)'!AD$2,'Capacity Summary'!$B$36:$B$135,0),MATCH('Capacity Backing (Hide)'!$A29,'Capacity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(Hide)'!$A29,'Capacity Summary'!$I$35:$BH$35,0))&lt;&gt;0,INDEX('Capacity Summary'!$I$36:$BH$135,MATCH('Capacity Backing (Hide)'!AE$2,'Capacity Summary'!$B$36:$B$135,0),MATCH('Capacity Backing (Hide)'!$A29,'Capacity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(Hide)'!$A29,'Capacity Summary'!$I$35:$BH$35,0))&lt;&gt;0,INDEX('Capacity Summary'!$I$36:$BH$135,MATCH('Capacity Backing (Hide)'!AF$2,'Capacity Summary'!$B$36:$B$135,0),MATCH('Capacity Backing (Hide)'!$A29,'Capacity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(Hide)'!$A29,'Capacity Summary'!$I$35:$BH$35,0))&lt;&gt;0,INDEX('Capacity Summary'!$I$36:$BH$135,MATCH('Capacity Backing (Hide)'!AG$2,'Capacity Summary'!$B$36:$B$135,0),MATCH('Capacity Backing (Hide)'!$A29,'Capacity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(Hide)'!$A29,'Capacity Summary'!$I$35:$BH$35,0))&lt;&gt;0,INDEX('Capacity Summary'!$I$36:$BH$135,MATCH('Capacity Backing (Hide)'!AH$2,'Capacity Summary'!$B$36:$B$135,0),MATCH('Capacity Backing (Hide)'!$A29,'Capacity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(Hide)'!$A29,'Capacity Summary'!$I$35:$BH$35,0))&lt;&gt;0,INDEX('Capacity Summary'!$I$36:$BH$135,MATCH('Capacity Backing (Hide)'!AI$2,'Capacity Summary'!$B$36:$B$135,0),MATCH('Capacity Backing (Hide)'!$A29,'Capacity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(Hide)'!$A29,'Capacity Summary'!$I$35:$BH$35,0))&lt;&gt;0,INDEX('Capacity Summary'!$I$36:$BH$135,MATCH('Capacity Backing (Hide)'!AJ$2,'Capacity Summary'!$B$36:$B$135,0),MATCH('Capacity Backing (Hide)'!$A29,'Capacity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(Hide)'!$A29,'Capacity Summary'!$I$35:$BH$35,0))&lt;&gt;0,INDEX('Capacity Summary'!$I$36:$BH$135,MATCH('Capacity Backing (Hide)'!AK$2,'Capacity Summary'!$B$36:$B$135,0),MATCH('Capacity Backing (Hide)'!$A29,'Capacity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(Hide)'!$A29,'Capacity Summary'!$I$35:$BH$35,0))&lt;&gt;0,INDEX('Capacity Summary'!$I$36:$BH$135,MATCH('Capacity Backing (Hide)'!AL$2,'Capacity Summary'!$B$36:$B$135,0),MATCH('Capacity Backing (Hide)'!$A29,'Capacity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(Hide)'!$A29,'Capacity Summary'!$I$35:$BH$35,0))&lt;&gt;0,INDEX('Capacity Summary'!$I$36:$BH$135,MATCH('Capacity Backing (Hide)'!AM$2,'Capacity Summary'!$B$36:$B$135,0),MATCH('Capacity Backing (Hide)'!$A29,'Capacity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(Hide)'!$A29,'Capacity Summary'!$I$35:$BH$35,0))&lt;&gt;0,INDEX('Capacity Summary'!$I$36:$BH$135,MATCH('Capacity Backing (Hide)'!AN$2,'Capacity Summary'!$B$36:$B$135,0),MATCH('Capacity Backing (Hide)'!$A29,'Capacity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(Hide)'!$A29,'Capacity Summary'!$I$35:$BH$35,0))&lt;&gt;0,INDEX('Capacity Summary'!$I$36:$BH$135,MATCH('Capacity Backing (Hide)'!AO$2,'Capacity Summary'!$B$36:$B$135,0),MATCH('Capacity Backing (Hide)'!$A29,'Capacity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(Hide)'!$A29,'Capacity Summary'!$I$35:$BH$35,0))&lt;&gt;0,INDEX('Capacity Summary'!$I$36:$BH$135,MATCH('Capacity Backing (Hide)'!AP$2,'Capacity Summary'!$B$36:$B$135,0),MATCH('Capacity Backing (Hide)'!$A29,'Capacity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(Hide)'!$A29,'Capacity Summary'!$I$35:$BH$35,0))&lt;&gt;0,INDEX('Capacity Summary'!$I$36:$BH$135,MATCH('Capacity Backing (Hide)'!AQ$2,'Capacity Summary'!$B$36:$B$135,0),MATCH('Capacity Backing (Hide)'!$A29,'Capacity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(Hide)'!$A29,'Capacity Summary'!$I$35:$BH$35,0))&lt;&gt;0,INDEX('Capacity Summary'!$I$36:$BH$135,MATCH('Capacity Backing (Hide)'!AR$2,'Capacity Summary'!$B$36:$B$135,0),MATCH('Capacity Backing (Hide)'!$A29,'Capacity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(Hide)'!$A29,'Capacity Summary'!$I$35:$BH$35,0))&lt;&gt;0,INDEX('Capacity Summary'!$I$36:$BH$135,MATCH('Capacity Backing (Hide)'!AS$2,'Capacity Summary'!$B$36:$B$135,0),MATCH('Capacity Backing (Hide)'!$A29,'Capacity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(Hide)'!$A29,'Capacity Summary'!$I$35:$BH$35,0))&lt;&gt;0,INDEX('Capacity Summary'!$I$36:$BH$135,MATCH('Capacity Backing (Hide)'!AT$2,'Capacity Summary'!$B$36:$B$135,0),MATCH('Capacity Backing (Hide)'!$A29,'Capacity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(Hide)'!$A29,'Capacity Summary'!$I$35:$BH$35,0))&lt;&gt;0,INDEX('Capacity Summary'!$I$36:$BH$135,MATCH('Capacity Backing (Hide)'!AU$2,'Capacity Summary'!$B$36:$B$135,0),MATCH('Capacity Backing (Hide)'!$A29,'Capacity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(Hide)'!$A29,'Capacity Summary'!$I$35:$BH$35,0))&lt;&gt;0,INDEX('Capacity Summary'!$I$36:$BH$135,MATCH('Capacity Backing (Hide)'!AV$2,'Capacity Summary'!$B$36:$B$135,0),MATCH('Capacity Backing (Hide)'!$A29,'Capacity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(Hide)'!$A29,'Capacity Summary'!$I$35:$BH$35,0))&lt;&gt;0,INDEX('Capacity Summary'!$I$36:$BH$135,MATCH('Capacity Backing (Hide)'!AW$2,'Capacity Summary'!$B$36:$B$135,0),MATCH('Capacity Backing (Hide)'!$A29,'Capacity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(Hide)'!$A29,'Capacity Summary'!$I$35:$BH$35,0))&lt;&gt;0,INDEX('Capacity Summary'!$I$36:$BH$135,MATCH('Capacity Backing (Hide)'!AX$2,'Capacity Summary'!$B$36:$B$135,0),MATCH('Capacity Backing (Hide)'!$A29,'Capacity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(Hide)'!$A29,'Capacity Summary'!$I$35:$BH$35,0))&lt;&gt;0,INDEX('Capacity Summary'!$I$36:$BH$135,MATCH('Capacity Backing (Hide)'!AY$2,'Capacity Summary'!$B$36:$B$135,0),MATCH('Capacity Backing (Hide)'!$A29,'Capacity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(Hide)'!$A29,'Capacity Summary'!$I$35:$BH$35,0))&lt;&gt;0,INDEX('Capacity Summary'!$I$36:$BH$135,MATCH('Capacity Backing (Hide)'!AZ$2,'Capacity Summary'!$B$36:$B$135,0),MATCH('Capacity Backing (Hide)'!$A29,'Capacity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(Hide)'!$A29,'Capacity Summary'!$I$35:$BH$35,0))&lt;&gt;0,INDEX('Capacity Summary'!$I$36:$BH$135,MATCH('Capacity Backing (Hide)'!BA$2,'Capacity Summary'!$B$36:$B$135,0),MATCH('Capacity Backing (Hide)'!$A29,'Capacity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(Hide)'!$A29,'Capacity Summary'!$I$35:$BH$35,0))&lt;&gt;0,INDEX('Capacity Summary'!$I$36:$BH$135,MATCH('Capacity Backing (Hide)'!BB$2,'Capacity Summary'!$B$36:$B$135,0),MATCH('Capacity Backing (Hide)'!$A29,'Capacity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(Hide)'!$A29,'Capacity Summary'!$I$35:$BH$35,0))&lt;&gt;0,INDEX('Capacity Summary'!$I$36:$BH$135,MATCH('Capacity Backing (Hide)'!BC$2,'Capacity Summary'!$B$36:$B$135,0),MATCH('Capacity Backing (Hide)'!$A29,'Capacity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(Hide)'!$A29,'Capacity Summary'!$I$35:$BH$35,0))&lt;&gt;0,INDEX('Capacity Summary'!$I$36:$BH$135,MATCH('Capacity Backing (Hide)'!BD$2,'Capacity Summary'!$B$36:$B$135,0),MATCH('Capacity Backing (Hide)'!$A29,'Capacity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(Hide)'!$A29,'Capacity Summary'!$I$35:$BH$35,0))&lt;&gt;0,INDEX('Capacity Summary'!$I$36:$BH$135,MATCH('Capacity Backing (Hide)'!BE$2,'Capacity Summary'!$B$36:$B$135,0),MATCH('Capacity Backing (Hide)'!$A29,'Capacity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(Hide)'!$A29,'Capacity Summary'!$I$35:$BH$35,0))&lt;&gt;0,INDEX('Capacity Summary'!$I$36:$BH$135,MATCH('Capacity Backing (Hide)'!BF$2,'Capacity Summary'!$B$36:$B$135,0),MATCH('Capacity Backing (Hide)'!$A29,'Capacity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(Hide)'!$A29,'Capacity Summary'!$I$35:$BH$35,0))&lt;&gt;0,INDEX('Capacity Summary'!$I$36:$BH$135,MATCH('Capacity Backing (Hide)'!BG$2,'Capacity Summary'!$B$36:$B$135,0),MATCH('Capacity Backing (Hide)'!$A29,'Capacity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(Hide)'!$A29,'Capacity Summary'!$I$35:$BH$35,0))&lt;&gt;0,INDEX('Capacity Summary'!$I$36:$BH$135,MATCH('Capacity Backing (Hide)'!BH$2,'Capacity Summary'!$B$36:$B$135,0),MATCH('Capacity Backing (Hide)'!$A29,'Capacity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(Hide)'!$A29,'Capacity Summary'!$I$35:$BH$35,0))&lt;&gt;0,INDEX('Capacity Summary'!$I$36:$BH$135,MATCH('Capacity Backing (Hide)'!BI$2,'Capacity Summary'!$B$36:$B$135,0),MATCH('Capacity Backing (Hide)'!$A29,'Capacity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(Hide)'!$A29,'Capacity Summary'!$I$35:$BH$35,0))&lt;&gt;0,INDEX('Capacity Summary'!$I$36:$BH$135,MATCH('Capacity Backing (Hide)'!BJ$2,'Capacity Summary'!$B$36:$B$135,0),MATCH('Capacity Backing (Hide)'!$A29,'Capacity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(Hide)'!$A29,'Capacity Summary'!$I$35:$BH$35,0))&lt;&gt;0,INDEX('Capacity Summary'!$I$36:$BH$135,MATCH('Capacity Backing (Hide)'!BK$2,'Capacity Summary'!$B$36:$B$135,0),MATCH('Capacity Backing (Hide)'!$A29,'Capacity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(Hide)'!$A29,'Capacity Summary'!$I$35:$BH$35,0))&lt;&gt;0,INDEX('Capacity Summary'!$I$36:$BH$135,MATCH('Capacity Backing (Hide)'!BL$2,'Capacity Summary'!$B$36:$B$135,0),MATCH('Capacity Backing (Hide)'!$A29,'Capacity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(Hide)'!$A29,'Capacity Summary'!$I$35:$BH$35,0))&lt;&gt;0,INDEX('Capacity Summary'!$I$36:$BH$135,MATCH('Capacity Backing (Hide)'!BM$2,'Capacity Summary'!$B$36:$B$135,0),MATCH('Capacity Backing (Hide)'!$A29,'Capacity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(Hide)'!$A29,'Capacity Summary'!$I$35:$BH$35,0))&lt;&gt;0,INDEX('Capacity Summary'!$I$36:$BH$135,MATCH('Capacity Backing (Hide)'!BN$2,'Capacity Summary'!$B$36:$B$135,0),MATCH('Capacity Backing (Hide)'!$A29,'Capacity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(Hide)'!$A29,'Capacity Summary'!$I$35:$BH$35,0))&lt;&gt;0,INDEX('Capacity Summary'!$I$36:$BH$135,MATCH('Capacity Backing (Hide)'!BO$2,'Capacity Summary'!$B$36:$B$135,0),MATCH('Capacity Backing (Hide)'!$A29,'Capacity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(Hide)'!$A29,'Capacity Summary'!$I$35:$BH$35,0))&lt;&gt;0,INDEX('Capacity Summary'!$I$36:$BH$135,MATCH('Capacity Backing (Hide)'!BP$2,'Capacity Summary'!$B$36:$B$135,0),MATCH('Capacity Backing (Hide)'!$A29,'Capacity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(Hide)'!$A29,'Capacity Summary'!$I$35:$BH$35,0))&lt;&gt;0,INDEX('Capacity Summary'!$I$36:$BH$135,MATCH('Capacity Backing (Hide)'!BQ$2,'Capacity Summary'!$B$36:$B$135,0),MATCH('Capacity Backing (Hide)'!$A29,'Capacity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(Hide)'!$A29,'Capacity Summary'!$I$35:$BH$35,0))&lt;&gt;0,INDEX('Capacity Summary'!$I$36:$BH$135,MATCH('Capacity Backing (Hide)'!BR$2,'Capacity Summary'!$B$36:$B$135,0),MATCH('Capacity Backing (Hide)'!$A29,'Capacity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(Hide)'!$A29,'Capacity Summary'!$I$35:$BH$35,0))&lt;&gt;0,INDEX('Capacity Summary'!$I$36:$BH$135,MATCH('Capacity Backing (Hide)'!BS$2,'Capacity Summary'!$B$36:$B$135,0),MATCH('Capacity Backing (Hide)'!$A29,'Capacity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(Hide)'!$A29,'Capacity Summary'!$I$35:$BH$35,0))&lt;&gt;0,INDEX('Capacity Summary'!$I$36:$BH$135,MATCH('Capacity Backing (Hide)'!BT$2,'Capacity Summary'!$B$36:$B$135,0),MATCH('Capacity Backing (Hide)'!$A29,'Capacity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(Hide)'!$A29,'Capacity Summary'!$I$35:$BH$35,0))&lt;&gt;0,INDEX('Capacity Summary'!$I$36:$BH$135,MATCH('Capacity Backing (Hide)'!BU$2,'Capacity Summary'!$B$36:$B$135,0),MATCH('Capacity Backing (Hide)'!$A29,'Capacity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(Hide)'!$A29,'Capacity Summary'!$I$35:$BH$35,0))&lt;&gt;0,INDEX('Capacity Summary'!$I$36:$BH$135,MATCH('Capacity Backing (Hide)'!BV$2,'Capacity Summary'!$B$36:$B$135,0),MATCH('Capacity Backing (Hide)'!$A29,'Capacity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(Hide)'!$A29,'Capacity Summary'!$I$35:$BH$35,0))&lt;&gt;0,INDEX('Capacity Summary'!$I$36:$BH$135,MATCH('Capacity Backing (Hide)'!BW$2,'Capacity Summary'!$B$36:$B$135,0),MATCH('Capacity Backing (Hide)'!$A29,'Capacity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(Hide)'!$A29,'Capacity Summary'!$I$35:$BH$35,0))&lt;&gt;0,INDEX('Capacity Summary'!$I$36:$BH$135,MATCH('Capacity Backing (Hide)'!BX$2,'Capacity Summary'!$B$36:$B$135,0),MATCH('Capacity Backing (Hide)'!$A29,'Capacity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(Hide)'!$A29,'Capacity Summary'!$I$35:$BH$35,0))&lt;&gt;0,INDEX('Capacity Summary'!$I$36:$BH$135,MATCH('Capacity Backing (Hide)'!BY$2,'Capacity Summary'!$B$36:$B$135,0),MATCH('Capacity Backing (Hide)'!$A29,'Capacity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(Hide)'!$A29,'Capacity Summary'!$I$35:$BH$35,0))&lt;&gt;0,INDEX('Capacity Summary'!$I$36:$BH$135,MATCH('Capacity Backing (Hide)'!BZ$2,'Capacity Summary'!$B$36:$B$135,0),MATCH('Capacity Backing (Hide)'!$A29,'Capacity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(Hide)'!$A29,'Capacity Summary'!$I$35:$BH$35,0))&lt;&gt;0,INDEX('Capacity Summary'!$I$36:$BH$135,MATCH('Capacity Backing (Hide)'!CA$2,'Capacity Summary'!$B$36:$B$135,0),MATCH('Capacity Backing (Hide)'!$A29,'Capacity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(Hide)'!$A29,'Capacity Summary'!$I$35:$BH$35,0))&lt;&gt;0,INDEX('Capacity Summary'!$I$36:$BH$135,MATCH('Capacity Backing (Hide)'!CB$2,'Capacity Summary'!$B$36:$B$135,0),MATCH('Capacity Backing (Hide)'!$A29,'Capacity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(Hide)'!$A29,'Capacity Summary'!$I$35:$BH$35,0))&lt;&gt;0,INDEX('Capacity Summary'!$I$36:$BH$135,MATCH('Capacity Backing (Hide)'!CC$2,'Capacity Summary'!$B$36:$B$135,0),MATCH('Capacity Backing (Hide)'!$A29,'Capacity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(Hide)'!$A29,'Capacity Summary'!$I$35:$BH$35,0))&lt;&gt;0,INDEX('Capacity Summary'!$I$36:$BH$135,MATCH('Capacity Backing (Hide)'!CD$2,'Capacity Summary'!$B$36:$B$135,0),MATCH('Capacity Backing (Hide)'!$A29,'Capacity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(Hide)'!$A29,'Capacity Summary'!$I$35:$BH$35,0))&lt;&gt;0,INDEX('Capacity Summary'!$I$36:$BH$135,MATCH('Capacity Backing (Hide)'!CE$2,'Capacity Summary'!$B$36:$B$135,0),MATCH('Capacity Backing (Hide)'!$A29,'Capacity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(Hide)'!$A29,'Capacity Summary'!$I$35:$BH$35,0))&lt;&gt;0,INDEX('Capacity Summary'!$I$36:$BH$135,MATCH('Capacity Backing (Hide)'!CF$2,'Capacity Summary'!$B$36:$B$135,0),MATCH('Capacity Backing (Hide)'!$A29,'Capacity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(Hide)'!$A29,'Capacity Summary'!$I$35:$BH$35,0))&lt;&gt;0,INDEX('Capacity Summary'!$I$36:$BH$135,MATCH('Capacity Backing (Hide)'!CG$2,'Capacity Summary'!$B$36:$B$135,0),MATCH('Capacity Backing (Hide)'!$A29,'Capacity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(Hide)'!$A29,'Capacity Summary'!$I$35:$BH$35,0))&lt;&gt;0,INDEX('Capacity Summary'!$I$36:$BH$135,MATCH('Capacity Backing (Hide)'!CH$2,'Capacity Summary'!$B$36:$B$135,0),MATCH('Capacity Backing (Hide)'!$A29,'Capacity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(Hide)'!$A29,'Capacity Summary'!$I$35:$BH$35,0))&lt;&gt;0,INDEX('Capacity Summary'!$I$36:$BH$135,MATCH('Capacity Backing (Hide)'!CI$2,'Capacity Summary'!$B$36:$B$135,0),MATCH('Capacity Backing (Hide)'!$A29,'Capacity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(Hide)'!$A29,'Capacity Summary'!$I$35:$BH$35,0))&lt;&gt;0,INDEX('Capacity Summary'!$I$36:$BH$135,MATCH('Capacity Backing (Hide)'!CJ$2,'Capacity Summary'!$B$36:$B$135,0),MATCH('Capacity Backing (Hide)'!$A29,'Capacity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(Hide)'!$A29,'Capacity Summary'!$I$35:$BH$35,0))&lt;&gt;0,INDEX('Capacity Summary'!$I$36:$BH$135,MATCH('Capacity Backing (Hide)'!CK$2,'Capacity Summary'!$B$36:$B$135,0),MATCH('Capacity Backing (Hide)'!$A29,'Capacity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(Hide)'!$A29,'Capacity Summary'!$I$35:$BH$35,0))&lt;&gt;0,INDEX('Capacity Summary'!$I$36:$BH$135,MATCH('Capacity Backing (Hide)'!CL$2,'Capacity Summary'!$B$36:$B$135,0),MATCH('Capacity Backing (Hide)'!$A29,'Capacity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(Hide)'!$A29,'Capacity Summary'!$I$35:$BH$35,0))&lt;&gt;0,INDEX('Capacity Summary'!$I$36:$BH$135,MATCH('Capacity Backing (Hide)'!CM$2,'Capacity Summary'!$B$36:$B$135,0),MATCH('Capacity Backing (Hide)'!$A29,'Capacity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(Hide)'!$A29,'Capacity Summary'!$I$35:$BH$35,0))&lt;&gt;0,INDEX('Capacity Summary'!$I$36:$BH$135,MATCH('Capacity Backing (Hide)'!CN$2,'Capacity Summary'!$B$36:$B$135,0),MATCH('Capacity Backing (Hide)'!$A29,'Capacity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(Hide)'!$A29,'Capacity Summary'!$I$35:$BH$35,0))&lt;&gt;0,INDEX('Capacity Summary'!$I$36:$BH$135,MATCH('Capacity Backing (Hide)'!CO$2,'Capacity Summary'!$B$36:$B$135,0),MATCH('Capacity Backing (Hide)'!$A29,'Capacity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(Hide)'!$A29,'Capacity Summary'!$I$35:$BH$35,0))&lt;&gt;0,INDEX('Capacity Summary'!$I$36:$BH$135,MATCH('Capacity Backing (Hide)'!CP$2,'Capacity Summary'!$B$36:$B$135,0),MATCH('Capacity Backing (Hide)'!$A29,'Capacity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(Hide)'!$A29,'Capacity Summary'!$I$35:$BH$35,0))&lt;&gt;0,INDEX('Capacity Summary'!$I$36:$BH$135,MATCH('Capacity Backing (Hide)'!CQ$2,'Capacity Summary'!$B$36:$B$135,0),MATCH('Capacity Backing (Hide)'!$A29,'Capacity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(Hide)'!$A29,'Capacity Summary'!$I$35:$BH$35,0))&lt;&gt;0,INDEX('Capacity Summary'!$I$36:$BH$135,MATCH('Capacity Backing (Hide)'!CR$2,'Capacity Summary'!$B$36:$B$135,0),MATCH('Capacity Backing (Hide)'!$A29,'Capacity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(Hide)'!$A29,'Capacity Summary'!$I$35:$BH$35,0))&lt;&gt;0,INDEX('Capacity Summary'!$I$36:$BH$135,MATCH('Capacity Backing (Hide)'!CS$2,'Capacity Summary'!$B$36:$B$135,0),MATCH('Capacity Backing (Hide)'!$A29,'Capacity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(Hide)'!$A29,'Capacity Summary'!$I$35:$BH$35,0))&lt;&gt;0,INDEX('Capacity Summary'!$I$36:$BH$135,MATCH('Capacity Backing (Hide)'!CT$2,'Capacity Summary'!$B$36:$B$135,0),MATCH('Capacity Backing (Hide)'!$A29,'Capacity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(Hide)'!$A29,'Capacity Summary'!$I$35:$BH$35,0))&lt;&gt;0,INDEX('Capacity Summary'!$I$36:$BH$135,MATCH('Capacity Backing (Hide)'!CU$2,'Capacity Summary'!$B$36:$B$135,0),MATCH('Capacity Backing (Hide)'!$A29,'Capacity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(Hide)'!$A29,'Capacity Summary'!$I$35:$BH$35,0))&lt;&gt;0,INDEX('Capacity Summary'!$I$36:$BH$135,MATCH('Capacity Backing (Hide)'!CV$2,'Capacity Summary'!$B$36:$B$135,0),MATCH('Capacity Backing (Hide)'!$A29,'Capacity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(Hide)'!$A29,'Capacity Summary'!$I$35:$BH$35,0))&lt;&gt;0,INDEX('Capacity Summary'!$I$36:$BH$135,MATCH('Capacity Backing (Hide)'!CW$2,'Capacity Summary'!$B$36:$B$135,0),MATCH('Capacity Backing (Hide)'!$A29,'Capacity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0" spans="1:101" x14ac:dyDescent="0.35">
      <c r="A30" s="2">
        <f ca="1">'Required Capacity (Hide)'!E30</f>
        <v>44379</v>
      </c>
      <c r="B30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(Hide)'!$A30,'Capacity Summary'!$I$35:$BH$35,0))&lt;&gt;0,INDEX('Capacity Summary'!$I$36:$BH$135,MATCH('Capacity Backing (Hide)'!B$2,'Capacity Summary'!$B$36:$B$135,0),MATCH('Capacity Backing (Hide)'!$A30,'Capacity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0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(Hide)'!$A30,'Capacity Summary'!$I$35:$BH$35,0))&lt;&gt;0,INDEX('Capacity Summary'!$I$36:$BH$135,MATCH('Capacity Backing (Hide)'!C$2,'Capacity Summary'!$B$36:$B$135,0),MATCH('Capacity Backing (Hide)'!$A30,'Capacity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0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(Hide)'!$A30,'Capacity Summary'!$I$35:$BH$35,0))&lt;&gt;0,INDEX('Capacity Summary'!$I$36:$BH$135,MATCH('Capacity Backing (Hide)'!D$2,'Capacity Summary'!$B$36:$B$135,0),MATCH('Capacity Backing (Hide)'!$A30,'Capacity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(Hide)'!$A30,'Capacity Summary'!$I$35:$BH$35,0))&lt;&gt;0,INDEX('Capacity Summary'!$I$36:$BH$135,MATCH('Capacity Backing (Hide)'!E$2,'Capacity Summary'!$B$36:$B$135,0),MATCH('Capacity Backing (Hide)'!$A30,'Capacity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(Hide)'!$A30,'Capacity Summary'!$I$35:$BH$35,0))&lt;&gt;0,INDEX('Capacity Summary'!$I$36:$BH$135,MATCH('Capacity Backing (Hide)'!F$2,'Capacity Summary'!$B$36:$B$135,0),MATCH('Capacity Backing (Hide)'!$A30,'Capacity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(Hide)'!$A30,'Capacity Summary'!$I$35:$BH$35,0))&lt;&gt;0,INDEX('Capacity Summary'!$I$36:$BH$135,MATCH('Capacity Backing (Hide)'!G$2,'Capacity Summary'!$B$36:$B$135,0),MATCH('Capacity Backing (Hide)'!$A30,'Capacity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(Hide)'!$A30,'Capacity Summary'!$I$35:$BH$35,0))&lt;&gt;0,INDEX('Capacity Summary'!$I$36:$BH$135,MATCH('Capacity Backing (Hide)'!H$2,'Capacity Summary'!$B$36:$B$135,0),MATCH('Capacity Backing (Hide)'!$A30,'Capacity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(Hide)'!$A30,'Capacity Summary'!$I$35:$BH$35,0))&lt;&gt;0,INDEX('Capacity Summary'!$I$36:$BH$135,MATCH('Capacity Backing (Hide)'!I$2,'Capacity Summary'!$B$36:$B$135,0),MATCH('Capacity Backing (Hide)'!$A30,'Capacity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(Hide)'!$A30,'Capacity Summary'!$I$35:$BH$35,0))&lt;&gt;0,INDEX('Capacity Summary'!$I$36:$BH$135,MATCH('Capacity Backing (Hide)'!J$2,'Capacity Summary'!$B$36:$B$135,0),MATCH('Capacity Backing (Hide)'!$A30,'Capacity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(Hide)'!$A30,'Capacity Summary'!$I$35:$BH$35,0))&lt;&gt;0,INDEX('Capacity Summary'!$I$36:$BH$135,MATCH('Capacity Backing (Hide)'!K$2,'Capacity Summary'!$B$36:$B$135,0),MATCH('Capacity Backing (Hide)'!$A30,'Capacity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(Hide)'!$A30,'Capacity Summary'!$I$35:$BH$35,0))&lt;&gt;0,INDEX('Capacity Summary'!$I$36:$BH$135,MATCH('Capacity Backing (Hide)'!L$2,'Capacity Summary'!$B$36:$B$135,0),MATCH('Capacity Backing (Hide)'!$A30,'Capacity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(Hide)'!$A30,'Capacity Summary'!$I$35:$BH$35,0))&lt;&gt;0,INDEX('Capacity Summary'!$I$36:$BH$135,MATCH('Capacity Backing (Hide)'!M$2,'Capacity Summary'!$B$36:$B$135,0),MATCH('Capacity Backing (Hide)'!$A30,'Capacity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(Hide)'!$A30,'Capacity Summary'!$I$35:$BH$35,0))&lt;&gt;0,INDEX('Capacity Summary'!$I$36:$BH$135,MATCH('Capacity Backing (Hide)'!N$2,'Capacity Summary'!$B$36:$B$135,0),MATCH('Capacity Backing (Hide)'!$A30,'Capacity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(Hide)'!$A30,'Capacity Summary'!$I$35:$BH$35,0))&lt;&gt;0,INDEX('Capacity Summary'!$I$36:$BH$135,MATCH('Capacity Backing (Hide)'!O$2,'Capacity Summary'!$B$36:$B$135,0),MATCH('Capacity Backing (Hide)'!$A30,'Capacity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(Hide)'!$A30,'Capacity Summary'!$I$35:$BH$35,0))&lt;&gt;0,INDEX('Capacity Summary'!$I$36:$BH$135,MATCH('Capacity Backing (Hide)'!P$2,'Capacity Summary'!$B$36:$B$135,0),MATCH('Capacity Backing (Hide)'!$A30,'Capacity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(Hide)'!$A30,'Capacity Summary'!$I$35:$BH$35,0))&lt;&gt;0,INDEX('Capacity Summary'!$I$36:$BH$135,MATCH('Capacity Backing (Hide)'!Q$2,'Capacity Summary'!$B$36:$B$135,0),MATCH('Capacity Backing (Hide)'!$A30,'Capacity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(Hide)'!$A30,'Capacity Summary'!$I$35:$BH$35,0))&lt;&gt;0,INDEX('Capacity Summary'!$I$36:$BH$135,MATCH('Capacity Backing (Hide)'!R$2,'Capacity Summary'!$B$36:$B$135,0),MATCH('Capacity Backing (Hide)'!$A30,'Capacity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(Hide)'!$A30,'Capacity Summary'!$I$35:$BH$35,0))&lt;&gt;0,INDEX('Capacity Summary'!$I$36:$BH$135,MATCH('Capacity Backing (Hide)'!S$2,'Capacity Summary'!$B$36:$B$135,0),MATCH('Capacity Backing (Hide)'!$A30,'Capacity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(Hide)'!$A30,'Capacity Summary'!$I$35:$BH$35,0))&lt;&gt;0,INDEX('Capacity Summary'!$I$36:$BH$135,MATCH('Capacity Backing (Hide)'!T$2,'Capacity Summary'!$B$36:$B$135,0),MATCH('Capacity Backing (Hide)'!$A30,'Capacity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(Hide)'!$A30,'Capacity Summary'!$I$35:$BH$35,0))&lt;&gt;0,INDEX('Capacity Summary'!$I$36:$BH$135,MATCH('Capacity Backing (Hide)'!U$2,'Capacity Summary'!$B$36:$B$135,0),MATCH('Capacity Backing (Hide)'!$A30,'Capacity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(Hide)'!$A30,'Capacity Summary'!$I$35:$BH$35,0))&lt;&gt;0,INDEX('Capacity Summary'!$I$36:$BH$135,MATCH('Capacity Backing (Hide)'!V$2,'Capacity Summary'!$B$36:$B$135,0),MATCH('Capacity Backing (Hide)'!$A30,'Capacity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(Hide)'!$A30,'Capacity Summary'!$I$35:$BH$35,0))&lt;&gt;0,INDEX('Capacity Summary'!$I$36:$BH$135,MATCH('Capacity Backing (Hide)'!W$2,'Capacity Summary'!$B$36:$B$135,0),MATCH('Capacity Backing (Hide)'!$A30,'Capacity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(Hide)'!$A30,'Capacity Summary'!$I$35:$BH$35,0))&lt;&gt;0,INDEX('Capacity Summary'!$I$36:$BH$135,MATCH('Capacity Backing (Hide)'!X$2,'Capacity Summary'!$B$36:$B$135,0),MATCH('Capacity Backing (Hide)'!$A30,'Capacity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(Hide)'!$A30,'Capacity Summary'!$I$35:$BH$35,0))&lt;&gt;0,INDEX('Capacity Summary'!$I$36:$BH$135,MATCH('Capacity Backing (Hide)'!Y$2,'Capacity Summary'!$B$36:$B$135,0),MATCH('Capacity Backing (Hide)'!$A30,'Capacity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(Hide)'!$A30,'Capacity Summary'!$I$35:$BH$35,0))&lt;&gt;0,INDEX('Capacity Summary'!$I$36:$BH$135,MATCH('Capacity Backing (Hide)'!Z$2,'Capacity Summary'!$B$36:$B$135,0),MATCH('Capacity Backing (Hide)'!$A30,'Capacity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(Hide)'!$A30,'Capacity Summary'!$I$35:$BH$35,0))&lt;&gt;0,INDEX('Capacity Summary'!$I$36:$BH$135,MATCH('Capacity Backing (Hide)'!AA$2,'Capacity Summary'!$B$36:$B$135,0),MATCH('Capacity Backing (Hide)'!$A30,'Capacity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(Hide)'!$A30,'Capacity Summary'!$I$35:$BH$35,0))&lt;&gt;0,INDEX('Capacity Summary'!$I$36:$BH$135,MATCH('Capacity Backing (Hide)'!AB$2,'Capacity Summary'!$B$36:$B$135,0),MATCH('Capacity Backing (Hide)'!$A30,'Capacity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(Hide)'!$A30,'Capacity Summary'!$I$35:$BH$35,0))&lt;&gt;0,INDEX('Capacity Summary'!$I$36:$BH$135,MATCH('Capacity Backing (Hide)'!AC$2,'Capacity Summary'!$B$36:$B$135,0),MATCH('Capacity Backing (Hide)'!$A30,'Capacity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(Hide)'!$A30,'Capacity Summary'!$I$35:$BH$35,0))&lt;&gt;0,INDEX('Capacity Summary'!$I$36:$BH$135,MATCH('Capacity Backing (Hide)'!AD$2,'Capacity Summary'!$B$36:$B$135,0),MATCH('Capacity Backing (Hide)'!$A30,'Capacity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(Hide)'!$A30,'Capacity Summary'!$I$35:$BH$35,0))&lt;&gt;0,INDEX('Capacity Summary'!$I$36:$BH$135,MATCH('Capacity Backing (Hide)'!AE$2,'Capacity Summary'!$B$36:$B$135,0),MATCH('Capacity Backing (Hide)'!$A30,'Capacity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(Hide)'!$A30,'Capacity Summary'!$I$35:$BH$35,0))&lt;&gt;0,INDEX('Capacity Summary'!$I$36:$BH$135,MATCH('Capacity Backing (Hide)'!AF$2,'Capacity Summary'!$B$36:$B$135,0),MATCH('Capacity Backing (Hide)'!$A30,'Capacity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(Hide)'!$A30,'Capacity Summary'!$I$35:$BH$35,0))&lt;&gt;0,INDEX('Capacity Summary'!$I$36:$BH$135,MATCH('Capacity Backing (Hide)'!AG$2,'Capacity Summary'!$B$36:$B$135,0),MATCH('Capacity Backing (Hide)'!$A30,'Capacity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(Hide)'!$A30,'Capacity Summary'!$I$35:$BH$35,0))&lt;&gt;0,INDEX('Capacity Summary'!$I$36:$BH$135,MATCH('Capacity Backing (Hide)'!AH$2,'Capacity Summary'!$B$36:$B$135,0),MATCH('Capacity Backing (Hide)'!$A30,'Capacity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(Hide)'!$A30,'Capacity Summary'!$I$35:$BH$35,0))&lt;&gt;0,INDEX('Capacity Summary'!$I$36:$BH$135,MATCH('Capacity Backing (Hide)'!AI$2,'Capacity Summary'!$B$36:$B$135,0),MATCH('Capacity Backing (Hide)'!$A30,'Capacity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(Hide)'!$A30,'Capacity Summary'!$I$35:$BH$35,0))&lt;&gt;0,INDEX('Capacity Summary'!$I$36:$BH$135,MATCH('Capacity Backing (Hide)'!AJ$2,'Capacity Summary'!$B$36:$B$135,0),MATCH('Capacity Backing (Hide)'!$A30,'Capacity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(Hide)'!$A30,'Capacity Summary'!$I$35:$BH$35,0))&lt;&gt;0,INDEX('Capacity Summary'!$I$36:$BH$135,MATCH('Capacity Backing (Hide)'!AK$2,'Capacity Summary'!$B$36:$B$135,0),MATCH('Capacity Backing (Hide)'!$A30,'Capacity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(Hide)'!$A30,'Capacity Summary'!$I$35:$BH$35,0))&lt;&gt;0,INDEX('Capacity Summary'!$I$36:$BH$135,MATCH('Capacity Backing (Hide)'!AL$2,'Capacity Summary'!$B$36:$B$135,0),MATCH('Capacity Backing (Hide)'!$A30,'Capacity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(Hide)'!$A30,'Capacity Summary'!$I$35:$BH$35,0))&lt;&gt;0,INDEX('Capacity Summary'!$I$36:$BH$135,MATCH('Capacity Backing (Hide)'!AM$2,'Capacity Summary'!$B$36:$B$135,0),MATCH('Capacity Backing (Hide)'!$A30,'Capacity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(Hide)'!$A30,'Capacity Summary'!$I$35:$BH$35,0))&lt;&gt;0,INDEX('Capacity Summary'!$I$36:$BH$135,MATCH('Capacity Backing (Hide)'!AN$2,'Capacity Summary'!$B$36:$B$135,0),MATCH('Capacity Backing (Hide)'!$A30,'Capacity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(Hide)'!$A30,'Capacity Summary'!$I$35:$BH$35,0))&lt;&gt;0,INDEX('Capacity Summary'!$I$36:$BH$135,MATCH('Capacity Backing (Hide)'!AO$2,'Capacity Summary'!$B$36:$B$135,0),MATCH('Capacity Backing (Hide)'!$A30,'Capacity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(Hide)'!$A30,'Capacity Summary'!$I$35:$BH$35,0))&lt;&gt;0,INDEX('Capacity Summary'!$I$36:$BH$135,MATCH('Capacity Backing (Hide)'!AP$2,'Capacity Summary'!$B$36:$B$135,0),MATCH('Capacity Backing (Hide)'!$A30,'Capacity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(Hide)'!$A30,'Capacity Summary'!$I$35:$BH$35,0))&lt;&gt;0,INDEX('Capacity Summary'!$I$36:$BH$135,MATCH('Capacity Backing (Hide)'!AQ$2,'Capacity Summary'!$B$36:$B$135,0),MATCH('Capacity Backing (Hide)'!$A30,'Capacity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(Hide)'!$A30,'Capacity Summary'!$I$35:$BH$35,0))&lt;&gt;0,INDEX('Capacity Summary'!$I$36:$BH$135,MATCH('Capacity Backing (Hide)'!AR$2,'Capacity Summary'!$B$36:$B$135,0),MATCH('Capacity Backing (Hide)'!$A30,'Capacity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(Hide)'!$A30,'Capacity Summary'!$I$35:$BH$35,0))&lt;&gt;0,INDEX('Capacity Summary'!$I$36:$BH$135,MATCH('Capacity Backing (Hide)'!AS$2,'Capacity Summary'!$B$36:$B$135,0),MATCH('Capacity Backing (Hide)'!$A30,'Capacity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(Hide)'!$A30,'Capacity Summary'!$I$35:$BH$35,0))&lt;&gt;0,INDEX('Capacity Summary'!$I$36:$BH$135,MATCH('Capacity Backing (Hide)'!AT$2,'Capacity Summary'!$B$36:$B$135,0),MATCH('Capacity Backing (Hide)'!$A30,'Capacity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(Hide)'!$A30,'Capacity Summary'!$I$35:$BH$35,0))&lt;&gt;0,INDEX('Capacity Summary'!$I$36:$BH$135,MATCH('Capacity Backing (Hide)'!AU$2,'Capacity Summary'!$B$36:$B$135,0),MATCH('Capacity Backing (Hide)'!$A30,'Capacity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(Hide)'!$A30,'Capacity Summary'!$I$35:$BH$35,0))&lt;&gt;0,INDEX('Capacity Summary'!$I$36:$BH$135,MATCH('Capacity Backing (Hide)'!AV$2,'Capacity Summary'!$B$36:$B$135,0),MATCH('Capacity Backing (Hide)'!$A30,'Capacity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(Hide)'!$A30,'Capacity Summary'!$I$35:$BH$35,0))&lt;&gt;0,INDEX('Capacity Summary'!$I$36:$BH$135,MATCH('Capacity Backing (Hide)'!AW$2,'Capacity Summary'!$B$36:$B$135,0),MATCH('Capacity Backing (Hide)'!$A30,'Capacity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(Hide)'!$A30,'Capacity Summary'!$I$35:$BH$35,0))&lt;&gt;0,INDEX('Capacity Summary'!$I$36:$BH$135,MATCH('Capacity Backing (Hide)'!AX$2,'Capacity Summary'!$B$36:$B$135,0),MATCH('Capacity Backing (Hide)'!$A30,'Capacity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(Hide)'!$A30,'Capacity Summary'!$I$35:$BH$35,0))&lt;&gt;0,INDEX('Capacity Summary'!$I$36:$BH$135,MATCH('Capacity Backing (Hide)'!AY$2,'Capacity Summary'!$B$36:$B$135,0),MATCH('Capacity Backing (Hide)'!$A30,'Capacity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(Hide)'!$A30,'Capacity Summary'!$I$35:$BH$35,0))&lt;&gt;0,INDEX('Capacity Summary'!$I$36:$BH$135,MATCH('Capacity Backing (Hide)'!AZ$2,'Capacity Summary'!$B$36:$B$135,0),MATCH('Capacity Backing (Hide)'!$A30,'Capacity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(Hide)'!$A30,'Capacity Summary'!$I$35:$BH$35,0))&lt;&gt;0,INDEX('Capacity Summary'!$I$36:$BH$135,MATCH('Capacity Backing (Hide)'!BA$2,'Capacity Summary'!$B$36:$B$135,0),MATCH('Capacity Backing (Hide)'!$A30,'Capacity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(Hide)'!$A30,'Capacity Summary'!$I$35:$BH$35,0))&lt;&gt;0,INDEX('Capacity Summary'!$I$36:$BH$135,MATCH('Capacity Backing (Hide)'!BB$2,'Capacity Summary'!$B$36:$B$135,0),MATCH('Capacity Backing (Hide)'!$A30,'Capacity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(Hide)'!$A30,'Capacity Summary'!$I$35:$BH$35,0))&lt;&gt;0,INDEX('Capacity Summary'!$I$36:$BH$135,MATCH('Capacity Backing (Hide)'!BC$2,'Capacity Summary'!$B$36:$B$135,0),MATCH('Capacity Backing (Hide)'!$A30,'Capacity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(Hide)'!$A30,'Capacity Summary'!$I$35:$BH$35,0))&lt;&gt;0,INDEX('Capacity Summary'!$I$36:$BH$135,MATCH('Capacity Backing (Hide)'!BD$2,'Capacity Summary'!$B$36:$B$135,0),MATCH('Capacity Backing (Hide)'!$A30,'Capacity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(Hide)'!$A30,'Capacity Summary'!$I$35:$BH$35,0))&lt;&gt;0,INDEX('Capacity Summary'!$I$36:$BH$135,MATCH('Capacity Backing (Hide)'!BE$2,'Capacity Summary'!$B$36:$B$135,0),MATCH('Capacity Backing (Hide)'!$A30,'Capacity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(Hide)'!$A30,'Capacity Summary'!$I$35:$BH$35,0))&lt;&gt;0,INDEX('Capacity Summary'!$I$36:$BH$135,MATCH('Capacity Backing (Hide)'!BF$2,'Capacity Summary'!$B$36:$B$135,0),MATCH('Capacity Backing (Hide)'!$A30,'Capacity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(Hide)'!$A30,'Capacity Summary'!$I$35:$BH$35,0))&lt;&gt;0,INDEX('Capacity Summary'!$I$36:$BH$135,MATCH('Capacity Backing (Hide)'!BG$2,'Capacity Summary'!$B$36:$B$135,0),MATCH('Capacity Backing (Hide)'!$A30,'Capacity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(Hide)'!$A30,'Capacity Summary'!$I$35:$BH$35,0))&lt;&gt;0,INDEX('Capacity Summary'!$I$36:$BH$135,MATCH('Capacity Backing (Hide)'!BH$2,'Capacity Summary'!$B$36:$B$135,0),MATCH('Capacity Backing (Hide)'!$A30,'Capacity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(Hide)'!$A30,'Capacity Summary'!$I$35:$BH$35,0))&lt;&gt;0,INDEX('Capacity Summary'!$I$36:$BH$135,MATCH('Capacity Backing (Hide)'!BI$2,'Capacity Summary'!$B$36:$B$135,0),MATCH('Capacity Backing (Hide)'!$A30,'Capacity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(Hide)'!$A30,'Capacity Summary'!$I$35:$BH$35,0))&lt;&gt;0,INDEX('Capacity Summary'!$I$36:$BH$135,MATCH('Capacity Backing (Hide)'!BJ$2,'Capacity Summary'!$B$36:$B$135,0),MATCH('Capacity Backing (Hide)'!$A30,'Capacity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(Hide)'!$A30,'Capacity Summary'!$I$35:$BH$35,0))&lt;&gt;0,INDEX('Capacity Summary'!$I$36:$BH$135,MATCH('Capacity Backing (Hide)'!BK$2,'Capacity Summary'!$B$36:$B$135,0),MATCH('Capacity Backing (Hide)'!$A30,'Capacity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(Hide)'!$A30,'Capacity Summary'!$I$35:$BH$35,0))&lt;&gt;0,INDEX('Capacity Summary'!$I$36:$BH$135,MATCH('Capacity Backing (Hide)'!BL$2,'Capacity Summary'!$B$36:$B$135,0),MATCH('Capacity Backing (Hide)'!$A30,'Capacity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(Hide)'!$A30,'Capacity Summary'!$I$35:$BH$35,0))&lt;&gt;0,INDEX('Capacity Summary'!$I$36:$BH$135,MATCH('Capacity Backing (Hide)'!BM$2,'Capacity Summary'!$B$36:$B$135,0),MATCH('Capacity Backing (Hide)'!$A30,'Capacity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(Hide)'!$A30,'Capacity Summary'!$I$35:$BH$35,0))&lt;&gt;0,INDEX('Capacity Summary'!$I$36:$BH$135,MATCH('Capacity Backing (Hide)'!BN$2,'Capacity Summary'!$B$36:$B$135,0),MATCH('Capacity Backing (Hide)'!$A30,'Capacity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(Hide)'!$A30,'Capacity Summary'!$I$35:$BH$35,0))&lt;&gt;0,INDEX('Capacity Summary'!$I$36:$BH$135,MATCH('Capacity Backing (Hide)'!BO$2,'Capacity Summary'!$B$36:$B$135,0),MATCH('Capacity Backing (Hide)'!$A30,'Capacity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(Hide)'!$A30,'Capacity Summary'!$I$35:$BH$35,0))&lt;&gt;0,INDEX('Capacity Summary'!$I$36:$BH$135,MATCH('Capacity Backing (Hide)'!BP$2,'Capacity Summary'!$B$36:$B$135,0),MATCH('Capacity Backing (Hide)'!$A30,'Capacity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(Hide)'!$A30,'Capacity Summary'!$I$35:$BH$35,0))&lt;&gt;0,INDEX('Capacity Summary'!$I$36:$BH$135,MATCH('Capacity Backing (Hide)'!BQ$2,'Capacity Summary'!$B$36:$B$135,0),MATCH('Capacity Backing (Hide)'!$A30,'Capacity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(Hide)'!$A30,'Capacity Summary'!$I$35:$BH$35,0))&lt;&gt;0,INDEX('Capacity Summary'!$I$36:$BH$135,MATCH('Capacity Backing (Hide)'!BR$2,'Capacity Summary'!$B$36:$B$135,0),MATCH('Capacity Backing (Hide)'!$A30,'Capacity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(Hide)'!$A30,'Capacity Summary'!$I$35:$BH$35,0))&lt;&gt;0,INDEX('Capacity Summary'!$I$36:$BH$135,MATCH('Capacity Backing (Hide)'!BS$2,'Capacity Summary'!$B$36:$B$135,0),MATCH('Capacity Backing (Hide)'!$A30,'Capacity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(Hide)'!$A30,'Capacity Summary'!$I$35:$BH$35,0))&lt;&gt;0,INDEX('Capacity Summary'!$I$36:$BH$135,MATCH('Capacity Backing (Hide)'!BT$2,'Capacity Summary'!$B$36:$B$135,0),MATCH('Capacity Backing (Hide)'!$A30,'Capacity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(Hide)'!$A30,'Capacity Summary'!$I$35:$BH$35,0))&lt;&gt;0,INDEX('Capacity Summary'!$I$36:$BH$135,MATCH('Capacity Backing (Hide)'!BU$2,'Capacity Summary'!$B$36:$B$135,0),MATCH('Capacity Backing (Hide)'!$A30,'Capacity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(Hide)'!$A30,'Capacity Summary'!$I$35:$BH$35,0))&lt;&gt;0,INDEX('Capacity Summary'!$I$36:$BH$135,MATCH('Capacity Backing (Hide)'!BV$2,'Capacity Summary'!$B$36:$B$135,0),MATCH('Capacity Backing (Hide)'!$A30,'Capacity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(Hide)'!$A30,'Capacity Summary'!$I$35:$BH$35,0))&lt;&gt;0,INDEX('Capacity Summary'!$I$36:$BH$135,MATCH('Capacity Backing (Hide)'!BW$2,'Capacity Summary'!$B$36:$B$135,0),MATCH('Capacity Backing (Hide)'!$A30,'Capacity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(Hide)'!$A30,'Capacity Summary'!$I$35:$BH$35,0))&lt;&gt;0,INDEX('Capacity Summary'!$I$36:$BH$135,MATCH('Capacity Backing (Hide)'!BX$2,'Capacity Summary'!$B$36:$B$135,0),MATCH('Capacity Backing (Hide)'!$A30,'Capacity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(Hide)'!$A30,'Capacity Summary'!$I$35:$BH$35,0))&lt;&gt;0,INDEX('Capacity Summary'!$I$36:$BH$135,MATCH('Capacity Backing (Hide)'!BY$2,'Capacity Summary'!$B$36:$B$135,0),MATCH('Capacity Backing (Hide)'!$A30,'Capacity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(Hide)'!$A30,'Capacity Summary'!$I$35:$BH$35,0))&lt;&gt;0,INDEX('Capacity Summary'!$I$36:$BH$135,MATCH('Capacity Backing (Hide)'!BZ$2,'Capacity Summary'!$B$36:$B$135,0),MATCH('Capacity Backing (Hide)'!$A30,'Capacity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(Hide)'!$A30,'Capacity Summary'!$I$35:$BH$35,0))&lt;&gt;0,INDEX('Capacity Summary'!$I$36:$BH$135,MATCH('Capacity Backing (Hide)'!CA$2,'Capacity Summary'!$B$36:$B$135,0),MATCH('Capacity Backing (Hide)'!$A30,'Capacity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(Hide)'!$A30,'Capacity Summary'!$I$35:$BH$35,0))&lt;&gt;0,INDEX('Capacity Summary'!$I$36:$BH$135,MATCH('Capacity Backing (Hide)'!CB$2,'Capacity Summary'!$B$36:$B$135,0),MATCH('Capacity Backing (Hide)'!$A30,'Capacity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(Hide)'!$A30,'Capacity Summary'!$I$35:$BH$35,0))&lt;&gt;0,INDEX('Capacity Summary'!$I$36:$BH$135,MATCH('Capacity Backing (Hide)'!CC$2,'Capacity Summary'!$B$36:$B$135,0),MATCH('Capacity Backing (Hide)'!$A30,'Capacity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(Hide)'!$A30,'Capacity Summary'!$I$35:$BH$35,0))&lt;&gt;0,INDEX('Capacity Summary'!$I$36:$BH$135,MATCH('Capacity Backing (Hide)'!CD$2,'Capacity Summary'!$B$36:$B$135,0),MATCH('Capacity Backing (Hide)'!$A30,'Capacity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(Hide)'!$A30,'Capacity Summary'!$I$35:$BH$35,0))&lt;&gt;0,INDEX('Capacity Summary'!$I$36:$BH$135,MATCH('Capacity Backing (Hide)'!CE$2,'Capacity Summary'!$B$36:$B$135,0),MATCH('Capacity Backing (Hide)'!$A30,'Capacity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(Hide)'!$A30,'Capacity Summary'!$I$35:$BH$35,0))&lt;&gt;0,INDEX('Capacity Summary'!$I$36:$BH$135,MATCH('Capacity Backing (Hide)'!CF$2,'Capacity Summary'!$B$36:$B$135,0),MATCH('Capacity Backing (Hide)'!$A30,'Capacity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(Hide)'!$A30,'Capacity Summary'!$I$35:$BH$35,0))&lt;&gt;0,INDEX('Capacity Summary'!$I$36:$BH$135,MATCH('Capacity Backing (Hide)'!CG$2,'Capacity Summary'!$B$36:$B$135,0),MATCH('Capacity Backing (Hide)'!$A30,'Capacity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(Hide)'!$A30,'Capacity Summary'!$I$35:$BH$35,0))&lt;&gt;0,INDEX('Capacity Summary'!$I$36:$BH$135,MATCH('Capacity Backing (Hide)'!CH$2,'Capacity Summary'!$B$36:$B$135,0),MATCH('Capacity Backing (Hide)'!$A30,'Capacity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(Hide)'!$A30,'Capacity Summary'!$I$35:$BH$35,0))&lt;&gt;0,INDEX('Capacity Summary'!$I$36:$BH$135,MATCH('Capacity Backing (Hide)'!CI$2,'Capacity Summary'!$B$36:$B$135,0),MATCH('Capacity Backing (Hide)'!$A30,'Capacity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(Hide)'!$A30,'Capacity Summary'!$I$35:$BH$35,0))&lt;&gt;0,INDEX('Capacity Summary'!$I$36:$BH$135,MATCH('Capacity Backing (Hide)'!CJ$2,'Capacity Summary'!$B$36:$B$135,0),MATCH('Capacity Backing (Hide)'!$A30,'Capacity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(Hide)'!$A30,'Capacity Summary'!$I$35:$BH$35,0))&lt;&gt;0,INDEX('Capacity Summary'!$I$36:$BH$135,MATCH('Capacity Backing (Hide)'!CK$2,'Capacity Summary'!$B$36:$B$135,0),MATCH('Capacity Backing (Hide)'!$A30,'Capacity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(Hide)'!$A30,'Capacity Summary'!$I$35:$BH$35,0))&lt;&gt;0,INDEX('Capacity Summary'!$I$36:$BH$135,MATCH('Capacity Backing (Hide)'!CL$2,'Capacity Summary'!$B$36:$B$135,0),MATCH('Capacity Backing (Hide)'!$A30,'Capacity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(Hide)'!$A30,'Capacity Summary'!$I$35:$BH$35,0))&lt;&gt;0,INDEX('Capacity Summary'!$I$36:$BH$135,MATCH('Capacity Backing (Hide)'!CM$2,'Capacity Summary'!$B$36:$B$135,0),MATCH('Capacity Backing (Hide)'!$A30,'Capacity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(Hide)'!$A30,'Capacity Summary'!$I$35:$BH$35,0))&lt;&gt;0,INDEX('Capacity Summary'!$I$36:$BH$135,MATCH('Capacity Backing (Hide)'!CN$2,'Capacity Summary'!$B$36:$B$135,0),MATCH('Capacity Backing (Hide)'!$A30,'Capacity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(Hide)'!$A30,'Capacity Summary'!$I$35:$BH$35,0))&lt;&gt;0,INDEX('Capacity Summary'!$I$36:$BH$135,MATCH('Capacity Backing (Hide)'!CO$2,'Capacity Summary'!$B$36:$B$135,0),MATCH('Capacity Backing (Hide)'!$A30,'Capacity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(Hide)'!$A30,'Capacity Summary'!$I$35:$BH$35,0))&lt;&gt;0,INDEX('Capacity Summary'!$I$36:$BH$135,MATCH('Capacity Backing (Hide)'!CP$2,'Capacity Summary'!$B$36:$B$135,0),MATCH('Capacity Backing (Hide)'!$A30,'Capacity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(Hide)'!$A30,'Capacity Summary'!$I$35:$BH$35,0))&lt;&gt;0,INDEX('Capacity Summary'!$I$36:$BH$135,MATCH('Capacity Backing (Hide)'!CQ$2,'Capacity Summary'!$B$36:$B$135,0),MATCH('Capacity Backing (Hide)'!$A30,'Capacity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(Hide)'!$A30,'Capacity Summary'!$I$35:$BH$35,0))&lt;&gt;0,INDEX('Capacity Summary'!$I$36:$BH$135,MATCH('Capacity Backing (Hide)'!CR$2,'Capacity Summary'!$B$36:$B$135,0),MATCH('Capacity Backing (Hide)'!$A30,'Capacity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(Hide)'!$A30,'Capacity Summary'!$I$35:$BH$35,0))&lt;&gt;0,INDEX('Capacity Summary'!$I$36:$BH$135,MATCH('Capacity Backing (Hide)'!CS$2,'Capacity Summary'!$B$36:$B$135,0),MATCH('Capacity Backing (Hide)'!$A30,'Capacity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(Hide)'!$A30,'Capacity Summary'!$I$35:$BH$35,0))&lt;&gt;0,INDEX('Capacity Summary'!$I$36:$BH$135,MATCH('Capacity Backing (Hide)'!CT$2,'Capacity Summary'!$B$36:$B$135,0),MATCH('Capacity Backing (Hide)'!$A30,'Capacity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(Hide)'!$A30,'Capacity Summary'!$I$35:$BH$35,0))&lt;&gt;0,INDEX('Capacity Summary'!$I$36:$BH$135,MATCH('Capacity Backing (Hide)'!CU$2,'Capacity Summary'!$B$36:$B$135,0),MATCH('Capacity Backing (Hide)'!$A30,'Capacity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(Hide)'!$A30,'Capacity Summary'!$I$35:$BH$35,0))&lt;&gt;0,INDEX('Capacity Summary'!$I$36:$BH$135,MATCH('Capacity Backing (Hide)'!CV$2,'Capacity Summary'!$B$36:$B$135,0),MATCH('Capacity Backing (Hide)'!$A30,'Capacity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(Hide)'!$A30,'Capacity Summary'!$I$35:$BH$35,0))&lt;&gt;0,INDEX('Capacity Summary'!$I$36:$BH$135,MATCH('Capacity Backing (Hide)'!CW$2,'Capacity Summary'!$B$36:$B$135,0),MATCH('Capacity Backing (Hide)'!$A30,'Capacity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1" spans="1:101" x14ac:dyDescent="0.35">
      <c r="A31" s="2">
        <f ca="1">'Required Capacity (Hide)'!E31</f>
        <v>44386</v>
      </c>
      <c r="B31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(Hide)'!$A31,'Capacity Summary'!$I$35:$BH$35,0))&lt;&gt;0,INDEX('Capacity Summary'!$I$36:$BH$135,MATCH('Capacity Backing (Hide)'!B$2,'Capacity Summary'!$B$36:$B$135,0),MATCH('Capacity Backing (Hide)'!$A31,'Capacity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1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(Hide)'!$A31,'Capacity Summary'!$I$35:$BH$35,0))&lt;&gt;0,INDEX('Capacity Summary'!$I$36:$BH$135,MATCH('Capacity Backing (Hide)'!C$2,'Capacity Summary'!$B$36:$B$135,0),MATCH('Capacity Backing (Hide)'!$A31,'Capacity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1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(Hide)'!$A31,'Capacity Summary'!$I$35:$BH$35,0))&lt;&gt;0,INDEX('Capacity Summary'!$I$36:$BH$135,MATCH('Capacity Backing (Hide)'!D$2,'Capacity Summary'!$B$36:$B$135,0),MATCH('Capacity Backing (Hide)'!$A31,'Capacity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(Hide)'!$A31,'Capacity Summary'!$I$35:$BH$35,0))&lt;&gt;0,INDEX('Capacity Summary'!$I$36:$BH$135,MATCH('Capacity Backing (Hide)'!E$2,'Capacity Summary'!$B$36:$B$135,0),MATCH('Capacity Backing (Hide)'!$A31,'Capacity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(Hide)'!$A31,'Capacity Summary'!$I$35:$BH$35,0))&lt;&gt;0,INDEX('Capacity Summary'!$I$36:$BH$135,MATCH('Capacity Backing (Hide)'!F$2,'Capacity Summary'!$B$36:$B$135,0),MATCH('Capacity Backing (Hide)'!$A31,'Capacity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(Hide)'!$A31,'Capacity Summary'!$I$35:$BH$35,0))&lt;&gt;0,INDEX('Capacity Summary'!$I$36:$BH$135,MATCH('Capacity Backing (Hide)'!G$2,'Capacity Summary'!$B$36:$B$135,0),MATCH('Capacity Backing (Hide)'!$A31,'Capacity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(Hide)'!$A31,'Capacity Summary'!$I$35:$BH$35,0))&lt;&gt;0,INDEX('Capacity Summary'!$I$36:$BH$135,MATCH('Capacity Backing (Hide)'!H$2,'Capacity Summary'!$B$36:$B$135,0),MATCH('Capacity Backing (Hide)'!$A31,'Capacity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(Hide)'!$A31,'Capacity Summary'!$I$35:$BH$35,0))&lt;&gt;0,INDEX('Capacity Summary'!$I$36:$BH$135,MATCH('Capacity Backing (Hide)'!I$2,'Capacity Summary'!$B$36:$B$135,0),MATCH('Capacity Backing (Hide)'!$A31,'Capacity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(Hide)'!$A31,'Capacity Summary'!$I$35:$BH$35,0))&lt;&gt;0,INDEX('Capacity Summary'!$I$36:$BH$135,MATCH('Capacity Backing (Hide)'!J$2,'Capacity Summary'!$B$36:$B$135,0),MATCH('Capacity Backing (Hide)'!$A31,'Capacity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(Hide)'!$A31,'Capacity Summary'!$I$35:$BH$35,0))&lt;&gt;0,INDEX('Capacity Summary'!$I$36:$BH$135,MATCH('Capacity Backing (Hide)'!K$2,'Capacity Summary'!$B$36:$B$135,0),MATCH('Capacity Backing (Hide)'!$A31,'Capacity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(Hide)'!$A31,'Capacity Summary'!$I$35:$BH$35,0))&lt;&gt;0,INDEX('Capacity Summary'!$I$36:$BH$135,MATCH('Capacity Backing (Hide)'!L$2,'Capacity Summary'!$B$36:$B$135,0),MATCH('Capacity Backing (Hide)'!$A31,'Capacity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(Hide)'!$A31,'Capacity Summary'!$I$35:$BH$35,0))&lt;&gt;0,INDEX('Capacity Summary'!$I$36:$BH$135,MATCH('Capacity Backing (Hide)'!M$2,'Capacity Summary'!$B$36:$B$135,0),MATCH('Capacity Backing (Hide)'!$A31,'Capacity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(Hide)'!$A31,'Capacity Summary'!$I$35:$BH$35,0))&lt;&gt;0,INDEX('Capacity Summary'!$I$36:$BH$135,MATCH('Capacity Backing (Hide)'!N$2,'Capacity Summary'!$B$36:$B$135,0),MATCH('Capacity Backing (Hide)'!$A31,'Capacity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(Hide)'!$A31,'Capacity Summary'!$I$35:$BH$35,0))&lt;&gt;0,INDEX('Capacity Summary'!$I$36:$BH$135,MATCH('Capacity Backing (Hide)'!O$2,'Capacity Summary'!$B$36:$B$135,0),MATCH('Capacity Backing (Hide)'!$A31,'Capacity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(Hide)'!$A31,'Capacity Summary'!$I$35:$BH$35,0))&lt;&gt;0,INDEX('Capacity Summary'!$I$36:$BH$135,MATCH('Capacity Backing (Hide)'!P$2,'Capacity Summary'!$B$36:$B$135,0),MATCH('Capacity Backing (Hide)'!$A31,'Capacity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(Hide)'!$A31,'Capacity Summary'!$I$35:$BH$35,0))&lt;&gt;0,INDEX('Capacity Summary'!$I$36:$BH$135,MATCH('Capacity Backing (Hide)'!Q$2,'Capacity Summary'!$B$36:$B$135,0),MATCH('Capacity Backing (Hide)'!$A31,'Capacity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(Hide)'!$A31,'Capacity Summary'!$I$35:$BH$35,0))&lt;&gt;0,INDEX('Capacity Summary'!$I$36:$BH$135,MATCH('Capacity Backing (Hide)'!R$2,'Capacity Summary'!$B$36:$B$135,0),MATCH('Capacity Backing (Hide)'!$A31,'Capacity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(Hide)'!$A31,'Capacity Summary'!$I$35:$BH$35,0))&lt;&gt;0,INDEX('Capacity Summary'!$I$36:$BH$135,MATCH('Capacity Backing (Hide)'!S$2,'Capacity Summary'!$B$36:$B$135,0),MATCH('Capacity Backing (Hide)'!$A31,'Capacity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(Hide)'!$A31,'Capacity Summary'!$I$35:$BH$35,0))&lt;&gt;0,INDEX('Capacity Summary'!$I$36:$BH$135,MATCH('Capacity Backing (Hide)'!T$2,'Capacity Summary'!$B$36:$B$135,0),MATCH('Capacity Backing (Hide)'!$A31,'Capacity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(Hide)'!$A31,'Capacity Summary'!$I$35:$BH$35,0))&lt;&gt;0,INDEX('Capacity Summary'!$I$36:$BH$135,MATCH('Capacity Backing (Hide)'!U$2,'Capacity Summary'!$B$36:$B$135,0),MATCH('Capacity Backing (Hide)'!$A31,'Capacity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(Hide)'!$A31,'Capacity Summary'!$I$35:$BH$35,0))&lt;&gt;0,INDEX('Capacity Summary'!$I$36:$BH$135,MATCH('Capacity Backing (Hide)'!V$2,'Capacity Summary'!$B$36:$B$135,0),MATCH('Capacity Backing (Hide)'!$A31,'Capacity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(Hide)'!$A31,'Capacity Summary'!$I$35:$BH$35,0))&lt;&gt;0,INDEX('Capacity Summary'!$I$36:$BH$135,MATCH('Capacity Backing (Hide)'!W$2,'Capacity Summary'!$B$36:$B$135,0),MATCH('Capacity Backing (Hide)'!$A31,'Capacity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(Hide)'!$A31,'Capacity Summary'!$I$35:$BH$35,0))&lt;&gt;0,INDEX('Capacity Summary'!$I$36:$BH$135,MATCH('Capacity Backing (Hide)'!X$2,'Capacity Summary'!$B$36:$B$135,0),MATCH('Capacity Backing (Hide)'!$A31,'Capacity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(Hide)'!$A31,'Capacity Summary'!$I$35:$BH$35,0))&lt;&gt;0,INDEX('Capacity Summary'!$I$36:$BH$135,MATCH('Capacity Backing (Hide)'!Y$2,'Capacity Summary'!$B$36:$B$135,0),MATCH('Capacity Backing (Hide)'!$A31,'Capacity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(Hide)'!$A31,'Capacity Summary'!$I$35:$BH$35,0))&lt;&gt;0,INDEX('Capacity Summary'!$I$36:$BH$135,MATCH('Capacity Backing (Hide)'!Z$2,'Capacity Summary'!$B$36:$B$135,0),MATCH('Capacity Backing (Hide)'!$A31,'Capacity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(Hide)'!$A31,'Capacity Summary'!$I$35:$BH$35,0))&lt;&gt;0,INDEX('Capacity Summary'!$I$36:$BH$135,MATCH('Capacity Backing (Hide)'!AA$2,'Capacity Summary'!$B$36:$B$135,0),MATCH('Capacity Backing (Hide)'!$A31,'Capacity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(Hide)'!$A31,'Capacity Summary'!$I$35:$BH$35,0))&lt;&gt;0,INDEX('Capacity Summary'!$I$36:$BH$135,MATCH('Capacity Backing (Hide)'!AB$2,'Capacity Summary'!$B$36:$B$135,0),MATCH('Capacity Backing (Hide)'!$A31,'Capacity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(Hide)'!$A31,'Capacity Summary'!$I$35:$BH$35,0))&lt;&gt;0,INDEX('Capacity Summary'!$I$36:$BH$135,MATCH('Capacity Backing (Hide)'!AC$2,'Capacity Summary'!$B$36:$B$135,0),MATCH('Capacity Backing (Hide)'!$A31,'Capacity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(Hide)'!$A31,'Capacity Summary'!$I$35:$BH$35,0))&lt;&gt;0,INDEX('Capacity Summary'!$I$36:$BH$135,MATCH('Capacity Backing (Hide)'!AD$2,'Capacity Summary'!$B$36:$B$135,0),MATCH('Capacity Backing (Hide)'!$A31,'Capacity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(Hide)'!$A31,'Capacity Summary'!$I$35:$BH$35,0))&lt;&gt;0,INDEX('Capacity Summary'!$I$36:$BH$135,MATCH('Capacity Backing (Hide)'!AE$2,'Capacity Summary'!$B$36:$B$135,0),MATCH('Capacity Backing (Hide)'!$A31,'Capacity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(Hide)'!$A31,'Capacity Summary'!$I$35:$BH$35,0))&lt;&gt;0,INDEX('Capacity Summary'!$I$36:$BH$135,MATCH('Capacity Backing (Hide)'!AF$2,'Capacity Summary'!$B$36:$B$135,0),MATCH('Capacity Backing (Hide)'!$A31,'Capacity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(Hide)'!$A31,'Capacity Summary'!$I$35:$BH$35,0))&lt;&gt;0,INDEX('Capacity Summary'!$I$36:$BH$135,MATCH('Capacity Backing (Hide)'!AG$2,'Capacity Summary'!$B$36:$B$135,0),MATCH('Capacity Backing (Hide)'!$A31,'Capacity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(Hide)'!$A31,'Capacity Summary'!$I$35:$BH$35,0))&lt;&gt;0,INDEX('Capacity Summary'!$I$36:$BH$135,MATCH('Capacity Backing (Hide)'!AH$2,'Capacity Summary'!$B$36:$B$135,0),MATCH('Capacity Backing (Hide)'!$A31,'Capacity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(Hide)'!$A31,'Capacity Summary'!$I$35:$BH$35,0))&lt;&gt;0,INDEX('Capacity Summary'!$I$36:$BH$135,MATCH('Capacity Backing (Hide)'!AI$2,'Capacity Summary'!$B$36:$B$135,0),MATCH('Capacity Backing (Hide)'!$A31,'Capacity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(Hide)'!$A31,'Capacity Summary'!$I$35:$BH$35,0))&lt;&gt;0,INDEX('Capacity Summary'!$I$36:$BH$135,MATCH('Capacity Backing (Hide)'!AJ$2,'Capacity Summary'!$B$36:$B$135,0),MATCH('Capacity Backing (Hide)'!$A31,'Capacity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(Hide)'!$A31,'Capacity Summary'!$I$35:$BH$35,0))&lt;&gt;0,INDEX('Capacity Summary'!$I$36:$BH$135,MATCH('Capacity Backing (Hide)'!AK$2,'Capacity Summary'!$B$36:$B$135,0),MATCH('Capacity Backing (Hide)'!$A31,'Capacity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(Hide)'!$A31,'Capacity Summary'!$I$35:$BH$35,0))&lt;&gt;0,INDEX('Capacity Summary'!$I$36:$BH$135,MATCH('Capacity Backing (Hide)'!AL$2,'Capacity Summary'!$B$36:$B$135,0),MATCH('Capacity Backing (Hide)'!$A31,'Capacity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(Hide)'!$A31,'Capacity Summary'!$I$35:$BH$35,0))&lt;&gt;0,INDEX('Capacity Summary'!$I$36:$BH$135,MATCH('Capacity Backing (Hide)'!AM$2,'Capacity Summary'!$B$36:$B$135,0),MATCH('Capacity Backing (Hide)'!$A31,'Capacity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(Hide)'!$A31,'Capacity Summary'!$I$35:$BH$35,0))&lt;&gt;0,INDEX('Capacity Summary'!$I$36:$BH$135,MATCH('Capacity Backing (Hide)'!AN$2,'Capacity Summary'!$B$36:$B$135,0),MATCH('Capacity Backing (Hide)'!$A31,'Capacity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(Hide)'!$A31,'Capacity Summary'!$I$35:$BH$35,0))&lt;&gt;0,INDEX('Capacity Summary'!$I$36:$BH$135,MATCH('Capacity Backing (Hide)'!AO$2,'Capacity Summary'!$B$36:$B$135,0),MATCH('Capacity Backing (Hide)'!$A31,'Capacity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(Hide)'!$A31,'Capacity Summary'!$I$35:$BH$35,0))&lt;&gt;0,INDEX('Capacity Summary'!$I$36:$BH$135,MATCH('Capacity Backing (Hide)'!AP$2,'Capacity Summary'!$B$36:$B$135,0),MATCH('Capacity Backing (Hide)'!$A31,'Capacity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(Hide)'!$A31,'Capacity Summary'!$I$35:$BH$35,0))&lt;&gt;0,INDEX('Capacity Summary'!$I$36:$BH$135,MATCH('Capacity Backing (Hide)'!AQ$2,'Capacity Summary'!$B$36:$B$135,0),MATCH('Capacity Backing (Hide)'!$A31,'Capacity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(Hide)'!$A31,'Capacity Summary'!$I$35:$BH$35,0))&lt;&gt;0,INDEX('Capacity Summary'!$I$36:$BH$135,MATCH('Capacity Backing (Hide)'!AR$2,'Capacity Summary'!$B$36:$B$135,0),MATCH('Capacity Backing (Hide)'!$A31,'Capacity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(Hide)'!$A31,'Capacity Summary'!$I$35:$BH$35,0))&lt;&gt;0,INDEX('Capacity Summary'!$I$36:$BH$135,MATCH('Capacity Backing (Hide)'!AS$2,'Capacity Summary'!$B$36:$B$135,0),MATCH('Capacity Backing (Hide)'!$A31,'Capacity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(Hide)'!$A31,'Capacity Summary'!$I$35:$BH$35,0))&lt;&gt;0,INDEX('Capacity Summary'!$I$36:$BH$135,MATCH('Capacity Backing (Hide)'!AT$2,'Capacity Summary'!$B$36:$B$135,0),MATCH('Capacity Backing (Hide)'!$A31,'Capacity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(Hide)'!$A31,'Capacity Summary'!$I$35:$BH$35,0))&lt;&gt;0,INDEX('Capacity Summary'!$I$36:$BH$135,MATCH('Capacity Backing (Hide)'!AU$2,'Capacity Summary'!$B$36:$B$135,0),MATCH('Capacity Backing (Hide)'!$A31,'Capacity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(Hide)'!$A31,'Capacity Summary'!$I$35:$BH$35,0))&lt;&gt;0,INDEX('Capacity Summary'!$I$36:$BH$135,MATCH('Capacity Backing (Hide)'!AV$2,'Capacity Summary'!$B$36:$B$135,0),MATCH('Capacity Backing (Hide)'!$A31,'Capacity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(Hide)'!$A31,'Capacity Summary'!$I$35:$BH$35,0))&lt;&gt;0,INDEX('Capacity Summary'!$I$36:$BH$135,MATCH('Capacity Backing (Hide)'!AW$2,'Capacity Summary'!$B$36:$B$135,0),MATCH('Capacity Backing (Hide)'!$A31,'Capacity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(Hide)'!$A31,'Capacity Summary'!$I$35:$BH$35,0))&lt;&gt;0,INDEX('Capacity Summary'!$I$36:$BH$135,MATCH('Capacity Backing (Hide)'!AX$2,'Capacity Summary'!$B$36:$B$135,0),MATCH('Capacity Backing (Hide)'!$A31,'Capacity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(Hide)'!$A31,'Capacity Summary'!$I$35:$BH$35,0))&lt;&gt;0,INDEX('Capacity Summary'!$I$36:$BH$135,MATCH('Capacity Backing (Hide)'!AY$2,'Capacity Summary'!$B$36:$B$135,0),MATCH('Capacity Backing (Hide)'!$A31,'Capacity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(Hide)'!$A31,'Capacity Summary'!$I$35:$BH$35,0))&lt;&gt;0,INDEX('Capacity Summary'!$I$36:$BH$135,MATCH('Capacity Backing (Hide)'!AZ$2,'Capacity Summary'!$B$36:$B$135,0),MATCH('Capacity Backing (Hide)'!$A31,'Capacity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(Hide)'!$A31,'Capacity Summary'!$I$35:$BH$35,0))&lt;&gt;0,INDEX('Capacity Summary'!$I$36:$BH$135,MATCH('Capacity Backing (Hide)'!BA$2,'Capacity Summary'!$B$36:$B$135,0),MATCH('Capacity Backing (Hide)'!$A31,'Capacity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(Hide)'!$A31,'Capacity Summary'!$I$35:$BH$35,0))&lt;&gt;0,INDEX('Capacity Summary'!$I$36:$BH$135,MATCH('Capacity Backing (Hide)'!BB$2,'Capacity Summary'!$B$36:$B$135,0),MATCH('Capacity Backing (Hide)'!$A31,'Capacity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(Hide)'!$A31,'Capacity Summary'!$I$35:$BH$35,0))&lt;&gt;0,INDEX('Capacity Summary'!$I$36:$BH$135,MATCH('Capacity Backing (Hide)'!BC$2,'Capacity Summary'!$B$36:$B$135,0),MATCH('Capacity Backing (Hide)'!$A31,'Capacity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(Hide)'!$A31,'Capacity Summary'!$I$35:$BH$35,0))&lt;&gt;0,INDEX('Capacity Summary'!$I$36:$BH$135,MATCH('Capacity Backing (Hide)'!BD$2,'Capacity Summary'!$B$36:$B$135,0),MATCH('Capacity Backing (Hide)'!$A31,'Capacity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(Hide)'!$A31,'Capacity Summary'!$I$35:$BH$35,0))&lt;&gt;0,INDEX('Capacity Summary'!$I$36:$BH$135,MATCH('Capacity Backing (Hide)'!BE$2,'Capacity Summary'!$B$36:$B$135,0),MATCH('Capacity Backing (Hide)'!$A31,'Capacity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(Hide)'!$A31,'Capacity Summary'!$I$35:$BH$35,0))&lt;&gt;0,INDEX('Capacity Summary'!$I$36:$BH$135,MATCH('Capacity Backing (Hide)'!BF$2,'Capacity Summary'!$B$36:$B$135,0),MATCH('Capacity Backing (Hide)'!$A31,'Capacity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(Hide)'!$A31,'Capacity Summary'!$I$35:$BH$35,0))&lt;&gt;0,INDEX('Capacity Summary'!$I$36:$BH$135,MATCH('Capacity Backing (Hide)'!BG$2,'Capacity Summary'!$B$36:$B$135,0),MATCH('Capacity Backing (Hide)'!$A31,'Capacity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(Hide)'!$A31,'Capacity Summary'!$I$35:$BH$35,0))&lt;&gt;0,INDEX('Capacity Summary'!$I$36:$BH$135,MATCH('Capacity Backing (Hide)'!BH$2,'Capacity Summary'!$B$36:$B$135,0),MATCH('Capacity Backing (Hide)'!$A31,'Capacity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(Hide)'!$A31,'Capacity Summary'!$I$35:$BH$35,0))&lt;&gt;0,INDEX('Capacity Summary'!$I$36:$BH$135,MATCH('Capacity Backing (Hide)'!BI$2,'Capacity Summary'!$B$36:$B$135,0),MATCH('Capacity Backing (Hide)'!$A31,'Capacity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(Hide)'!$A31,'Capacity Summary'!$I$35:$BH$35,0))&lt;&gt;0,INDEX('Capacity Summary'!$I$36:$BH$135,MATCH('Capacity Backing (Hide)'!BJ$2,'Capacity Summary'!$B$36:$B$135,0),MATCH('Capacity Backing (Hide)'!$A31,'Capacity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(Hide)'!$A31,'Capacity Summary'!$I$35:$BH$35,0))&lt;&gt;0,INDEX('Capacity Summary'!$I$36:$BH$135,MATCH('Capacity Backing (Hide)'!BK$2,'Capacity Summary'!$B$36:$B$135,0),MATCH('Capacity Backing (Hide)'!$A31,'Capacity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(Hide)'!$A31,'Capacity Summary'!$I$35:$BH$35,0))&lt;&gt;0,INDEX('Capacity Summary'!$I$36:$BH$135,MATCH('Capacity Backing (Hide)'!BL$2,'Capacity Summary'!$B$36:$B$135,0),MATCH('Capacity Backing (Hide)'!$A31,'Capacity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(Hide)'!$A31,'Capacity Summary'!$I$35:$BH$35,0))&lt;&gt;0,INDEX('Capacity Summary'!$I$36:$BH$135,MATCH('Capacity Backing (Hide)'!BM$2,'Capacity Summary'!$B$36:$B$135,0),MATCH('Capacity Backing (Hide)'!$A31,'Capacity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(Hide)'!$A31,'Capacity Summary'!$I$35:$BH$35,0))&lt;&gt;0,INDEX('Capacity Summary'!$I$36:$BH$135,MATCH('Capacity Backing (Hide)'!BN$2,'Capacity Summary'!$B$36:$B$135,0),MATCH('Capacity Backing (Hide)'!$A31,'Capacity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(Hide)'!$A31,'Capacity Summary'!$I$35:$BH$35,0))&lt;&gt;0,INDEX('Capacity Summary'!$I$36:$BH$135,MATCH('Capacity Backing (Hide)'!BO$2,'Capacity Summary'!$B$36:$B$135,0),MATCH('Capacity Backing (Hide)'!$A31,'Capacity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(Hide)'!$A31,'Capacity Summary'!$I$35:$BH$35,0))&lt;&gt;0,INDEX('Capacity Summary'!$I$36:$BH$135,MATCH('Capacity Backing (Hide)'!BP$2,'Capacity Summary'!$B$36:$B$135,0),MATCH('Capacity Backing (Hide)'!$A31,'Capacity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(Hide)'!$A31,'Capacity Summary'!$I$35:$BH$35,0))&lt;&gt;0,INDEX('Capacity Summary'!$I$36:$BH$135,MATCH('Capacity Backing (Hide)'!BQ$2,'Capacity Summary'!$B$36:$B$135,0),MATCH('Capacity Backing (Hide)'!$A31,'Capacity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(Hide)'!$A31,'Capacity Summary'!$I$35:$BH$35,0))&lt;&gt;0,INDEX('Capacity Summary'!$I$36:$BH$135,MATCH('Capacity Backing (Hide)'!BR$2,'Capacity Summary'!$B$36:$B$135,0),MATCH('Capacity Backing (Hide)'!$A31,'Capacity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(Hide)'!$A31,'Capacity Summary'!$I$35:$BH$35,0))&lt;&gt;0,INDEX('Capacity Summary'!$I$36:$BH$135,MATCH('Capacity Backing (Hide)'!BS$2,'Capacity Summary'!$B$36:$B$135,0),MATCH('Capacity Backing (Hide)'!$A31,'Capacity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(Hide)'!$A31,'Capacity Summary'!$I$35:$BH$35,0))&lt;&gt;0,INDEX('Capacity Summary'!$I$36:$BH$135,MATCH('Capacity Backing (Hide)'!BT$2,'Capacity Summary'!$B$36:$B$135,0),MATCH('Capacity Backing (Hide)'!$A31,'Capacity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(Hide)'!$A31,'Capacity Summary'!$I$35:$BH$35,0))&lt;&gt;0,INDEX('Capacity Summary'!$I$36:$BH$135,MATCH('Capacity Backing (Hide)'!BU$2,'Capacity Summary'!$B$36:$B$135,0),MATCH('Capacity Backing (Hide)'!$A31,'Capacity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(Hide)'!$A31,'Capacity Summary'!$I$35:$BH$35,0))&lt;&gt;0,INDEX('Capacity Summary'!$I$36:$BH$135,MATCH('Capacity Backing (Hide)'!BV$2,'Capacity Summary'!$B$36:$B$135,0),MATCH('Capacity Backing (Hide)'!$A31,'Capacity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(Hide)'!$A31,'Capacity Summary'!$I$35:$BH$35,0))&lt;&gt;0,INDEX('Capacity Summary'!$I$36:$BH$135,MATCH('Capacity Backing (Hide)'!BW$2,'Capacity Summary'!$B$36:$B$135,0),MATCH('Capacity Backing (Hide)'!$A31,'Capacity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(Hide)'!$A31,'Capacity Summary'!$I$35:$BH$35,0))&lt;&gt;0,INDEX('Capacity Summary'!$I$36:$BH$135,MATCH('Capacity Backing (Hide)'!BX$2,'Capacity Summary'!$B$36:$B$135,0),MATCH('Capacity Backing (Hide)'!$A31,'Capacity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(Hide)'!$A31,'Capacity Summary'!$I$35:$BH$35,0))&lt;&gt;0,INDEX('Capacity Summary'!$I$36:$BH$135,MATCH('Capacity Backing (Hide)'!BY$2,'Capacity Summary'!$B$36:$B$135,0),MATCH('Capacity Backing (Hide)'!$A31,'Capacity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(Hide)'!$A31,'Capacity Summary'!$I$35:$BH$35,0))&lt;&gt;0,INDEX('Capacity Summary'!$I$36:$BH$135,MATCH('Capacity Backing (Hide)'!BZ$2,'Capacity Summary'!$B$36:$B$135,0),MATCH('Capacity Backing (Hide)'!$A31,'Capacity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(Hide)'!$A31,'Capacity Summary'!$I$35:$BH$35,0))&lt;&gt;0,INDEX('Capacity Summary'!$I$36:$BH$135,MATCH('Capacity Backing (Hide)'!CA$2,'Capacity Summary'!$B$36:$B$135,0),MATCH('Capacity Backing (Hide)'!$A31,'Capacity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(Hide)'!$A31,'Capacity Summary'!$I$35:$BH$35,0))&lt;&gt;0,INDEX('Capacity Summary'!$I$36:$BH$135,MATCH('Capacity Backing (Hide)'!CB$2,'Capacity Summary'!$B$36:$B$135,0),MATCH('Capacity Backing (Hide)'!$A31,'Capacity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(Hide)'!$A31,'Capacity Summary'!$I$35:$BH$35,0))&lt;&gt;0,INDEX('Capacity Summary'!$I$36:$BH$135,MATCH('Capacity Backing (Hide)'!CC$2,'Capacity Summary'!$B$36:$B$135,0),MATCH('Capacity Backing (Hide)'!$A31,'Capacity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(Hide)'!$A31,'Capacity Summary'!$I$35:$BH$35,0))&lt;&gt;0,INDEX('Capacity Summary'!$I$36:$BH$135,MATCH('Capacity Backing (Hide)'!CD$2,'Capacity Summary'!$B$36:$B$135,0),MATCH('Capacity Backing (Hide)'!$A31,'Capacity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(Hide)'!$A31,'Capacity Summary'!$I$35:$BH$35,0))&lt;&gt;0,INDEX('Capacity Summary'!$I$36:$BH$135,MATCH('Capacity Backing (Hide)'!CE$2,'Capacity Summary'!$B$36:$B$135,0),MATCH('Capacity Backing (Hide)'!$A31,'Capacity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(Hide)'!$A31,'Capacity Summary'!$I$35:$BH$35,0))&lt;&gt;0,INDEX('Capacity Summary'!$I$36:$BH$135,MATCH('Capacity Backing (Hide)'!CF$2,'Capacity Summary'!$B$36:$B$135,0),MATCH('Capacity Backing (Hide)'!$A31,'Capacity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(Hide)'!$A31,'Capacity Summary'!$I$35:$BH$35,0))&lt;&gt;0,INDEX('Capacity Summary'!$I$36:$BH$135,MATCH('Capacity Backing (Hide)'!CG$2,'Capacity Summary'!$B$36:$B$135,0),MATCH('Capacity Backing (Hide)'!$A31,'Capacity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(Hide)'!$A31,'Capacity Summary'!$I$35:$BH$35,0))&lt;&gt;0,INDEX('Capacity Summary'!$I$36:$BH$135,MATCH('Capacity Backing (Hide)'!CH$2,'Capacity Summary'!$B$36:$B$135,0),MATCH('Capacity Backing (Hide)'!$A31,'Capacity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(Hide)'!$A31,'Capacity Summary'!$I$35:$BH$35,0))&lt;&gt;0,INDEX('Capacity Summary'!$I$36:$BH$135,MATCH('Capacity Backing (Hide)'!CI$2,'Capacity Summary'!$B$36:$B$135,0),MATCH('Capacity Backing (Hide)'!$A31,'Capacity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(Hide)'!$A31,'Capacity Summary'!$I$35:$BH$35,0))&lt;&gt;0,INDEX('Capacity Summary'!$I$36:$BH$135,MATCH('Capacity Backing (Hide)'!CJ$2,'Capacity Summary'!$B$36:$B$135,0),MATCH('Capacity Backing (Hide)'!$A31,'Capacity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(Hide)'!$A31,'Capacity Summary'!$I$35:$BH$35,0))&lt;&gt;0,INDEX('Capacity Summary'!$I$36:$BH$135,MATCH('Capacity Backing (Hide)'!CK$2,'Capacity Summary'!$B$36:$B$135,0),MATCH('Capacity Backing (Hide)'!$A31,'Capacity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(Hide)'!$A31,'Capacity Summary'!$I$35:$BH$35,0))&lt;&gt;0,INDEX('Capacity Summary'!$I$36:$BH$135,MATCH('Capacity Backing (Hide)'!CL$2,'Capacity Summary'!$B$36:$B$135,0),MATCH('Capacity Backing (Hide)'!$A31,'Capacity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(Hide)'!$A31,'Capacity Summary'!$I$35:$BH$35,0))&lt;&gt;0,INDEX('Capacity Summary'!$I$36:$BH$135,MATCH('Capacity Backing (Hide)'!CM$2,'Capacity Summary'!$B$36:$B$135,0),MATCH('Capacity Backing (Hide)'!$A31,'Capacity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(Hide)'!$A31,'Capacity Summary'!$I$35:$BH$35,0))&lt;&gt;0,INDEX('Capacity Summary'!$I$36:$BH$135,MATCH('Capacity Backing (Hide)'!CN$2,'Capacity Summary'!$B$36:$B$135,0),MATCH('Capacity Backing (Hide)'!$A31,'Capacity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(Hide)'!$A31,'Capacity Summary'!$I$35:$BH$35,0))&lt;&gt;0,INDEX('Capacity Summary'!$I$36:$BH$135,MATCH('Capacity Backing (Hide)'!CO$2,'Capacity Summary'!$B$36:$B$135,0),MATCH('Capacity Backing (Hide)'!$A31,'Capacity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(Hide)'!$A31,'Capacity Summary'!$I$35:$BH$35,0))&lt;&gt;0,INDEX('Capacity Summary'!$I$36:$BH$135,MATCH('Capacity Backing (Hide)'!CP$2,'Capacity Summary'!$B$36:$B$135,0),MATCH('Capacity Backing (Hide)'!$A31,'Capacity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(Hide)'!$A31,'Capacity Summary'!$I$35:$BH$35,0))&lt;&gt;0,INDEX('Capacity Summary'!$I$36:$BH$135,MATCH('Capacity Backing (Hide)'!CQ$2,'Capacity Summary'!$B$36:$B$135,0),MATCH('Capacity Backing (Hide)'!$A31,'Capacity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(Hide)'!$A31,'Capacity Summary'!$I$35:$BH$35,0))&lt;&gt;0,INDEX('Capacity Summary'!$I$36:$BH$135,MATCH('Capacity Backing (Hide)'!CR$2,'Capacity Summary'!$B$36:$B$135,0),MATCH('Capacity Backing (Hide)'!$A31,'Capacity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(Hide)'!$A31,'Capacity Summary'!$I$35:$BH$35,0))&lt;&gt;0,INDEX('Capacity Summary'!$I$36:$BH$135,MATCH('Capacity Backing (Hide)'!CS$2,'Capacity Summary'!$B$36:$B$135,0),MATCH('Capacity Backing (Hide)'!$A31,'Capacity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(Hide)'!$A31,'Capacity Summary'!$I$35:$BH$35,0))&lt;&gt;0,INDEX('Capacity Summary'!$I$36:$BH$135,MATCH('Capacity Backing (Hide)'!CT$2,'Capacity Summary'!$B$36:$B$135,0),MATCH('Capacity Backing (Hide)'!$A31,'Capacity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(Hide)'!$A31,'Capacity Summary'!$I$35:$BH$35,0))&lt;&gt;0,INDEX('Capacity Summary'!$I$36:$BH$135,MATCH('Capacity Backing (Hide)'!CU$2,'Capacity Summary'!$B$36:$B$135,0),MATCH('Capacity Backing (Hide)'!$A31,'Capacity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(Hide)'!$A31,'Capacity Summary'!$I$35:$BH$35,0))&lt;&gt;0,INDEX('Capacity Summary'!$I$36:$BH$135,MATCH('Capacity Backing (Hide)'!CV$2,'Capacity Summary'!$B$36:$B$135,0),MATCH('Capacity Backing (Hide)'!$A31,'Capacity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(Hide)'!$A31,'Capacity Summary'!$I$35:$BH$35,0))&lt;&gt;0,INDEX('Capacity Summary'!$I$36:$BH$135,MATCH('Capacity Backing (Hide)'!CW$2,'Capacity Summary'!$B$36:$B$135,0),MATCH('Capacity Backing (Hide)'!$A31,'Capacity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2" spans="1:101" x14ac:dyDescent="0.35">
      <c r="A32" s="2">
        <f ca="1">'Required Capacity (Hide)'!E32</f>
        <v>44393</v>
      </c>
      <c r="B32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(Hide)'!$A32,'Capacity Summary'!$I$35:$BH$35,0))&lt;&gt;0,INDEX('Capacity Summary'!$I$36:$BH$135,MATCH('Capacity Backing (Hide)'!B$2,'Capacity Summary'!$B$36:$B$135,0),MATCH('Capacity Backing (Hide)'!$A32,'Capacity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2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(Hide)'!$A32,'Capacity Summary'!$I$35:$BH$35,0))&lt;&gt;0,INDEX('Capacity Summary'!$I$36:$BH$135,MATCH('Capacity Backing (Hide)'!C$2,'Capacity Summary'!$B$36:$B$135,0),MATCH('Capacity Backing (Hide)'!$A32,'Capacity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2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(Hide)'!$A32,'Capacity Summary'!$I$35:$BH$35,0))&lt;&gt;0,INDEX('Capacity Summary'!$I$36:$BH$135,MATCH('Capacity Backing (Hide)'!D$2,'Capacity Summary'!$B$36:$B$135,0),MATCH('Capacity Backing (Hide)'!$A32,'Capacity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(Hide)'!$A32,'Capacity Summary'!$I$35:$BH$35,0))&lt;&gt;0,INDEX('Capacity Summary'!$I$36:$BH$135,MATCH('Capacity Backing (Hide)'!E$2,'Capacity Summary'!$B$36:$B$135,0),MATCH('Capacity Backing (Hide)'!$A32,'Capacity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(Hide)'!$A32,'Capacity Summary'!$I$35:$BH$35,0))&lt;&gt;0,INDEX('Capacity Summary'!$I$36:$BH$135,MATCH('Capacity Backing (Hide)'!F$2,'Capacity Summary'!$B$36:$B$135,0),MATCH('Capacity Backing (Hide)'!$A32,'Capacity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(Hide)'!$A32,'Capacity Summary'!$I$35:$BH$35,0))&lt;&gt;0,INDEX('Capacity Summary'!$I$36:$BH$135,MATCH('Capacity Backing (Hide)'!G$2,'Capacity Summary'!$B$36:$B$135,0),MATCH('Capacity Backing (Hide)'!$A32,'Capacity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(Hide)'!$A32,'Capacity Summary'!$I$35:$BH$35,0))&lt;&gt;0,INDEX('Capacity Summary'!$I$36:$BH$135,MATCH('Capacity Backing (Hide)'!H$2,'Capacity Summary'!$B$36:$B$135,0),MATCH('Capacity Backing (Hide)'!$A32,'Capacity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(Hide)'!$A32,'Capacity Summary'!$I$35:$BH$35,0))&lt;&gt;0,INDEX('Capacity Summary'!$I$36:$BH$135,MATCH('Capacity Backing (Hide)'!I$2,'Capacity Summary'!$B$36:$B$135,0),MATCH('Capacity Backing (Hide)'!$A32,'Capacity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(Hide)'!$A32,'Capacity Summary'!$I$35:$BH$35,0))&lt;&gt;0,INDEX('Capacity Summary'!$I$36:$BH$135,MATCH('Capacity Backing (Hide)'!J$2,'Capacity Summary'!$B$36:$B$135,0),MATCH('Capacity Backing (Hide)'!$A32,'Capacity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(Hide)'!$A32,'Capacity Summary'!$I$35:$BH$35,0))&lt;&gt;0,INDEX('Capacity Summary'!$I$36:$BH$135,MATCH('Capacity Backing (Hide)'!K$2,'Capacity Summary'!$B$36:$B$135,0),MATCH('Capacity Backing (Hide)'!$A32,'Capacity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(Hide)'!$A32,'Capacity Summary'!$I$35:$BH$35,0))&lt;&gt;0,INDEX('Capacity Summary'!$I$36:$BH$135,MATCH('Capacity Backing (Hide)'!L$2,'Capacity Summary'!$B$36:$B$135,0),MATCH('Capacity Backing (Hide)'!$A32,'Capacity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(Hide)'!$A32,'Capacity Summary'!$I$35:$BH$35,0))&lt;&gt;0,INDEX('Capacity Summary'!$I$36:$BH$135,MATCH('Capacity Backing (Hide)'!M$2,'Capacity Summary'!$B$36:$B$135,0),MATCH('Capacity Backing (Hide)'!$A32,'Capacity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(Hide)'!$A32,'Capacity Summary'!$I$35:$BH$35,0))&lt;&gt;0,INDEX('Capacity Summary'!$I$36:$BH$135,MATCH('Capacity Backing (Hide)'!N$2,'Capacity Summary'!$B$36:$B$135,0),MATCH('Capacity Backing (Hide)'!$A32,'Capacity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(Hide)'!$A32,'Capacity Summary'!$I$35:$BH$35,0))&lt;&gt;0,INDEX('Capacity Summary'!$I$36:$BH$135,MATCH('Capacity Backing (Hide)'!O$2,'Capacity Summary'!$B$36:$B$135,0),MATCH('Capacity Backing (Hide)'!$A32,'Capacity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(Hide)'!$A32,'Capacity Summary'!$I$35:$BH$35,0))&lt;&gt;0,INDEX('Capacity Summary'!$I$36:$BH$135,MATCH('Capacity Backing (Hide)'!P$2,'Capacity Summary'!$B$36:$B$135,0),MATCH('Capacity Backing (Hide)'!$A32,'Capacity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(Hide)'!$A32,'Capacity Summary'!$I$35:$BH$35,0))&lt;&gt;0,INDEX('Capacity Summary'!$I$36:$BH$135,MATCH('Capacity Backing (Hide)'!Q$2,'Capacity Summary'!$B$36:$B$135,0),MATCH('Capacity Backing (Hide)'!$A32,'Capacity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(Hide)'!$A32,'Capacity Summary'!$I$35:$BH$35,0))&lt;&gt;0,INDEX('Capacity Summary'!$I$36:$BH$135,MATCH('Capacity Backing (Hide)'!R$2,'Capacity Summary'!$B$36:$B$135,0),MATCH('Capacity Backing (Hide)'!$A32,'Capacity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(Hide)'!$A32,'Capacity Summary'!$I$35:$BH$35,0))&lt;&gt;0,INDEX('Capacity Summary'!$I$36:$BH$135,MATCH('Capacity Backing (Hide)'!S$2,'Capacity Summary'!$B$36:$B$135,0),MATCH('Capacity Backing (Hide)'!$A32,'Capacity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(Hide)'!$A32,'Capacity Summary'!$I$35:$BH$35,0))&lt;&gt;0,INDEX('Capacity Summary'!$I$36:$BH$135,MATCH('Capacity Backing (Hide)'!T$2,'Capacity Summary'!$B$36:$B$135,0),MATCH('Capacity Backing (Hide)'!$A32,'Capacity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(Hide)'!$A32,'Capacity Summary'!$I$35:$BH$35,0))&lt;&gt;0,INDEX('Capacity Summary'!$I$36:$BH$135,MATCH('Capacity Backing (Hide)'!U$2,'Capacity Summary'!$B$36:$B$135,0),MATCH('Capacity Backing (Hide)'!$A32,'Capacity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(Hide)'!$A32,'Capacity Summary'!$I$35:$BH$35,0))&lt;&gt;0,INDEX('Capacity Summary'!$I$36:$BH$135,MATCH('Capacity Backing (Hide)'!V$2,'Capacity Summary'!$B$36:$B$135,0),MATCH('Capacity Backing (Hide)'!$A32,'Capacity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(Hide)'!$A32,'Capacity Summary'!$I$35:$BH$35,0))&lt;&gt;0,INDEX('Capacity Summary'!$I$36:$BH$135,MATCH('Capacity Backing (Hide)'!W$2,'Capacity Summary'!$B$36:$B$135,0),MATCH('Capacity Backing (Hide)'!$A32,'Capacity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(Hide)'!$A32,'Capacity Summary'!$I$35:$BH$35,0))&lt;&gt;0,INDEX('Capacity Summary'!$I$36:$BH$135,MATCH('Capacity Backing (Hide)'!X$2,'Capacity Summary'!$B$36:$B$135,0),MATCH('Capacity Backing (Hide)'!$A32,'Capacity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(Hide)'!$A32,'Capacity Summary'!$I$35:$BH$35,0))&lt;&gt;0,INDEX('Capacity Summary'!$I$36:$BH$135,MATCH('Capacity Backing (Hide)'!Y$2,'Capacity Summary'!$B$36:$B$135,0),MATCH('Capacity Backing (Hide)'!$A32,'Capacity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(Hide)'!$A32,'Capacity Summary'!$I$35:$BH$35,0))&lt;&gt;0,INDEX('Capacity Summary'!$I$36:$BH$135,MATCH('Capacity Backing (Hide)'!Z$2,'Capacity Summary'!$B$36:$B$135,0),MATCH('Capacity Backing (Hide)'!$A32,'Capacity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(Hide)'!$A32,'Capacity Summary'!$I$35:$BH$35,0))&lt;&gt;0,INDEX('Capacity Summary'!$I$36:$BH$135,MATCH('Capacity Backing (Hide)'!AA$2,'Capacity Summary'!$B$36:$B$135,0),MATCH('Capacity Backing (Hide)'!$A32,'Capacity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(Hide)'!$A32,'Capacity Summary'!$I$35:$BH$35,0))&lt;&gt;0,INDEX('Capacity Summary'!$I$36:$BH$135,MATCH('Capacity Backing (Hide)'!AB$2,'Capacity Summary'!$B$36:$B$135,0),MATCH('Capacity Backing (Hide)'!$A32,'Capacity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(Hide)'!$A32,'Capacity Summary'!$I$35:$BH$35,0))&lt;&gt;0,INDEX('Capacity Summary'!$I$36:$BH$135,MATCH('Capacity Backing (Hide)'!AC$2,'Capacity Summary'!$B$36:$B$135,0),MATCH('Capacity Backing (Hide)'!$A32,'Capacity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(Hide)'!$A32,'Capacity Summary'!$I$35:$BH$35,0))&lt;&gt;0,INDEX('Capacity Summary'!$I$36:$BH$135,MATCH('Capacity Backing (Hide)'!AD$2,'Capacity Summary'!$B$36:$B$135,0),MATCH('Capacity Backing (Hide)'!$A32,'Capacity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(Hide)'!$A32,'Capacity Summary'!$I$35:$BH$35,0))&lt;&gt;0,INDEX('Capacity Summary'!$I$36:$BH$135,MATCH('Capacity Backing (Hide)'!AE$2,'Capacity Summary'!$B$36:$B$135,0),MATCH('Capacity Backing (Hide)'!$A32,'Capacity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(Hide)'!$A32,'Capacity Summary'!$I$35:$BH$35,0))&lt;&gt;0,INDEX('Capacity Summary'!$I$36:$BH$135,MATCH('Capacity Backing (Hide)'!AF$2,'Capacity Summary'!$B$36:$B$135,0),MATCH('Capacity Backing (Hide)'!$A32,'Capacity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(Hide)'!$A32,'Capacity Summary'!$I$35:$BH$35,0))&lt;&gt;0,INDEX('Capacity Summary'!$I$36:$BH$135,MATCH('Capacity Backing (Hide)'!AG$2,'Capacity Summary'!$B$36:$B$135,0),MATCH('Capacity Backing (Hide)'!$A32,'Capacity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(Hide)'!$A32,'Capacity Summary'!$I$35:$BH$35,0))&lt;&gt;0,INDEX('Capacity Summary'!$I$36:$BH$135,MATCH('Capacity Backing (Hide)'!AH$2,'Capacity Summary'!$B$36:$B$135,0),MATCH('Capacity Backing (Hide)'!$A32,'Capacity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(Hide)'!$A32,'Capacity Summary'!$I$35:$BH$35,0))&lt;&gt;0,INDEX('Capacity Summary'!$I$36:$BH$135,MATCH('Capacity Backing (Hide)'!AI$2,'Capacity Summary'!$B$36:$B$135,0),MATCH('Capacity Backing (Hide)'!$A32,'Capacity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(Hide)'!$A32,'Capacity Summary'!$I$35:$BH$35,0))&lt;&gt;0,INDEX('Capacity Summary'!$I$36:$BH$135,MATCH('Capacity Backing (Hide)'!AJ$2,'Capacity Summary'!$B$36:$B$135,0),MATCH('Capacity Backing (Hide)'!$A32,'Capacity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(Hide)'!$A32,'Capacity Summary'!$I$35:$BH$35,0))&lt;&gt;0,INDEX('Capacity Summary'!$I$36:$BH$135,MATCH('Capacity Backing (Hide)'!AK$2,'Capacity Summary'!$B$36:$B$135,0),MATCH('Capacity Backing (Hide)'!$A32,'Capacity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(Hide)'!$A32,'Capacity Summary'!$I$35:$BH$35,0))&lt;&gt;0,INDEX('Capacity Summary'!$I$36:$BH$135,MATCH('Capacity Backing (Hide)'!AL$2,'Capacity Summary'!$B$36:$B$135,0),MATCH('Capacity Backing (Hide)'!$A32,'Capacity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(Hide)'!$A32,'Capacity Summary'!$I$35:$BH$35,0))&lt;&gt;0,INDEX('Capacity Summary'!$I$36:$BH$135,MATCH('Capacity Backing (Hide)'!AM$2,'Capacity Summary'!$B$36:$B$135,0),MATCH('Capacity Backing (Hide)'!$A32,'Capacity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(Hide)'!$A32,'Capacity Summary'!$I$35:$BH$35,0))&lt;&gt;0,INDEX('Capacity Summary'!$I$36:$BH$135,MATCH('Capacity Backing (Hide)'!AN$2,'Capacity Summary'!$B$36:$B$135,0),MATCH('Capacity Backing (Hide)'!$A32,'Capacity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(Hide)'!$A32,'Capacity Summary'!$I$35:$BH$35,0))&lt;&gt;0,INDEX('Capacity Summary'!$I$36:$BH$135,MATCH('Capacity Backing (Hide)'!AO$2,'Capacity Summary'!$B$36:$B$135,0),MATCH('Capacity Backing (Hide)'!$A32,'Capacity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(Hide)'!$A32,'Capacity Summary'!$I$35:$BH$35,0))&lt;&gt;0,INDEX('Capacity Summary'!$I$36:$BH$135,MATCH('Capacity Backing (Hide)'!AP$2,'Capacity Summary'!$B$36:$B$135,0),MATCH('Capacity Backing (Hide)'!$A32,'Capacity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(Hide)'!$A32,'Capacity Summary'!$I$35:$BH$35,0))&lt;&gt;0,INDEX('Capacity Summary'!$I$36:$BH$135,MATCH('Capacity Backing (Hide)'!AQ$2,'Capacity Summary'!$B$36:$B$135,0),MATCH('Capacity Backing (Hide)'!$A32,'Capacity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(Hide)'!$A32,'Capacity Summary'!$I$35:$BH$35,0))&lt;&gt;0,INDEX('Capacity Summary'!$I$36:$BH$135,MATCH('Capacity Backing (Hide)'!AR$2,'Capacity Summary'!$B$36:$B$135,0),MATCH('Capacity Backing (Hide)'!$A32,'Capacity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(Hide)'!$A32,'Capacity Summary'!$I$35:$BH$35,0))&lt;&gt;0,INDEX('Capacity Summary'!$I$36:$BH$135,MATCH('Capacity Backing (Hide)'!AS$2,'Capacity Summary'!$B$36:$B$135,0),MATCH('Capacity Backing (Hide)'!$A32,'Capacity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(Hide)'!$A32,'Capacity Summary'!$I$35:$BH$35,0))&lt;&gt;0,INDEX('Capacity Summary'!$I$36:$BH$135,MATCH('Capacity Backing (Hide)'!AT$2,'Capacity Summary'!$B$36:$B$135,0),MATCH('Capacity Backing (Hide)'!$A32,'Capacity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(Hide)'!$A32,'Capacity Summary'!$I$35:$BH$35,0))&lt;&gt;0,INDEX('Capacity Summary'!$I$36:$BH$135,MATCH('Capacity Backing (Hide)'!AU$2,'Capacity Summary'!$B$36:$B$135,0),MATCH('Capacity Backing (Hide)'!$A32,'Capacity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(Hide)'!$A32,'Capacity Summary'!$I$35:$BH$35,0))&lt;&gt;0,INDEX('Capacity Summary'!$I$36:$BH$135,MATCH('Capacity Backing (Hide)'!AV$2,'Capacity Summary'!$B$36:$B$135,0),MATCH('Capacity Backing (Hide)'!$A32,'Capacity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(Hide)'!$A32,'Capacity Summary'!$I$35:$BH$35,0))&lt;&gt;0,INDEX('Capacity Summary'!$I$36:$BH$135,MATCH('Capacity Backing (Hide)'!AW$2,'Capacity Summary'!$B$36:$B$135,0),MATCH('Capacity Backing (Hide)'!$A32,'Capacity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(Hide)'!$A32,'Capacity Summary'!$I$35:$BH$35,0))&lt;&gt;0,INDEX('Capacity Summary'!$I$36:$BH$135,MATCH('Capacity Backing (Hide)'!AX$2,'Capacity Summary'!$B$36:$B$135,0),MATCH('Capacity Backing (Hide)'!$A32,'Capacity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(Hide)'!$A32,'Capacity Summary'!$I$35:$BH$35,0))&lt;&gt;0,INDEX('Capacity Summary'!$I$36:$BH$135,MATCH('Capacity Backing (Hide)'!AY$2,'Capacity Summary'!$B$36:$B$135,0),MATCH('Capacity Backing (Hide)'!$A32,'Capacity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(Hide)'!$A32,'Capacity Summary'!$I$35:$BH$35,0))&lt;&gt;0,INDEX('Capacity Summary'!$I$36:$BH$135,MATCH('Capacity Backing (Hide)'!AZ$2,'Capacity Summary'!$B$36:$B$135,0),MATCH('Capacity Backing (Hide)'!$A32,'Capacity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(Hide)'!$A32,'Capacity Summary'!$I$35:$BH$35,0))&lt;&gt;0,INDEX('Capacity Summary'!$I$36:$BH$135,MATCH('Capacity Backing (Hide)'!BA$2,'Capacity Summary'!$B$36:$B$135,0),MATCH('Capacity Backing (Hide)'!$A32,'Capacity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(Hide)'!$A32,'Capacity Summary'!$I$35:$BH$35,0))&lt;&gt;0,INDEX('Capacity Summary'!$I$36:$BH$135,MATCH('Capacity Backing (Hide)'!BB$2,'Capacity Summary'!$B$36:$B$135,0),MATCH('Capacity Backing (Hide)'!$A32,'Capacity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(Hide)'!$A32,'Capacity Summary'!$I$35:$BH$35,0))&lt;&gt;0,INDEX('Capacity Summary'!$I$36:$BH$135,MATCH('Capacity Backing (Hide)'!BC$2,'Capacity Summary'!$B$36:$B$135,0),MATCH('Capacity Backing (Hide)'!$A32,'Capacity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(Hide)'!$A32,'Capacity Summary'!$I$35:$BH$35,0))&lt;&gt;0,INDEX('Capacity Summary'!$I$36:$BH$135,MATCH('Capacity Backing (Hide)'!BD$2,'Capacity Summary'!$B$36:$B$135,0),MATCH('Capacity Backing (Hide)'!$A32,'Capacity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(Hide)'!$A32,'Capacity Summary'!$I$35:$BH$35,0))&lt;&gt;0,INDEX('Capacity Summary'!$I$36:$BH$135,MATCH('Capacity Backing (Hide)'!BE$2,'Capacity Summary'!$B$36:$B$135,0),MATCH('Capacity Backing (Hide)'!$A32,'Capacity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(Hide)'!$A32,'Capacity Summary'!$I$35:$BH$35,0))&lt;&gt;0,INDEX('Capacity Summary'!$I$36:$BH$135,MATCH('Capacity Backing (Hide)'!BF$2,'Capacity Summary'!$B$36:$B$135,0),MATCH('Capacity Backing (Hide)'!$A32,'Capacity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(Hide)'!$A32,'Capacity Summary'!$I$35:$BH$35,0))&lt;&gt;0,INDEX('Capacity Summary'!$I$36:$BH$135,MATCH('Capacity Backing (Hide)'!BG$2,'Capacity Summary'!$B$36:$B$135,0),MATCH('Capacity Backing (Hide)'!$A32,'Capacity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(Hide)'!$A32,'Capacity Summary'!$I$35:$BH$35,0))&lt;&gt;0,INDEX('Capacity Summary'!$I$36:$BH$135,MATCH('Capacity Backing (Hide)'!BH$2,'Capacity Summary'!$B$36:$B$135,0),MATCH('Capacity Backing (Hide)'!$A32,'Capacity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(Hide)'!$A32,'Capacity Summary'!$I$35:$BH$35,0))&lt;&gt;0,INDEX('Capacity Summary'!$I$36:$BH$135,MATCH('Capacity Backing (Hide)'!BI$2,'Capacity Summary'!$B$36:$B$135,0),MATCH('Capacity Backing (Hide)'!$A32,'Capacity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(Hide)'!$A32,'Capacity Summary'!$I$35:$BH$35,0))&lt;&gt;0,INDEX('Capacity Summary'!$I$36:$BH$135,MATCH('Capacity Backing (Hide)'!BJ$2,'Capacity Summary'!$B$36:$B$135,0),MATCH('Capacity Backing (Hide)'!$A32,'Capacity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(Hide)'!$A32,'Capacity Summary'!$I$35:$BH$35,0))&lt;&gt;0,INDEX('Capacity Summary'!$I$36:$BH$135,MATCH('Capacity Backing (Hide)'!BK$2,'Capacity Summary'!$B$36:$B$135,0),MATCH('Capacity Backing (Hide)'!$A32,'Capacity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(Hide)'!$A32,'Capacity Summary'!$I$35:$BH$35,0))&lt;&gt;0,INDEX('Capacity Summary'!$I$36:$BH$135,MATCH('Capacity Backing (Hide)'!BL$2,'Capacity Summary'!$B$36:$B$135,0),MATCH('Capacity Backing (Hide)'!$A32,'Capacity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(Hide)'!$A32,'Capacity Summary'!$I$35:$BH$35,0))&lt;&gt;0,INDEX('Capacity Summary'!$I$36:$BH$135,MATCH('Capacity Backing (Hide)'!BM$2,'Capacity Summary'!$B$36:$B$135,0),MATCH('Capacity Backing (Hide)'!$A32,'Capacity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(Hide)'!$A32,'Capacity Summary'!$I$35:$BH$35,0))&lt;&gt;0,INDEX('Capacity Summary'!$I$36:$BH$135,MATCH('Capacity Backing (Hide)'!BN$2,'Capacity Summary'!$B$36:$B$135,0),MATCH('Capacity Backing (Hide)'!$A32,'Capacity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(Hide)'!$A32,'Capacity Summary'!$I$35:$BH$35,0))&lt;&gt;0,INDEX('Capacity Summary'!$I$36:$BH$135,MATCH('Capacity Backing (Hide)'!BO$2,'Capacity Summary'!$B$36:$B$135,0),MATCH('Capacity Backing (Hide)'!$A32,'Capacity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(Hide)'!$A32,'Capacity Summary'!$I$35:$BH$35,0))&lt;&gt;0,INDEX('Capacity Summary'!$I$36:$BH$135,MATCH('Capacity Backing (Hide)'!BP$2,'Capacity Summary'!$B$36:$B$135,0),MATCH('Capacity Backing (Hide)'!$A32,'Capacity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(Hide)'!$A32,'Capacity Summary'!$I$35:$BH$35,0))&lt;&gt;0,INDEX('Capacity Summary'!$I$36:$BH$135,MATCH('Capacity Backing (Hide)'!BQ$2,'Capacity Summary'!$B$36:$B$135,0),MATCH('Capacity Backing (Hide)'!$A32,'Capacity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(Hide)'!$A32,'Capacity Summary'!$I$35:$BH$35,0))&lt;&gt;0,INDEX('Capacity Summary'!$I$36:$BH$135,MATCH('Capacity Backing (Hide)'!BR$2,'Capacity Summary'!$B$36:$B$135,0),MATCH('Capacity Backing (Hide)'!$A32,'Capacity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(Hide)'!$A32,'Capacity Summary'!$I$35:$BH$35,0))&lt;&gt;0,INDEX('Capacity Summary'!$I$36:$BH$135,MATCH('Capacity Backing (Hide)'!BS$2,'Capacity Summary'!$B$36:$B$135,0),MATCH('Capacity Backing (Hide)'!$A32,'Capacity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(Hide)'!$A32,'Capacity Summary'!$I$35:$BH$35,0))&lt;&gt;0,INDEX('Capacity Summary'!$I$36:$BH$135,MATCH('Capacity Backing (Hide)'!BT$2,'Capacity Summary'!$B$36:$B$135,0),MATCH('Capacity Backing (Hide)'!$A32,'Capacity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(Hide)'!$A32,'Capacity Summary'!$I$35:$BH$35,0))&lt;&gt;0,INDEX('Capacity Summary'!$I$36:$BH$135,MATCH('Capacity Backing (Hide)'!BU$2,'Capacity Summary'!$B$36:$B$135,0),MATCH('Capacity Backing (Hide)'!$A32,'Capacity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(Hide)'!$A32,'Capacity Summary'!$I$35:$BH$35,0))&lt;&gt;0,INDEX('Capacity Summary'!$I$36:$BH$135,MATCH('Capacity Backing (Hide)'!BV$2,'Capacity Summary'!$B$36:$B$135,0),MATCH('Capacity Backing (Hide)'!$A32,'Capacity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(Hide)'!$A32,'Capacity Summary'!$I$35:$BH$35,0))&lt;&gt;0,INDEX('Capacity Summary'!$I$36:$BH$135,MATCH('Capacity Backing (Hide)'!BW$2,'Capacity Summary'!$B$36:$B$135,0),MATCH('Capacity Backing (Hide)'!$A32,'Capacity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(Hide)'!$A32,'Capacity Summary'!$I$35:$BH$35,0))&lt;&gt;0,INDEX('Capacity Summary'!$I$36:$BH$135,MATCH('Capacity Backing (Hide)'!BX$2,'Capacity Summary'!$B$36:$B$135,0),MATCH('Capacity Backing (Hide)'!$A32,'Capacity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(Hide)'!$A32,'Capacity Summary'!$I$35:$BH$35,0))&lt;&gt;0,INDEX('Capacity Summary'!$I$36:$BH$135,MATCH('Capacity Backing (Hide)'!BY$2,'Capacity Summary'!$B$36:$B$135,0),MATCH('Capacity Backing (Hide)'!$A32,'Capacity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(Hide)'!$A32,'Capacity Summary'!$I$35:$BH$35,0))&lt;&gt;0,INDEX('Capacity Summary'!$I$36:$BH$135,MATCH('Capacity Backing (Hide)'!BZ$2,'Capacity Summary'!$B$36:$B$135,0),MATCH('Capacity Backing (Hide)'!$A32,'Capacity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(Hide)'!$A32,'Capacity Summary'!$I$35:$BH$35,0))&lt;&gt;0,INDEX('Capacity Summary'!$I$36:$BH$135,MATCH('Capacity Backing (Hide)'!CA$2,'Capacity Summary'!$B$36:$B$135,0),MATCH('Capacity Backing (Hide)'!$A32,'Capacity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(Hide)'!$A32,'Capacity Summary'!$I$35:$BH$35,0))&lt;&gt;0,INDEX('Capacity Summary'!$I$36:$BH$135,MATCH('Capacity Backing (Hide)'!CB$2,'Capacity Summary'!$B$36:$B$135,0),MATCH('Capacity Backing (Hide)'!$A32,'Capacity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(Hide)'!$A32,'Capacity Summary'!$I$35:$BH$35,0))&lt;&gt;0,INDEX('Capacity Summary'!$I$36:$BH$135,MATCH('Capacity Backing (Hide)'!CC$2,'Capacity Summary'!$B$36:$B$135,0),MATCH('Capacity Backing (Hide)'!$A32,'Capacity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(Hide)'!$A32,'Capacity Summary'!$I$35:$BH$35,0))&lt;&gt;0,INDEX('Capacity Summary'!$I$36:$BH$135,MATCH('Capacity Backing (Hide)'!CD$2,'Capacity Summary'!$B$36:$B$135,0),MATCH('Capacity Backing (Hide)'!$A32,'Capacity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(Hide)'!$A32,'Capacity Summary'!$I$35:$BH$35,0))&lt;&gt;0,INDEX('Capacity Summary'!$I$36:$BH$135,MATCH('Capacity Backing (Hide)'!CE$2,'Capacity Summary'!$B$36:$B$135,0),MATCH('Capacity Backing (Hide)'!$A32,'Capacity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(Hide)'!$A32,'Capacity Summary'!$I$35:$BH$35,0))&lt;&gt;0,INDEX('Capacity Summary'!$I$36:$BH$135,MATCH('Capacity Backing (Hide)'!CF$2,'Capacity Summary'!$B$36:$B$135,0),MATCH('Capacity Backing (Hide)'!$A32,'Capacity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(Hide)'!$A32,'Capacity Summary'!$I$35:$BH$35,0))&lt;&gt;0,INDEX('Capacity Summary'!$I$36:$BH$135,MATCH('Capacity Backing (Hide)'!CG$2,'Capacity Summary'!$B$36:$B$135,0),MATCH('Capacity Backing (Hide)'!$A32,'Capacity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(Hide)'!$A32,'Capacity Summary'!$I$35:$BH$35,0))&lt;&gt;0,INDEX('Capacity Summary'!$I$36:$BH$135,MATCH('Capacity Backing (Hide)'!CH$2,'Capacity Summary'!$B$36:$B$135,0),MATCH('Capacity Backing (Hide)'!$A32,'Capacity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(Hide)'!$A32,'Capacity Summary'!$I$35:$BH$35,0))&lt;&gt;0,INDEX('Capacity Summary'!$I$36:$BH$135,MATCH('Capacity Backing (Hide)'!CI$2,'Capacity Summary'!$B$36:$B$135,0),MATCH('Capacity Backing (Hide)'!$A32,'Capacity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(Hide)'!$A32,'Capacity Summary'!$I$35:$BH$35,0))&lt;&gt;0,INDEX('Capacity Summary'!$I$36:$BH$135,MATCH('Capacity Backing (Hide)'!CJ$2,'Capacity Summary'!$B$36:$B$135,0),MATCH('Capacity Backing (Hide)'!$A32,'Capacity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(Hide)'!$A32,'Capacity Summary'!$I$35:$BH$35,0))&lt;&gt;0,INDEX('Capacity Summary'!$I$36:$BH$135,MATCH('Capacity Backing (Hide)'!CK$2,'Capacity Summary'!$B$36:$B$135,0),MATCH('Capacity Backing (Hide)'!$A32,'Capacity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(Hide)'!$A32,'Capacity Summary'!$I$35:$BH$35,0))&lt;&gt;0,INDEX('Capacity Summary'!$I$36:$BH$135,MATCH('Capacity Backing (Hide)'!CL$2,'Capacity Summary'!$B$36:$B$135,0),MATCH('Capacity Backing (Hide)'!$A32,'Capacity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(Hide)'!$A32,'Capacity Summary'!$I$35:$BH$35,0))&lt;&gt;0,INDEX('Capacity Summary'!$I$36:$BH$135,MATCH('Capacity Backing (Hide)'!CM$2,'Capacity Summary'!$B$36:$B$135,0),MATCH('Capacity Backing (Hide)'!$A32,'Capacity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(Hide)'!$A32,'Capacity Summary'!$I$35:$BH$35,0))&lt;&gt;0,INDEX('Capacity Summary'!$I$36:$BH$135,MATCH('Capacity Backing (Hide)'!CN$2,'Capacity Summary'!$B$36:$B$135,0),MATCH('Capacity Backing (Hide)'!$A32,'Capacity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(Hide)'!$A32,'Capacity Summary'!$I$35:$BH$35,0))&lt;&gt;0,INDEX('Capacity Summary'!$I$36:$BH$135,MATCH('Capacity Backing (Hide)'!CO$2,'Capacity Summary'!$B$36:$B$135,0),MATCH('Capacity Backing (Hide)'!$A32,'Capacity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(Hide)'!$A32,'Capacity Summary'!$I$35:$BH$35,0))&lt;&gt;0,INDEX('Capacity Summary'!$I$36:$BH$135,MATCH('Capacity Backing (Hide)'!CP$2,'Capacity Summary'!$B$36:$B$135,0),MATCH('Capacity Backing (Hide)'!$A32,'Capacity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(Hide)'!$A32,'Capacity Summary'!$I$35:$BH$35,0))&lt;&gt;0,INDEX('Capacity Summary'!$I$36:$BH$135,MATCH('Capacity Backing (Hide)'!CQ$2,'Capacity Summary'!$B$36:$B$135,0),MATCH('Capacity Backing (Hide)'!$A32,'Capacity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(Hide)'!$A32,'Capacity Summary'!$I$35:$BH$35,0))&lt;&gt;0,INDEX('Capacity Summary'!$I$36:$BH$135,MATCH('Capacity Backing (Hide)'!CR$2,'Capacity Summary'!$B$36:$B$135,0),MATCH('Capacity Backing (Hide)'!$A32,'Capacity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(Hide)'!$A32,'Capacity Summary'!$I$35:$BH$35,0))&lt;&gt;0,INDEX('Capacity Summary'!$I$36:$BH$135,MATCH('Capacity Backing (Hide)'!CS$2,'Capacity Summary'!$B$36:$B$135,0),MATCH('Capacity Backing (Hide)'!$A32,'Capacity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(Hide)'!$A32,'Capacity Summary'!$I$35:$BH$35,0))&lt;&gt;0,INDEX('Capacity Summary'!$I$36:$BH$135,MATCH('Capacity Backing (Hide)'!CT$2,'Capacity Summary'!$B$36:$B$135,0),MATCH('Capacity Backing (Hide)'!$A32,'Capacity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(Hide)'!$A32,'Capacity Summary'!$I$35:$BH$35,0))&lt;&gt;0,INDEX('Capacity Summary'!$I$36:$BH$135,MATCH('Capacity Backing (Hide)'!CU$2,'Capacity Summary'!$B$36:$B$135,0),MATCH('Capacity Backing (Hide)'!$A32,'Capacity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(Hide)'!$A32,'Capacity Summary'!$I$35:$BH$35,0))&lt;&gt;0,INDEX('Capacity Summary'!$I$36:$BH$135,MATCH('Capacity Backing (Hide)'!CV$2,'Capacity Summary'!$B$36:$B$135,0),MATCH('Capacity Backing (Hide)'!$A32,'Capacity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(Hide)'!$A32,'Capacity Summary'!$I$35:$BH$35,0))&lt;&gt;0,INDEX('Capacity Summary'!$I$36:$BH$135,MATCH('Capacity Backing (Hide)'!CW$2,'Capacity Summary'!$B$36:$B$135,0),MATCH('Capacity Backing (Hide)'!$A32,'Capacity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3" spans="1:101" x14ac:dyDescent="0.35">
      <c r="A33" s="2">
        <f ca="1">'Required Capacity (Hide)'!E33</f>
        <v>44400</v>
      </c>
      <c r="B33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(Hide)'!$A33,'Capacity Summary'!$I$35:$BH$35,0))&lt;&gt;0,INDEX('Capacity Summary'!$I$36:$BH$135,MATCH('Capacity Backing (Hide)'!B$2,'Capacity Summary'!$B$36:$B$135,0),MATCH('Capacity Backing (Hide)'!$A33,'Capacity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3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(Hide)'!$A33,'Capacity Summary'!$I$35:$BH$35,0))&lt;&gt;0,INDEX('Capacity Summary'!$I$36:$BH$135,MATCH('Capacity Backing (Hide)'!C$2,'Capacity Summary'!$B$36:$B$135,0),MATCH('Capacity Backing (Hide)'!$A33,'Capacity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3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(Hide)'!$A33,'Capacity Summary'!$I$35:$BH$35,0))&lt;&gt;0,INDEX('Capacity Summary'!$I$36:$BH$135,MATCH('Capacity Backing (Hide)'!D$2,'Capacity Summary'!$B$36:$B$135,0),MATCH('Capacity Backing (Hide)'!$A33,'Capacity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(Hide)'!$A33,'Capacity Summary'!$I$35:$BH$35,0))&lt;&gt;0,INDEX('Capacity Summary'!$I$36:$BH$135,MATCH('Capacity Backing (Hide)'!E$2,'Capacity Summary'!$B$36:$B$135,0),MATCH('Capacity Backing (Hide)'!$A33,'Capacity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(Hide)'!$A33,'Capacity Summary'!$I$35:$BH$35,0))&lt;&gt;0,INDEX('Capacity Summary'!$I$36:$BH$135,MATCH('Capacity Backing (Hide)'!F$2,'Capacity Summary'!$B$36:$B$135,0),MATCH('Capacity Backing (Hide)'!$A33,'Capacity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(Hide)'!$A33,'Capacity Summary'!$I$35:$BH$35,0))&lt;&gt;0,INDEX('Capacity Summary'!$I$36:$BH$135,MATCH('Capacity Backing (Hide)'!G$2,'Capacity Summary'!$B$36:$B$135,0),MATCH('Capacity Backing (Hide)'!$A33,'Capacity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(Hide)'!$A33,'Capacity Summary'!$I$35:$BH$35,0))&lt;&gt;0,INDEX('Capacity Summary'!$I$36:$BH$135,MATCH('Capacity Backing (Hide)'!H$2,'Capacity Summary'!$B$36:$B$135,0),MATCH('Capacity Backing (Hide)'!$A33,'Capacity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(Hide)'!$A33,'Capacity Summary'!$I$35:$BH$35,0))&lt;&gt;0,INDEX('Capacity Summary'!$I$36:$BH$135,MATCH('Capacity Backing (Hide)'!I$2,'Capacity Summary'!$B$36:$B$135,0),MATCH('Capacity Backing (Hide)'!$A33,'Capacity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(Hide)'!$A33,'Capacity Summary'!$I$35:$BH$35,0))&lt;&gt;0,INDEX('Capacity Summary'!$I$36:$BH$135,MATCH('Capacity Backing (Hide)'!J$2,'Capacity Summary'!$B$36:$B$135,0),MATCH('Capacity Backing (Hide)'!$A33,'Capacity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(Hide)'!$A33,'Capacity Summary'!$I$35:$BH$35,0))&lt;&gt;0,INDEX('Capacity Summary'!$I$36:$BH$135,MATCH('Capacity Backing (Hide)'!K$2,'Capacity Summary'!$B$36:$B$135,0),MATCH('Capacity Backing (Hide)'!$A33,'Capacity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(Hide)'!$A33,'Capacity Summary'!$I$35:$BH$35,0))&lt;&gt;0,INDEX('Capacity Summary'!$I$36:$BH$135,MATCH('Capacity Backing (Hide)'!L$2,'Capacity Summary'!$B$36:$B$135,0),MATCH('Capacity Backing (Hide)'!$A33,'Capacity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(Hide)'!$A33,'Capacity Summary'!$I$35:$BH$35,0))&lt;&gt;0,INDEX('Capacity Summary'!$I$36:$BH$135,MATCH('Capacity Backing (Hide)'!M$2,'Capacity Summary'!$B$36:$B$135,0),MATCH('Capacity Backing (Hide)'!$A33,'Capacity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(Hide)'!$A33,'Capacity Summary'!$I$35:$BH$35,0))&lt;&gt;0,INDEX('Capacity Summary'!$I$36:$BH$135,MATCH('Capacity Backing (Hide)'!N$2,'Capacity Summary'!$B$36:$B$135,0),MATCH('Capacity Backing (Hide)'!$A33,'Capacity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(Hide)'!$A33,'Capacity Summary'!$I$35:$BH$35,0))&lt;&gt;0,INDEX('Capacity Summary'!$I$36:$BH$135,MATCH('Capacity Backing (Hide)'!O$2,'Capacity Summary'!$B$36:$B$135,0),MATCH('Capacity Backing (Hide)'!$A33,'Capacity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(Hide)'!$A33,'Capacity Summary'!$I$35:$BH$35,0))&lt;&gt;0,INDEX('Capacity Summary'!$I$36:$BH$135,MATCH('Capacity Backing (Hide)'!P$2,'Capacity Summary'!$B$36:$B$135,0),MATCH('Capacity Backing (Hide)'!$A33,'Capacity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(Hide)'!$A33,'Capacity Summary'!$I$35:$BH$35,0))&lt;&gt;0,INDEX('Capacity Summary'!$I$36:$BH$135,MATCH('Capacity Backing (Hide)'!Q$2,'Capacity Summary'!$B$36:$B$135,0),MATCH('Capacity Backing (Hide)'!$A33,'Capacity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(Hide)'!$A33,'Capacity Summary'!$I$35:$BH$35,0))&lt;&gt;0,INDEX('Capacity Summary'!$I$36:$BH$135,MATCH('Capacity Backing (Hide)'!R$2,'Capacity Summary'!$B$36:$B$135,0),MATCH('Capacity Backing (Hide)'!$A33,'Capacity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(Hide)'!$A33,'Capacity Summary'!$I$35:$BH$35,0))&lt;&gt;0,INDEX('Capacity Summary'!$I$36:$BH$135,MATCH('Capacity Backing (Hide)'!S$2,'Capacity Summary'!$B$36:$B$135,0),MATCH('Capacity Backing (Hide)'!$A33,'Capacity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(Hide)'!$A33,'Capacity Summary'!$I$35:$BH$35,0))&lt;&gt;0,INDEX('Capacity Summary'!$I$36:$BH$135,MATCH('Capacity Backing (Hide)'!T$2,'Capacity Summary'!$B$36:$B$135,0),MATCH('Capacity Backing (Hide)'!$A33,'Capacity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(Hide)'!$A33,'Capacity Summary'!$I$35:$BH$35,0))&lt;&gt;0,INDEX('Capacity Summary'!$I$36:$BH$135,MATCH('Capacity Backing (Hide)'!U$2,'Capacity Summary'!$B$36:$B$135,0),MATCH('Capacity Backing (Hide)'!$A33,'Capacity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(Hide)'!$A33,'Capacity Summary'!$I$35:$BH$35,0))&lt;&gt;0,INDEX('Capacity Summary'!$I$36:$BH$135,MATCH('Capacity Backing (Hide)'!V$2,'Capacity Summary'!$B$36:$B$135,0),MATCH('Capacity Backing (Hide)'!$A33,'Capacity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(Hide)'!$A33,'Capacity Summary'!$I$35:$BH$35,0))&lt;&gt;0,INDEX('Capacity Summary'!$I$36:$BH$135,MATCH('Capacity Backing (Hide)'!W$2,'Capacity Summary'!$B$36:$B$135,0),MATCH('Capacity Backing (Hide)'!$A33,'Capacity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(Hide)'!$A33,'Capacity Summary'!$I$35:$BH$35,0))&lt;&gt;0,INDEX('Capacity Summary'!$I$36:$BH$135,MATCH('Capacity Backing (Hide)'!X$2,'Capacity Summary'!$B$36:$B$135,0),MATCH('Capacity Backing (Hide)'!$A33,'Capacity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(Hide)'!$A33,'Capacity Summary'!$I$35:$BH$35,0))&lt;&gt;0,INDEX('Capacity Summary'!$I$36:$BH$135,MATCH('Capacity Backing (Hide)'!Y$2,'Capacity Summary'!$B$36:$B$135,0),MATCH('Capacity Backing (Hide)'!$A33,'Capacity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(Hide)'!$A33,'Capacity Summary'!$I$35:$BH$35,0))&lt;&gt;0,INDEX('Capacity Summary'!$I$36:$BH$135,MATCH('Capacity Backing (Hide)'!Z$2,'Capacity Summary'!$B$36:$B$135,0),MATCH('Capacity Backing (Hide)'!$A33,'Capacity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(Hide)'!$A33,'Capacity Summary'!$I$35:$BH$35,0))&lt;&gt;0,INDEX('Capacity Summary'!$I$36:$BH$135,MATCH('Capacity Backing (Hide)'!AA$2,'Capacity Summary'!$B$36:$B$135,0),MATCH('Capacity Backing (Hide)'!$A33,'Capacity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(Hide)'!$A33,'Capacity Summary'!$I$35:$BH$35,0))&lt;&gt;0,INDEX('Capacity Summary'!$I$36:$BH$135,MATCH('Capacity Backing (Hide)'!AB$2,'Capacity Summary'!$B$36:$B$135,0),MATCH('Capacity Backing (Hide)'!$A33,'Capacity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(Hide)'!$A33,'Capacity Summary'!$I$35:$BH$35,0))&lt;&gt;0,INDEX('Capacity Summary'!$I$36:$BH$135,MATCH('Capacity Backing (Hide)'!AC$2,'Capacity Summary'!$B$36:$B$135,0),MATCH('Capacity Backing (Hide)'!$A33,'Capacity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(Hide)'!$A33,'Capacity Summary'!$I$35:$BH$35,0))&lt;&gt;0,INDEX('Capacity Summary'!$I$36:$BH$135,MATCH('Capacity Backing (Hide)'!AD$2,'Capacity Summary'!$B$36:$B$135,0),MATCH('Capacity Backing (Hide)'!$A33,'Capacity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(Hide)'!$A33,'Capacity Summary'!$I$35:$BH$35,0))&lt;&gt;0,INDEX('Capacity Summary'!$I$36:$BH$135,MATCH('Capacity Backing (Hide)'!AE$2,'Capacity Summary'!$B$36:$B$135,0),MATCH('Capacity Backing (Hide)'!$A33,'Capacity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(Hide)'!$A33,'Capacity Summary'!$I$35:$BH$35,0))&lt;&gt;0,INDEX('Capacity Summary'!$I$36:$BH$135,MATCH('Capacity Backing (Hide)'!AF$2,'Capacity Summary'!$B$36:$B$135,0),MATCH('Capacity Backing (Hide)'!$A33,'Capacity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(Hide)'!$A33,'Capacity Summary'!$I$35:$BH$35,0))&lt;&gt;0,INDEX('Capacity Summary'!$I$36:$BH$135,MATCH('Capacity Backing (Hide)'!AG$2,'Capacity Summary'!$B$36:$B$135,0),MATCH('Capacity Backing (Hide)'!$A33,'Capacity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(Hide)'!$A33,'Capacity Summary'!$I$35:$BH$35,0))&lt;&gt;0,INDEX('Capacity Summary'!$I$36:$BH$135,MATCH('Capacity Backing (Hide)'!AH$2,'Capacity Summary'!$B$36:$B$135,0),MATCH('Capacity Backing (Hide)'!$A33,'Capacity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(Hide)'!$A33,'Capacity Summary'!$I$35:$BH$35,0))&lt;&gt;0,INDEX('Capacity Summary'!$I$36:$BH$135,MATCH('Capacity Backing (Hide)'!AI$2,'Capacity Summary'!$B$36:$B$135,0),MATCH('Capacity Backing (Hide)'!$A33,'Capacity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(Hide)'!$A33,'Capacity Summary'!$I$35:$BH$35,0))&lt;&gt;0,INDEX('Capacity Summary'!$I$36:$BH$135,MATCH('Capacity Backing (Hide)'!AJ$2,'Capacity Summary'!$B$36:$B$135,0),MATCH('Capacity Backing (Hide)'!$A33,'Capacity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(Hide)'!$A33,'Capacity Summary'!$I$35:$BH$35,0))&lt;&gt;0,INDEX('Capacity Summary'!$I$36:$BH$135,MATCH('Capacity Backing (Hide)'!AK$2,'Capacity Summary'!$B$36:$B$135,0),MATCH('Capacity Backing (Hide)'!$A33,'Capacity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(Hide)'!$A33,'Capacity Summary'!$I$35:$BH$35,0))&lt;&gt;0,INDEX('Capacity Summary'!$I$36:$BH$135,MATCH('Capacity Backing (Hide)'!AL$2,'Capacity Summary'!$B$36:$B$135,0),MATCH('Capacity Backing (Hide)'!$A33,'Capacity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(Hide)'!$A33,'Capacity Summary'!$I$35:$BH$35,0))&lt;&gt;0,INDEX('Capacity Summary'!$I$36:$BH$135,MATCH('Capacity Backing (Hide)'!AM$2,'Capacity Summary'!$B$36:$B$135,0),MATCH('Capacity Backing (Hide)'!$A33,'Capacity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(Hide)'!$A33,'Capacity Summary'!$I$35:$BH$35,0))&lt;&gt;0,INDEX('Capacity Summary'!$I$36:$BH$135,MATCH('Capacity Backing (Hide)'!AN$2,'Capacity Summary'!$B$36:$B$135,0),MATCH('Capacity Backing (Hide)'!$A33,'Capacity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(Hide)'!$A33,'Capacity Summary'!$I$35:$BH$35,0))&lt;&gt;0,INDEX('Capacity Summary'!$I$36:$BH$135,MATCH('Capacity Backing (Hide)'!AO$2,'Capacity Summary'!$B$36:$B$135,0),MATCH('Capacity Backing (Hide)'!$A33,'Capacity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(Hide)'!$A33,'Capacity Summary'!$I$35:$BH$35,0))&lt;&gt;0,INDEX('Capacity Summary'!$I$36:$BH$135,MATCH('Capacity Backing (Hide)'!AP$2,'Capacity Summary'!$B$36:$B$135,0),MATCH('Capacity Backing (Hide)'!$A33,'Capacity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(Hide)'!$A33,'Capacity Summary'!$I$35:$BH$35,0))&lt;&gt;0,INDEX('Capacity Summary'!$I$36:$BH$135,MATCH('Capacity Backing (Hide)'!AQ$2,'Capacity Summary'!$B$36:$B$135,0),MATCH('Capacity Backing (Hide)'!$A33,'Capacity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(Hide)'!$A33,'Capacity Summary'!$I$35:$BH$35,0))&lt;&gt;0,INDEX('Capacity Summary'!$I$36:$BH$135,MATCH('Capacity Backing (Hide)'!AR$2,'Capacity Summary'!$B$36:$B$135,0),MATCH('Capacity Backing (Hide)'!$A33,'Capacity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(Hide)'!$A33,'Capacity Summary'!$I$35:$BH$35,0))&lt;&gt;0,INDEX('Capacity Summary'!$I$36:$BH$135,MATCH('Capacity Backing (Hide)'!AS$2,'Capacity Summary'!$B$36:$B$135,0),MATCH('Capacity Backing (Hide)'!$A33,'Capacity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(Hide)'!$A33,'Capacity Summary'!$I$35:$BH$35,0))&lt;&gt;0,INDEX('Capacity Summary'!$I$36:$BH$135,MATCH('Capacity Backing (Hide)'!AT$2,'Capacity Summary'!$B$36:$B$135,0),MATCH('Capacity Backing (Hide)'!$A33,'Capacity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(Hide)'!$A33,'Capacity Summary'!$I$35:$BH$35,0))&lt;&gt;0,INDEX('Capacity Summary'!$I$36:$BH$135,MATCH('Capacity Backing (Hide)'!AU$2,'Capacity Summary'!$B$36:$B$135,0),MATCH('Capacity Backing (Hide)'!$A33,'Capacity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(Hide)'!$A33,'Capacity Summary'!$I$35:$BH$35,0))&lt;&gt;0,INDEX('Capacity Summary'!$I$36:$BH$135,MATCH('Capacity Backing (Hide)'!AV$2,'Capacity Summary'!$B$36:$B$135,0),MATCH('Capacity Backing (Hide)'!$A33,'Capacity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(Hide)'!$A33,'Capacity Summary'!$I$35:$BH$35,0))&lt;&gt;0,INDEX('Capacity Summary'!$I$36:$BH$135,MATCH('Capacity Backing (Hide)'!AW$2,'Capacity Summary'!$B$36:$B$135,0),MATCH('Capacity Backing (Hide)'!$A33,'Capacity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(Hide)'!$A33,'Capacity Summary'!$I$35:$BH$35,0))&lt;&gt;0,INDEX('Capacity Summary'!$I$36:$BH$135,MATCH('Capacity Backing (Hide)'!AX$2,'Capacity Summary'!$B$36:$B$135,0),MATCH('Capacity Backing (Hide)'!$A33,'Capacity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(Hide)'!$A33,'Capacity Summary'!$I$35:$BH$35,0))&lt;&gt;0,INDEX('Capacity Summary'!$I$36:$BH$135,MATCH('Capacity Backing (Hide)'!AY$2,'Capacity Summary'!$B$36:$B$135,0),MATCH('Capacity Backing (Hide)'!$A33,'Capacity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(Hide)'!$A33,'Capacity Summary'!$I$35:$BH$35,0))&lt;&gt;0,INDEX('Capacity Summary'!$I$36:$BH$135,MATCH('Capacity Backing (Hide)'!AZ$2,'Capacity Summary'!$B$36:$B$135,0),MATCH('Capacity Backing (Hide)'!$A33,'Capacity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(Hide)'!$A33,'Capacity Summary'!$I$35:$BH$35,0))&lt;&gt;0,INDEX('Capacity Summary'!$I$36:$BH$135,MATCH('Capacity Backing (Hide)'!BA$2,'Capacity Summary'!$B$36:$B$135,0),MATCH('Capacity Backing (Hide)'!$A33,'Capacity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(Hide)'!$A33,'Capacity Summary'!$I$35:$BH$35,0))&lt;&gt;0,INDEX('Capacity Summary'!$I$36:$BH$135,MATCH('Capacity Backing (Hide)'!BB$2,'Capacity Summary'!$B$36:$B$135,0),MATCH('Capacity Backing (Hide)'!$A33,'Capacity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(Hide)'!$A33,'Capacity Summary'!$I$35:$BH$35,0))&lt;&gt;0,INDEX('Capacity Summary'!$I$36:$BH$135,MATCH('Capacity Backing (Hide)'!BC$2,'Capacity Summary'!$B$36:$B$135,0),MATCH('Capacity Backing (Hide)'!$A33,'Capacity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(Hide)'!$A33,'Capacity Summary'!$I$35:$BH$35,0))&lt;&gt;0,INDEX('Capacity Summary'!$I$36:$BH$135,MATCH('Capacity Backing (Hide)'!BD$2,'Capacity Summary'!$B$36:$B$135,0),MATCH('Capacity Backing (Hide)'!$A33,'Capacity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(Hide)'!$A33,'Capacity Summary'!$I$35:$BH$35,0))&lt;&gt;0,INDEX('Capacity Summary'!$I$36:$BH$135,MATCH('Capacity Backing (Hide)'!BE$2,'Capacity Summary'!$B$36:$B$135,0),MATCH('Capacity Backing (Hide)'!$A33,'Capacity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(Hide)'!$A33,'Capacity Summary'!$I$35:$BH$35,0))&lt;&gt;0,INDEX('Capacity Summary'!$I$36:$BH$135,MATCH('Capacity Backing (Hide)'!BF$2,'Capacity Summary'!$B$36:$B$135,0),MATCH('Capacity Backing (Hide)'!$A33,'Capacity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(Hide)'!$A33,'Capacity Summary'!$I$35:$BH$35,0))&lt;&gt;0,INDEX('Capacity Summary'!$I$36:$BH$135,MATCH('Capacity Backing (Hide)'!BG$2,'Capacity Summary'!$B$36:$B$135,0),MATCH('Capacity Backing (Hide)'!$A33,'Capacity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(Hide)'!$A33,'Capacity Summary'!$I$35:$BH$35,0))&lt;&gt;0,INDEX('Capacity Summary'!$I$36:$BH$135,MATCH('Capacity Backing (Hide)'!BH$2,'Capacity Summary'!$B$36:$B$135,0),MATCH('Capacity Backing (Hide)'!$A33,'Capacity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(Hide)'!$A33,'Capacity Summary'!$I$35:$BH$35,0))&lt;&gt;0,INDEX('Capacity Summary'!$I$36:$BH$135,MATCH('Capacity Backing (Hide)'!BI$2,'Capacity Summary'!$B$36:$B$135,0),MATCH('Capacity Backing (Hide)'!$A33,'Capacity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(Hide)'!$A33,'Capacity Summary'!$I$35:$BH$35,0))&lt;&gt;0,INDEX('Capacity Summary'!$I$36:$BH$135,MATCH('Capacity Backing (Hide)'!BJ$2,'Capacity Summary'!$B$36:$B$135,0),MATCH('Capacity Backing (Hide)'!$A33,'Capacity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(Hide)'!$A33,'Capacity Summary'!$I$35:$BH$35,0))&lt;&gt;0,INDEX('Capacity Summary'!$I$36:$BH$135,MATCH('Capacity Backing (Hide)'!BK$2,'Capacity Summary'!$B$36:$B$135,0),MATCH('Capacity Backing (Hide)'!$A33,'Capacity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(Hide)'!$A33,'Capacity Summary'!$I$35:$BH$35,0))&lt;&gt;0,INDEX('Capacity Summary'!$I$36:$BH$135,MATCH('Capacity Backing (Hide)'!BL$2,'Capacity Summary'!$B$36:$B$135,0),MATCH('Capacity Backing (Hide)'!$A33,'Capacity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(Hide)'!$A33,'Capacity Summary'!$I$35:$BH$35,0))&lt;&gt;0,INDEX('Capacity Summary'!$I$36:$BH$135,MATCH('Capacity Backing (Hide)'!BM$2,'Capacity Summary'!$B$36:$B$135,0),MATCH('Capacity Backing (Hide)'!$A33,'Capacity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(Hide)'!$A33,'Capacity Summary'!$I$35:$BH$35,0))&lt;&gt;0,INDEX('Capacity Summary'!$I$36:$BH$135,MATCH('Capacity Backing (Hide)'!BN$2,'Capacity Summary'!$B$36:$B$135,0),MATCH('Capacity Backing (Hide)'!$A33,'Capacity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(Hide)'!$A33,'Capacity Summary'!$I$35:$BH$35,0))&lt;&gt;0,INDEX('Capacity Summary'!$I$36:$BH$135,MATCH('Capacity Backing (Hide)'!BO$2,'Capacity Summary'!$B$36:$B$135,0),MATCH('Capacity Backing (Hide)'!$A33,'Capacity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(Hide)'!$A33,'Capacity Summary'!$I$35:$BH$35,0))&lt;&gt;0,INDEX('Capacity Summary'!$I$36:$BH$135,MATCH('Capacity Backing (Hide)'!BP$2,'Capacity Summary'!$B$36:$B$135,0),MATCH('Capacity Backing (Hide)'!$A33,'Capacity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(Hide)'!$A33,'Capacity Summary'!$I$35:$BH$35,0))&lt;&gt;0,INDEX('Capacity Summary'!$I$36:$BH$135,MATCH('Capacity Backing (Hide)'!BQ$2,'Capacity Summary'!$B$36:$B$135,0),MATCH('Capacity Backing (Hide)'!$A33,'Capacity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(Hide)'!$A33,'Capacity Summary'!$I$35:$BH$35,0))&lt;&gt;0,INDEX('Capacity Summary'!$I$36:$BH$135,MATCH('Capacity Backing (Hide)'!BR$2,'Capacity Summary'!$B$36:$B$135,0),MATCH('Capacity Backing (Hide)'!$A33,'Capacity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(Hide)'!$A33,'Capacity Summary'!$I$35:$BH$35,0))&lt;&gt;0,INDEX('Capacity Summary'!$I$36:$BH$135,MATCH('Capacity Backing (Hide)'!BS$2,'Capacity Summary'!$B$36:$B$135,0),MATCH('Capacity Backing (Hide)'!$A33,'Capacity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(Hide)'!$A33,'Capacity Summary'!$I$35:$BH$35,0))&lt;&gt;0,INDEX('Capacity Summary'!$I$36:$BH$135,MATCH('Capacity Backing (Hide)'!BT$2,'Capacity Summary'!$B$36:$B$135,0),MATCH('Capacity Backing (Hide)'!$A33,'Capacity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(Hide)'!$A33,'Capacity Summary'!$I$35:$BH$35,0))&lt;&gt;0,INDEX('Capacity Summary'!$I$36:$BH$135,MATCH('Capacity Backing (Hide)'!BU$2,'Capacity Summary'!$B$36:$B$135,0),MATCH('Capacity Backing (Hide)'!$A33,'Capacity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(Hide)'!$A33,'Capacity Summary'!$I$35:$BH$35,0))&lt;&gt;0,INDEX('Capacity Summary'!$I$36:$BH$135,MATCH('Capacity Backing (Hide)'!BV$2,'Capacity Summary'!$B$36:$B$135,0),MATCH('Capacity Backing (Hide)'!$A33,'Capacity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(Hide)'!$A33,'Capacity Summary'!$I$35:$BH$35,0))&lt;&gt;0,INDEX('Capacity Summary'!$I$36:$BH$135,MATCH('Capacity Backing (Hide)'!BW$2,'Capacity Summary'!$B$36:$B$135,0),MATCH('Capacity Backing (Hide)'!$A33,'Capacity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(Hide)'!$A33,'Capacity Summary'!$I$35:$BH$35,0))&lt;&gt;0,INDEX('Capacity Summary'!$I$36:$BH$135,MATCH('Capacity Backing (Hide)'!BX$2,'Capacity Summary'!$B$36:$B$135,0),MATCH('Capacity Backing (Hide)'!$A33,'Capacity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(Hide)'!$A33,'Capacity Summary'!$I$35:$BH$35,0))&lt;&gt;0,INDEX('Capacity Summary'!$I$36:$BH$135,MATCH('Capacity Backing (Hide)'!BY$2,'Capacity Summary'!$B$36:$B$135,0),MATCH('Capacity Backing (Hide)'!$A33,'Capacity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(Hide)'!$A33,'Capacity Summary'!$I$35:$BH$35,0))&lt;&gt;0,INDEX('Capacity Summary'!$I$36:$BH$135,MATCH('Capacity Backing (Hide)'!BZ$2,'Capacity Summary'!$B$36:$B$135,0),MATCH('Capacity Backing (Hide)'!$A33,'Capacity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(Hide)'!$A33,'Capacity Summary'!$I$35:$BH$35,0))&lt;&gt;0,INDEX('Capacity Summary'!$I$36:$BH$135,MATCH('Capacity Backing (Hide)'!CA$2,'Capacity Summary'!$B$36:$B$135,0),MATCH('Capacity Backing (Hide)'!$A33,'Capacity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(Hide)'!$A33,'Capacity Summary'!$I$35:$BH$35,0))&lt;&gt;0,INDEX('Capacity Summary'!$I$36:$BH$135,MATCH('Capacity Backing (Hide)'!CB$2,'Capacity Summary'!$B$36:$B$135,0),MATCH('Capacity Backing (Hide)'!$A33,'Capacity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(Hide)'!$A33,'Capacity Summary'!$I$35:$BH$35,0))&lt;&gt;0,INDEX('Capacity Summary'!$I$36:$BH$135,MATCH('Capacity Backing (Hide)'!CC$2,'Capacity Summary'!$B$36:$B$135,0),MATCH('Capacity Backing (Hide)'!$A33,'Capacity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(Hide)'!$A33,'Capacity Summary'!$I$35:$BH$35,0))&lt;&gt;0,INDEX('Capacity Summary'!$I$36:$BH$135,MATCH('Capacity Backing (Hide)'!CD$2,'Capacity Summary'!$B$36:$B$135,0),MATCH('Capacity Backing (Hide)'!$A33,'Capacity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(Hide)'!$A33,'Capacity Summary'!$I$35:$BH$35,0))&lt;&gt;0,INDEX('Capacity Summary'!$I$36:$BH$135,MATCH('Capacity Backing (Hide)'!CE$2,'Capacity Summary'!$B$36:$B$135,0),MATCH('Capacity Backing (Hide)'!$A33,'Capacity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(Hide)'!$A33,'Capacity Summary'!$I$35:$BH$35,0))&lt;&gt;0,INDEX('Capacity Summary'!$I$36:$BH$135,MATCH('Capacity Backing (Hide)'!CF$2,'Capacity Summary'!$B$36:$B$135,0),MATCH('Capacity Backing (Hide)'!$A33,'Capacity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(Hide)'!$A33,'Capacity Summary'!$I$35:$BH$35,0))&lt;&gt;0,INDEX('Capacity Summary'!$I$36:$BH$135,MATCH('Capacity Backing (Hide)'!CG$2,'Capacity Summary'!$B$36:$B$135,0),MATCH('Capacity Backing (Hide)'!$A33,'Capacity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(Hide)'!$A33,'Capacity Summary'!$I$35:$BH$35,0))&lt;&gt;0,INDEX('Capacity Summary'!$I$36:$BH$135,MATCH('Capacity Backing (Hide)'!CH$2,'Capacity Summary'!$B$36:$B$135,0),MATCH('Capacity Backing (Hide)'!$A33,'Capacity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(Hide)'!$A33,'Capacity Summary'!$I$35:$BH$35,0))&lt;&gt;0,INDEX('Capacity Summary'!$I$36:$BH$135,MATCH('Capacity Backing (Hide)'!CI$2,'Capacity Summary'!$B$36:$B$135,0),MATCH('Capacity Backing (Hide)'!$A33,'Capacity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(Hide)'!$A33,'Capacity Summary'!$I$35:$BH$35,0))&lt;&gt;0,INDEX('Capacity Summary'!$I$36:$BH$135,MATCH('Capacity Backing (Hide)'!CJ$2,'Capacity Summary'!$B$36:$B$135,0),MATCH('Capacity Backing (Hide)'!$A33,'Capacity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(Hide)'!$A33,'Capacity Summary'!$I$35:$BH$35,0))&lt;&gt;0,INDEX('Capacity Summary'!$I$36:$BH$135,MATCH('Capacity Backing (Hide)'!CK$2,'Capacity Summary'!$B$36:$B$135,0),MATCH('Capacity Backing (Hide)'!$A33,'Capacity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(Hide)'!$A33,'Capacity Summary'!$I$35:$BH$35,0))&lt;&gt;0,INDEX('Capacity Summary'!$I$36:$BH$135,MATCH('Capacity Backing (Hide)'!CL$2,'Capacity Summary'!$B$36:$B$135,0),MATCH('Capacity Backing (Hide)'!$A33,'Capacity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(Hide)'!$A33,'Capacity Summary'!$I$35:$BH$35,0))&lt;&gt;0,INDEX('Capacity Summary'!$I$36:$BH$135,MATCH('Capacity Backing (Hide)'!CM$2,'Capacity Summary'!$B$36:$B$135,0),MATCH('Capacity Backing (Hide)'!$A33,'Capacity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(Hide)'!$A33,'Capacity Summary'!$I$35:$BH$35,0))&lt;&gt;0,INDEX('Capacity Summary'!$I$36:$BH$135,MATCH('Capacity Backing (Hide)'!CN$2,'Capacity Summary'!$B$36:$B$135,0),MATCH('Capacity Backing (Hide)'!$A33,'Capacity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(Hide)'!$A33,'Capacity Summary'!$I$35:$BH$35,0))&lt;&gt;0,INDEX('Capacity Summary'!$I$36:$BH$135,MATCH('Capacity Backing (Hide)'!CO$2,'Capacity Summary'!$B$36:$B$135,0),MATCH('Capacity Backing (Hide)'!$A33,'Capacity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(Hide)'!$A33,'Capacity Summary'!$I$35:$BH$35,0))&lt;&gt;0,INDEX('Capacity Summary'!$I$36:$BH$135,MATCH('Capacity Backing (Hide)'!CP$2,'Capacity Summary'!$B$36:$B$135,0),MATCH('Capacity Backing (Hide)'!$A33,'Capacity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(Hide)'!$A33,'Capacity Summary'!$I$35:$BH$35,0))&lt;&gt;0,INDEX('Capacity Summary'!$I$36:$BH$135,MATCH('Capacity Backing (Hide)'!CQ$2,'Capacity Summary'!$B$36:$B$135,0),MATCH('Capacity Backing (Hide)'!$A33,'Capacity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(Hide)'!$A33,'Capacity Summary'!$I$35:$BH$35,0))&lt;&gt;0,INDEX('Capacity Summary'!$I$36:$BH$135,MATCH('Capacity Backing (Hide)'!CR$2,'Capacity Summary'!$B$36:$B$135,0),MATCH('Capacity Backing (Hide)'!$A33,'Capacity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(Hide)'!$A33,'Capacity Summary'!$I$35:$BH$35,0))&lt;&gt;0,INDEX('Capacity Summary'!$I$36:$BH$135,MATCH('Capacity Backing (Hide)'!CS$2,'Capacity Summary'!$B$36:$B$135,0),MATCH('Capacity Backing (Hide)'!$A33,'Capacity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(Hide)'!$A33,'Capacity Summary'!$I$35:$BH$35,0))&lt;&gt;0,INDEX('Capacity Summary'!$I$36:$BH$135,MATCH('Capacity Backing (Hide)'!CT$2,'Capacity Summary'!$B$36:$B$135,0),MATCH('Capacity Backing (Hide)'!$A33,'Capacity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(Hide)'!$A33,'Capacity Summary'!$I$35:$BH$35,0))&lt;&gt;0,INDEX('Capacity Summary'!$I$36:$BH$135,MATCH('Capacity Backing (Hide)'!CU$2,'Capacity Summary'!$B$36:$B$135,0),MATCH('Capacity Backing (Hide)'!$A33,'Capacity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(Hide)'!$A33,'Capacity Summary'!$I$35:$BH$35,0))&lt;&gt;0,INDEX('Capacity Summary'!$I$36:$BH$135,MATCH('Capacity Backing (Hide)'!CV$2,'Capacity Summary'!$B$36:$B$135,0),MATCH('Capacity Backing (Hide)'!$A33,'Capacity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(Hide)'!$A33,'Capacity Summary'!$I$35:$BH$35,0))&lt;&gt;0,INDEX('Capacity Summary'!$I$36:$BH$135,MATCH('Capacity Backing (Hide)'!CW$2,'Capacity Summary'!$B$36:$B$135,0),MATCH('Capacity Backing (Hide)'!$A33,'Capacity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4" spans="1:101" x14ac:dyDescent="0.35">
      <c r="A34" s="2">
        <f ca="1">'Required Capacity (Hide)'!E34</f>
        <v>44407</v>
      </c>
      <c r="B34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(Hide)'!$A34,'Capacity Summary'!$I$35:$BH$35,0))&lt;&gt;0,INDEX('Capacity Summary'!$I$36:$BH$135,MATCH('Capacity Backing (Hide)'!B$2,'Capacity Summary'!$B$36:$B$135,0),MATCH('Capacity Backing (Hide)'!$A34,'Capacity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4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(Hide)'!$A34,'Capacity Summary'!$I$35:$BH$35,0))&lt;&gt;0,INDEX('Capacity Summary'!$I$36:$BH$135,MATCH('Capacity Backing (Hide)'!C$2,'Capacity Summary'!$B$36:$B$135,0),MATCH('Capacity Backing (Hide)'!$A34,'Capacity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4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(Hide)'!$A34,'Capacity Summary'!$I$35:$BH$35,0))&lt;&gt;0,INDEX('Capacity Summary'!$I$36:$BH$135,MATCH('Capacity Backing (Hide)'!D$2,'Capacity Summary'!$B$36:$B$135,0),MATCH('Capacity Backing (Hide)'!$A34,'Capacity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(Hide)'!$A34,'Capacity Summary'!$I$35:$BH$35,0))&lt;&gt;0,INDEX('Capacity Summary'!$I$36:$BH$135,MATCH('Capacity Backing (Hide)'!E$2,'Capacity Summary'!$B$36:$B$135,0),MATCH('Capacity Backing (Hide)'!$A34,'Capacity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(Hide)'!$A34,'Capacity Summary'!$I$35:$BH$35,0))&lt;&gt;0,INDEX('Capacity Summary'!$I$36:$BH$135,MATCH('Capacity Backing (Hide)'!F$2,'Capacity Summary'!$B$36:$B$135,0),MATCH('Capacity Backing (Hide)'!$A34,'Capacity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(Hide)'!$A34,'Capacity Summary'!$I$35:$BH$35,0))&lt;&gt;0,INDEX('Capacity Summary'!$I$36:$BH$135,MATCH('Capacity Backing (Hide)'!G$2,'Capacity Summary'!$B$36:$B$135,0),MATCH('Capacity Backing (Hide)'!$A34,'Capacity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(Hide)'!$A34,'Capacity Summary'!$I$35:$BH$35,0))&lt;&gt;0,INDEX('Capacity Summary'!$I$36:$BH$135,MATCH('Capacity Backing (Hide)'!H$2,'Capacity Summary'!$B$36:$B$135,0),MATCH('Capacity Backing (Hide)'!$A34,'Capacity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(Hide)'!$A34,'Capacity Summary'!$I$35:$BH$35,0))&lt;&gt;0,INDEX('Capacity Summary'!$I$36:$BH$135,MATCH('Capacity Backing (Hide)'!I$2,'Capacity Summary'!$B$36:$B$135,0),MATCH('Capacity Backing (Hide)'!$A34,'Capacity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(Hide)'!$A34,'Capacity Summary'!$I$35:$BH$35,0))&lt;&gt;0,INDEX('Capacity Summary'!$I$36:$BH$135,MATCH('Capacity Backing (Hide)'!J$2,'Capacity Summary'!$B$36:$B$135,0),MATCH('Capacity Backing (Hide)'!$A34,'Capacity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(Hide)'!$A34,'Capacity Summary'!$I$35:$BH$35,0))&lt;&gt;0,INDEX('Capacity Summary'!$I$36:$BH$135,MATCH('Capacity Backing (Hide)'!K$2,'Capacity Summary'!$B$36:$B$135,0),MATCH('Capacity Backing (Hide)'!$A34,'Capacity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(Hide)'!$A34,'Capacity Summary'!$I$35:$BH$35,0))&lt;&gt;0,INDEX('Capacity Summary'!$I$36:$BH$135,MATCH('Capacity Backing (Hide)'!L$2,'Capacity Summary'!$B$36:$B$135,0),MATCH('Capacity Backing (Hide)'!$A34,'Capacity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(Hide)'!$A34,'Capacity Summary'!$I$35:$BH$35,0))&lt;&gt;0,INDEX('Capacity Summary'!$I$36:$BH$135,MATCH('Capacity Backing (Hide)'!M$2,'Capacity Summary'!$B$36:$B$135,0),MATCH('Capacity Backing (Hide)'!$A34,'Capacity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(Hide)'!$A34,'Capacity Summary'!$I$35:$BH$35,0))&lt;&gt;0,INDEX('Capacity Summary'!$I$36:$BH$135,MATCH('Capacity Backing (Hide)'!N$2,'Capacity Summary'!$B$36:$B$135,0),MATCH('Capacity Backing (Hide)'!$A34,'Capacity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(Hide)'!$A34,'Capacity Summary'!$I$35:$BH$35,0))&lt;&gt;0,INDEX('Capacity Summary'!$I$36:$BH$135,MATCH('Capacity Backing (Hide)'!O$2,'Capacity Summary'!$B$36:$B$135,0),MATCH('Capacity Backing (Hide)'!$A34,'Capacity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(Hide)'!$A34,'Capacity Summary'!$I$35:$BH$35,0))&lt;&gt;0,INDEX('Capacity Summary'!$I$36:$BH$135,MATCH('Capacity Backing (Hide)'!P$2,'Capacity Summary'!$B$36:$B$135,0),MATCH('Capacity Backing (Hide)'!$A34,'Capacity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(Hide)'!$A34,'Capacity Summary'!$I$35:$BH$35,0))&lt;&gt;0,INDEX('Capacity Summary'!$I$36:$BH$135,MATCH('Capacity Backing (Hide)'!Q$2,'Capacity Summary'!$B$36:$B$135,0),MATCH('Capacity Backing (Hide)'!$A34,'Capacity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(Hide)'!$A34,'Capacity Summary'!$I$35:$BH$35,0))&lt;&gt;0,INDEX('Capacity Summary'!$I$36:$BH$135,MATCH('Capacity Backing (Hide)'!R$2,'Capacity Summary'!$B$36:$B$135,0),MATCH('Capacity Backing (Hide)'!$A34,'Capacity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(Hide)'!$A34,'Capacity Summary'!$I$35:$BH$35,0))&lt;&gt;0,INDEX('Capacity Summary'!$I$36:$BH$135,MATCH('Capacity Backing (Hide)'!S$2,'Capacity Summary'!$B$36:$B$135,0),MATCH('Capacity Backing (Hide)'!$A34,'Capacity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(Hide)'!$A34,'Capacity Summary'!$I$35:$BH$35,0))&lt;&gt;0,INDEX('Capacity Summary'!$I$36:$BH$135,MATCH('Capacity Backing (Hide)'!T$2,'Capacity Summary'!$B$36:$B$135,0),MATCH('Capacity Backing (Hide)'!$A34,'Capacity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(Hide)'!$A34,'Capacity Summary'!$I$35:$BH$35,0))&lt;&gt;0,INDEX('Capacity Summary'!$I$36:$BH$135,MATCH('Capacity Backing (Hide)'!U$2,'Capacity Summary'!$B$36:$B$135,0),MATCH('Capacity Backing (Hide)'!$A34,'Capacity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(Hide)'!$A34,'Capacity Summary'!$I$35:$BH$35,0))&lt;&gt;0,INDEX('Capacity Summary'!$I$36:$BH$135,MATCH('Capacity Backing (Hide)'!V$2,'Capacity Summary'!$B$36:$B$135,0),MATCH('Capacity Backing (Hide)'!$A34,'Capacity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(Hide)'!$A34,'Capacity Summary'!$I$35:$BH$35,0))&lt;&gt;0,INDEX('Capacity Summary'!$I$36:$BH$135,MATCH('Capacity Backing (Hide)'!W$2,'Capacity Summary'!$B$36:$B$135,0),MATCH('Capacity Backing (Hide)'!$A34,'Capacity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(Hide)'!$A34,'Capacity Summary'!$I$35:$BH$35,0))&lt;&gt;0,INDEX('Capacity Summary'!$I$36:$BH$135,MATCH('Capacity Backing (Hide)'!X$2,'Capacity Summary'!$B$36:$B$135,0),MATCH('Capacity Backing (Hide)'!$A34,'Capacity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(Hide)'!$A34,'Capacity Summary'!$I$35:$BH$35,0))&lt;&gt;0,INDEX('Capacity Summary'!$I$36:$BH$135,MATCH('Capacity Backing (Hide)'!Y$2,'Capacity Summary'!$B$36:$B$135,0),MATCH('Capacity Backing (Hide)'!$A34,'Capacity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(Hide)'!$A34,'Capacity Summary'!$I$35:$BH$35,0))&lt;&gt;0,INDEX('Capacity Summary'!$I$36:$BH$135,MATCH('Capacity Backing (Hide)'!Z$2,'Capacity Summary'!$B$36:$B$135,0),MATCH('Capacity Backing (Hide)'!$A34,'Capacity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(Hide)'!$A34,'Capacity Summary'!$I$35:$BH$35,0))&lt;&gt;0,INDEX('Capacity Summary'!$I$36:$BH$135,MATCH('Capacity Backing (Hide)'!AA$2,'Capacity Summary'!$B$36:$B$135,0),MATCH('Capacity Backing (Hide)'!$A34,'Capacity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(Hide)'!$A34,'Capacity Summary'!$I$35:$BH$35,0))&lt;&gt;0,INDEX('Capacity Summary'!$I$36:$BH$135,MATCH('Capacity Backing (Hide)'!AB$2,'Capacity Summary'!$B$36:$B$135,0),MATCH('Capacity Backing (Hide)'!$A34,'Capacity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(Hide)'!$A34,'Capacity Summary'!$I$35:$BH$35,0))&lt;&gt;0,INDEX('Capacity Summary'!$I$36:$BH$135,MATCH('Capacity Backing (Hide)'!AC$2,'Capacity Summary'!$B$36:$B$135,0),MATCH('Capacity Backing (Hide)'!$A34,'Capacity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(Hide)'!$A34,'Capacity Summary'!$I$35:$BH$35,0))&lt;&gt;0,INDEX('Capacity Summary'!$I$36:$BH$135,MATCH('Capacity Backing (Hide)'!AD$2,'Capacity Summary'!$B$36:$B$135,0),MATCH('Capacity Backing (Hide)'!$A34,'Capacity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(Hide)'!$A34,'Capacity Summary'!$I$35:$BH$35,0))&lt;&gt;0,INDEX('Capacity Summary'!$I$36:$BH$135,MATCH('Capacity Backing (Hide)'!AE$2,'Capacity Summary'!$B$36:$B$135,0),MATCH('Capacity Backing (Hide)'!$A34,'Capacity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(Hide)'!$A34,'Capacity Summary'!$I$35:$BH$35,0))&lt;&gt;0,INDEX('Capacity Summary'!$I$36:$BH$135,MATCH('Capacity Backing (Hide)'!AF$2,'Capacity Summary'!$B$36:$B$135,0),MATCH('Capacity Backing (Hide)'!$A34,'Capacity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(Hide)'!$A34,'Capacity Summary'!$I$35:$BH$35,0))&lt;&gt;0,INDEX('Capacity Summary'!$I$36:$BH$135,MATCH('Capacity Backing (Hide)'!AG$2,'Capacity Summary'!$B$36:$B$135,0),MATCH('Capacity Backing (Hide)'!$A34,'Capacity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(Hide)'!$A34,'Capacity Summary'!$I$35:$BH$35,0))&lt;&gt;0,INDEX('Capacity Summary'!$I$36:$BH$135,MATCH('Capacity Backing (Hide)'!AH$2,'Capacity Summary'!$B$36:$B$135,0),MATCH('Capacity Backing (Hide)'!$A34,'Capacity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(Hide)'!$A34,'Capacity Summary'!$I$35:$BH$35,0))&lt;&gt;0,INDEX('Capacity Summary'!$I$36:$BH$135,MATCH('Capacity Backing (Hide)'!AI$2,'Capacity Summary'!$B$36:$B$135,0),MATCH('Capacity Backing (Hide)'!$A34,'Capacity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(Hide)'!$A34,'Capacity Summary'!$I$35:$BH$35,0))&lt;&gt;0,INDEX('Capacity Summary'!$I$36:$BH$135,MATCH('Capacity Backing (Hide)'!AJ$2,'Capacity Summary'!$B$36:$B$135,0),MATCH('Capacity Backing (Hide)'!$A34,'Capacity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(Hide)'!$A34,'Capacity Summary'!$I$35:$BH$35,0))&lt;&gt;0,INDEX('Capacity Summary'!$I$36:$BH$135,MATCH('Capacity Backing (Hide)'!AK$2,'Capacity Summary'!$B$36:$B$135,0),MATCH('Capacity Backing (Hide)'!$A34,'Capacity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(Hide)'!$A34,'Capacity Summary'!$I$35:$BH$35,0))&lt;&gt;0,INDEX('Capacity Summary'!$I$36:$BH$135,MATCH('Capacity Backing (Hide)'!AL$2,'Capacity Summary'!$B$36:$B$135,0),MATCH('Capacity Backing (Hide)'!$A34,'Capacity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(Hide)'!$A34,'Capacity Summary'!$I$35:$BH$35,0))&lt;&gt;0,INDEX('Capacity Summary'!$I$36:$BH$135,MATCH('Capacity Backing (Hide)'!AM$2,'Capacity Summary'!$B$36:$B$135,0),MATCH('Capacity Backing (Hide)'!$A34,'Capacity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(Hide)'!$A34,'Capacity Summary'!$I$35:$BH$35,0))&lt;&gt;0,INDEX('Capacity Summary'!$I$36:$BH$135,MATCH('Capacity Backing (Hide)'!AN$2,'Capacity Summary'!$B$36:$B$135,0),MATCH('Capacity Backing (Hide)'!$A34,'Capacity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(Hide)'!$A34,'Capacity Summary'!$I$35:$BH$35,0))&lt;&gt;0,INDEX('Capacity Summary'!$I$36:$BH$135,MATCH('Capacity Backing (Hide)'!AO$2,'Capacity Summary'!$B$36:$B$135,0),MATCH('Capacity Backing (Hide)'!$A34,'Capacity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(Hide)'!$A34,'Capacity Summary'!$I$35:$BH$35,0))&lt;&gt;0,INDEX('Capacity Summary'!$I$36:$BH$135,MATCH('Capacity Backing (Hide)'!AP$2,'Capacity Summary'!$B$36:$B$135,0),MATCH('Capacity Backing (Hide)'!$A34,'Capacity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(Hide)'!$A34,'Capacity Summary'!$I$35:$BH$35,0))&lt;&gt;0,INDEX('Capacity Summary'!$I$36:$BH$135,MATCH('Capacity Backing (Hide)'!AQ$2,'Capacity Summary'!$B$36:$B$135,0),MATCH('Capacity Backing (Hide)'!$A34,'Capacity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(Hide)'!$A34,'Capacity Summary'!$I$35:$BH$35,0))&lt;&gt;0,INDEX('Capacity Summary'!$I$36:$BH$135,MATCH('Capacity Backing (Hide)'!AR$2,'Capacity Summary'!$B$36:$B$135,0),MATCH('Capacity Backing (Hide)'!$A34,'Capacity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(Hide)'!$A34,'Capacity Summary'!$I$35:$BH$35,0))&lt;&gt;0,INDEX('Capacity Summary'!$I$36:$BH$135,MATCH('Capacity Backing (Hide)'!AS$2,'Capacity Summary'!$B$36:$B$135,0),MATCH('Capacity Backing (Hide)'!$A34,'Capacity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(Hide)'!$A34,'Capacity Summary'!$I$35:$BH$35,0))&lt;&gt;0,INDEX('Capacity Summary'!$I$36:$BH$135,MATCH('Capacity Backing (Hide)'!AT$2,'Capacity Summary'!$B$36:$B$135,0),MATCH('Capacity Backing (Hide)'!$A34,'Capacity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(Hide)'!$A34,'Capacity Summary'!$I$35:$BH$35,0))&lt;&gt;0,INDEX('Capacity Summary'!$I$36:$BH$135,MATCH('Capacity Backing (Hide)'!AU$2,'Capacity Summary'!$B$36:$B$135,0),MATCH('Capacity Backing (Hide)'!$A34,'Capacity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(Hide)'!$A34,'Capacity Summary'!$I$35:$BH$35,0))&lt;&gt;0,INDEX('Capacity Summary'!$I$36:$BH$135,MATCH('Capacity Backing (Hide)'!AV$2,'Capacity Summary'!$B$36:$B$135,0),MATCH('Capacity Backing (Hide)'!$A34,'Capacity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(Hide)'!$A34,'Capacity Summary'!$I$35:$BH$35,0))&lt;&gt;0,INDEX('Capacity Summary'!$I$36:$BH$135,MATCH('Capacity Backing (Hide)'!AW$2,'Capacity Summary'!$B$36:$B$135,0),MATCH('Capacity Backing (Hide)'!$A34,'Capacity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(Hide)'!$A34,'Capacity Summary'!$I$35:$BH$35,0))&lt;&gt;0,INDEX('Capacity Summary'!$I$36:$BH$135,MATCH('Capacity Backing (Hide)'!AX$2,'Capacity Summary'!$B$36:$B$135,0),MATCH('Capacity Backing (Hide)'!$A34,'Capacity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(Hide)'!$A34,'Capacity Summary'!$I$35:$BH$35,0))&lt;&gt;0,INDEX('Capacity Summary'!$I$36:$BH$135,MATCH('Capacity Backing (Hide)'!AY$2,'Capacity Summary'!$B$36:$B$135,0),MATCH('Capacity Backing (Hide)'!$A34,'Capacity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(Hide)'!$A34,'Capacity Summary'!$I$35:$BH$35,0))&lt;&gt;0,INDEX('Capacity Summary'!$I$36:$BH$135,MATCH('Capacity Backing (Hide)'!AZ$2,'Capacity Summary'!$B$36:$B$135,0),MATCH('Capacity Backing (Hide)'!$A34,'Capacity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(Hide)'!$A34,'Capacity Summary'!$I$35:$BH$35,0))&lt;&gt;0,INDEX('Capacity Summary'!$I$36:$BH$135,MATCH('Capacity Backing (Hide)'!BA$2,'Capacity Summary'!$B$36:$B$135,0),MATCH('Capacity Backing (Hide)'!$A34,'Capacity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(Hide)'!$A34,'Capacity Summary'!$I$35:$BH$35,0))&lt;&gt;0,INDEX('Capacity Summary'!$I$36:$BH$135,MATCH('Capacity Backing (Hide)'!BB$2,'Capacity Summary'!$B$36:$B$135,0),MATCH('Capacity Backing (Hide)'!$A34,'Capacity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(Hide)'!$A34,'Capacity Summary'!$I$35:$BH$35,0))&lt;&gt;0,INDEX('Capacity Summary'!$I$36:$BH$135,MATCH('Capacity Backing (Hide)'!BC$2,'Capacity Summary'!$B$36:$B$135,0),MATCH('Capacity Backing (Hide)'!$A34,'Capacity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(Hide)'!$A34,'Capacity Summary'!$I$35:$BH$35,0))&lt;&gt;0,INDEX('Capacity Summary'!$I$36:$BH$135,MATCH('Capacity Backing (Hide)'!BD$2,'Capacity Summary'!$B$36:$B$135,0),MATCH('Capacity Backing (Hide)'!$A34,'Capacity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(Hide)'!$A34,'Capacity Summary'!$I$35:$BH$35,0))&lt;&gt;0,INDEX('Capacity Summary'!$I$36:$BH$135,MATCH('Capacity Backing (Hide)'!BE$2,'Capacity Summary'!$B$36:$B$135,0),MATCH('Capacity Backing (Hide)'!$A34,'Capacity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(Hide)'!$A34,'Capacity Summary'!$I$35:$BH$35,0))&lt;&gt;0,INDEX('Capacity Summary'!$I$36:$BH$135,MATCH('Capacity Backing (Hide)'!BF$2,'Capacity Summary'!$B$36:$B$135,0),MATCH('Capacity Backing (Hide)'!$A34,'Capacity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(Hide)'!$A34,'Capacity Summary'!$I$35:$BH$35,0))&lt;&gt;0,INDEX('Capacity Summary'!$I$36:$BH$135,MATCH('Capacity Backing (Hide)'!BG$2,'Capacity Summary'!$B$36:$B$135,0),MATCH('Capacity Backing (Hide)'!$A34,'Capacity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(Hide)'!$A34,'Capacity Summary'!$I$35:$BH$35,0))&lt;&gt;0,INDEX('Capacity Summary'!$I$36:$BH$135,MATCH('Capacity Backing (Hide)'!BH$2,'Capacity Summary'!$B$36:$B$135,0),MATCH('Capacity Backing (Hide)'!$A34,'Capacity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(Hide)'!$A34,'Capacity Summary'!$I$35:$BH$35,0))&lt;&gt;0,INDEX('Capacity Summary'!$I$36:$BH$135,MATCH('Capacity Backing (Hide)'!BI$2,'Capacity Summary'!$B$36:$B$135,0),MATCH('Capacity Backing (Hide)'!$A34,'Capacity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(Hide)'!$A34,'Capacity Summary'!$I$35:$BH$35,0))&lt;&gt;0,INDEX('Capacity Summary'!$I$36:$BH$135,MATCH('Capacity Backing (Hide)'!BJ$2,'Capacity Summary'!$B$36:$B$135,0),MATCH('Capacity Backing (Hide)'!$A34,'Capacity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(Hide)'!$A34,'Capacity Summary'!$I$35:$BH$35,0))&lt;&gt;0,INDEX('Capacity Summary'!$I$36:$BH$135,MATCH('Capacity Backing (Hide)'!BK$2,'Capacity Summary'!$B$36:$B$135,0),MATCH('Capacity Backing (Hide)'!$A34,'Capacity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(Hide)'!$A34,'Capacity Summary'!$I$35:$BH$35,0))&lt;&gt;0,INDEX('Capacity Summary'!$I$36:$BH$135,MATCH('Capacity Backing (Hide)'!BL$2,'Capacity Summary'!$B$36:$B$135,0),MATCH('Capacity Backing (Hide)'!$A34,'Capacity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(Hide)'!$A34,'Capacity Summary'!$I$35:$BH$35,0))&lt;&gt;0,INDEX('Capacity Summary'!$I$36:$BH$135,MATCH('Capacity Backing (Hide)'!BM$2,'Capacity Summary'!$B$36:$B$135,0),MATCH('Capacity Backing (Hide)'!$A34,'Capacity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(Hide)'!$A34,'Capacity Summary'!$I$35:$BH$35,0))&lt;&gt;0,INDEX('Capacity Summary'!$I$36:$BH$135,MATCH('Capacity Backing (Hide)'!BN$2,'Capacity Summary'!$B$36:$B$135,0),MATCH('Capacity Backing (Hide)'!$A34,'Capacity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(Hide)'!$A34,'Capacity Summary'!$I$35:$BH$35,0))&lt;&gt;0,INDEX('Capacity Summary'!$I$36:$BH$135,MATCH('Capacity Backing (Hide)'!BO$2,'Capacity Summary'!$B$36:$B$135,0),MATCH('Capacity Backing (Hide)'!$A34,'Capacity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(Hide)'!$A34,'Capacity Summary'!$I$35:$BH$35,0))&lt;&gt;0,INDEX('Capacity Summary'!$I$36:$BH$135,MATCH('Capacity Backing (Hide)'!BP$2,'Capacity Summary'!$B$36:$B$135,0),MATCH('Capacity Backing (Hide)'!$A34,'Capacity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(Hide)'!$A34,'Capacity Summary'!$I$35:$BH$35,0))&lt;&gt;0,INDEX('Capacity Summary'!$I$36:$BH$135,MATCH('Capacity Backing (Hide)'!BQ$2,'Capacity Summary'!$B$36:$B$135,0),MATCH('Capacity Backing (Hide)'!$A34,'Capacity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(Hide)'!$A34,'Capacity Summary'!$I$35:$BH$35,0))&lt;&gt;0,INDEX('Capacity Summary'!$I$36:$BH$135,MATCH('Capacity Backing (Hide)'!BR$2,'Capacity Summary'!$B$36:$B$135,0),MATCH('Capacity Backing (Hide)'!$A34,'Capacity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(Hide)'!$A34,'Capacity Summary'!$I$35:$BH$35,0))&lt;&gt;0,INDEX('Capacity Summary'!$I$36:$BH$135,MATCH('Capacity Backing (Hide)'!BS$2,'Capacity Summary'!$B$36:$B$135,0),MATCH('Capacity Backing (Hide)'!$A34,'Capacity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(Hide)'!$A34,'Capacity Summary'!$I$35:$BH$35,0))&lt;&gt;0,INDEX('Capacity Summary'!$I$36:$BH$135,MATCH('Capacity Backing (Hide)'!BT$2,'Capacity Summary'!$B$36:$B$135,0),MATCH('Capacity Backing (Hide)'!$A34,'Capacity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(Hide)'!$A34,'Capacity Summary'!$I$35:$BH$35,0))&lt;&gt;0,INDEX('Capacity Summary'!$I$36:$BH$135,MATCH('Capacity Backing (Hide)'!BU$2,'Capacity Summary'!$B$36:$B$135,0),MATCH('Capacity Backing (Hide)'!$A34,'Capacity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(Hide)'!$A34,'Capacity Summary'!$I$35:$BH$35,0))&lt;&gt;0,INDEX('Capacity Summary'!$I$36:$BH$135,MATCH('Capacity Backing (Hide)'!BV$2,'Capacity Summary'!$B$36:$B$135,0),MATCH('Capacity Backing (Hide)'!$A34,'Capacity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(Hide)'!$A34,'Capacity Summary'!$I$35:$BH$35,0))&lt;&gt;0,INDEX('Capacity Summary'!$I$36:$BH$135,MATCH('Capacity Backing (Hide)'!BW$2,'Capacity Summary'!$B$36:$B$135,0),MATCH('Capacity Backing (Hide)'!$A34,'Capacity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(Hide)'!$A34,'Capacity Summary'!$I$35:$BH$35,0))&lt;&gt;0,INDEX('Capacity Summary'!$I$36:$BH$135,MATCH('Capacity Backing (Hide)'!BX$2,'Capacity Summary'!$B$36:$B$135,0),MATCH('Capacity Backing (Hide)'!$A34,'Capacity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(Hide)'!$A34,'Capacity Summary'!$I$35:$BH$35,0))&lt;&gt;0,INDEX('Capacity Summary'!$I$36:$BH$135,MATCH('Capacity Backing (Hide)'!BY$2,'Capacity Summary'!$B$36:$B$135,0),MATCH('Capacity Backing (Hide)'!$A34,'Capacity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(Hide)'!$A34,'Capacity Summary'!$I$35:$BH$35,0))&lt;&gt;0,INDEX('Capacity Summary'!$I$36:$BH$135,MATCH('Capacity Backing (Hide)'!BZ$2,'Capacity Summary'!$B$36:$B$135,0),MATCH('Capacity Backing (Hide)'!$A34,'Capacity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(Hide)'!$A34,'Capacity Summary'!$I$35:$BH$35,0))&lt;&gt;0,INDEX('Capacity Summary'!$I$36:$BH$135,MATCH('Capacity Backing (Hide)'!CA$2,'Capacity Summary'!$B$36:$B$135,0),MATCH('Capacity Backing (Hide)'!$A34,'Capacity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(Hide)'!$A34,'Capacity Summary'!$I$35:$BH$35,0))&lt;&gt;0,INDEX('Capacity Summary'!$I$36:$BH$135,MATCH('Capacity Backing (Hide)'!CB$2,'Capacity Summary'!$B$36:$B$135,0),MATCH('Capacity Backing (Hide)'!$A34,'Capacity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(Hide)'!$A34,'Capacity Summary'!$I$35:$BH$35,0))&lt;&gt;0,INDEX('Capacity Summary'!$I$36:$BH$135,MATCH('Capacity Backing (Hide)'!CC$2,'Capacity Summary'!$B$36:$B$135,0),MATCH('Capacity Backing (Hide)'!$A34,'Capacity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(Hide)'!$A34,'Capacity Summary'!$I$35:$BH$35,0))&lt;&gt;0,INDEX('Capacity Summary'!$I$36:$BH$135,MATCH('Capacity Backing (Hide)'!CD$2,'Capacity Summary'!$B$36:$B$135,0),MATCH('Capacity Backing (Hide)'!$A34,'Capacity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(Hide)'!$A34,'Capacity Summary'!$I$35:$BH$35,0))&lt;&gt;0,INDEX('Capacity Summary'!$I$36:$BH$135,MATCH('Capacity Backing (Hide)'!CE$2,'Capacity Summary'!$B$36:$B$135,0),MATCH('Capacity Backing (Hide)'!$A34,'Capacity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(Hide)'!$A34,'Capacity Summary'!$I$35:$BH$35,0))&lt;&gt;0,INDEX('Capacity Summary'!$I$36:$BH$135,MATCH('Capacity Backing (Hide)'!CF$2,'Capacity Summary'!$B$36:$B$135,0),MATCH('Capacity Backing (Hide)'!$A34,'Capacity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(Hide)'!$A34,'Capacity Summary'!$I$35:$BH$35,0))&lt;&gt;0,INDEX('Capacity Summary'!$I$36:$BH$135,MATCH('Capacity Backing (Hide)'!CG$2,'Capacity Summary'!$B$36:$B$135,0),MATCH('Capacity Backing (Hide)'!$A34,'Capacity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(Hide)'!$A34,'Capacity Summary'!$I$35:$BH$35,0))&lt;&gt;0,INDEX('Capacity Summary'!$I$36:$BH$135,MATCH('Capacity Backing (Hide)'!CH$2,'Capacity Summary'!$B$36:$B$135,0),MATCH('Capacity Backing (Hide)'!$A34,'Capacity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(Hide)'!$A34,'Capacity Summary'!$I$35:$BH$35,0))&lt;&gt;0,INDEX('Capacity Summary'!$I$36:$BH$135,MATCH('Capacity Backing (Hide)'!CI$2,'Capacity Summary'!$B$36:$B$135,0),MATCH('Capacity Backing (Hide)'!$A34,'Capacity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(Hide)'!$A34,'Capacity Summary'!$I$35:$BH$35,0))&lt;&gt;0,INDEX('Capacity Summary'!$I$36:$BH$135,MATCH('Capacity Backing (Hide)'!CJ$2,'Capacity Summary'!$B$36:$B$135,0),MATCH('Capacity Backing (Hide)'!$A34,'Capacity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(Hide)'!$A34,'Capacity Summary'!$I$35:$BH$35,0))&lt;&gt;0,INDEX('Capacity Summary'!$I$36:$BH$135,MATCH('Capacity Backing (Hide)'!CK$2,'Capacity Summary'!$B$36:$B$135,0),MATCH('Capacity Backing (Hide)'!$A34,'Capacity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(Hide)'!$A34,'Capacity Summary'!$I$35:$BH$35,0))&lt;&gt;0,INDEX('Capacity Summary'!$I$36:$BH$135,MATCH('Capacity Backing (Hide)'!CL$2,'Capacity Summary'!$B$36:$B$135,0),MATCH('Capacity Backing (Hide)'!$A34,'Capacity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(Hide)'!$A34,'Capacity Summary'!$I$35:$BH$35,0))&lt;&gt;0,INDEX('Capacity Summary'!$I$36:$BH$135,MATCH('Capacity Backing (Hide)'!CM$2,'Capacity Summary'!$B$36:$B$135,0),MATCH('Capacity Backing (Hide)'!$A34,'Capacity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(Hide)'!$A34,'Capacity Summary'!$I$35:$BH$35,0))&lt;&gt;0,INDEX('Capacity Summary'!$I$36:$BH$135,MATCH('Capacity Backing (Hide)'!CN$2,'Capacity Summary'!$B$36:$B$135,0),MATCH('Capacity Backing (Hide)'!$A34,'Capacity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(Hide)'!$A34,'Capacity Summary'!$I$35:$BH$35,0))&lt;&gt;0,INDEX('Capacity Summary'!$I$36:$BH$135,MATCH('Capacity Backing (Hide)'!CO$2,'Capacity Summary'!$B$36:$B$135,0),MATCH('Capacity Backing (Hide)'!$A34,'Capacity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(Hide)'!$A34,'Capacity Summary'!$I$35:$BH$35,0))&lt;&gt;0,INDEX('Capacity Summary'!$I$36:$BH$135,MATCH('Capacity Backing (Hide)'!CP$2,'Capacity Summary'!$B$36:$B$135,0),MATCH('Capacity Backing (Hide)'!$A34,'Capacity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(Hide)'!$A34,'Capacity Summary'!$I$35:$BH$35,0))&lt;&gt;0,INDEX('Capacity Summary'!$I$36:$BH$135,MATCH('Capacity Backing (Hide)'!CQ$2,'Capacity Summary'!$B$36:$B$135,0),MATCH('Capacity Backing (Hide)'!$A34,'Capacity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(Hide)'!$A34,'Capacity Summary'!$I$35:$BH$35,0))&lt;&gt;0,INDEX('Capacity Summary'!$I$36:$BH$135,MATCH('Capacity Backing (Hide)'!CR$2,'Capacity Summary'!$B$36:$B$135,0),MATCH('Capacity Backing (Hide)'!$A34,'Capacity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(Hide)'!$A34,'Capacity Summary'!$I$35:$BH$35,0))&lt;&gt;0,INDEX('Capacity Summary'!$I$36:$BH$135,MATCH('Capacity Backing (Hide)'!CS$2,'Capacity Summary'!$B$36:$B$135,0),MATCH('Capacity Backing (Hide)'!$A34,'Capacity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(Hide)'!$A34,'Capacity Summary'!$I$35:$BH$35,0))&lt;&gt;0,INDEX('Capacity Summary'!$I$36:$BH$135,MATCH('Capacity Backing (Hide)'!CT$2,'Capacity Summary'!$B$36:$B$135,0),MATCH('Capacity Backing (Hide)'!$A34,'Capacity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(Hide)'!$A34,'Capacity Summary'!$I$35:$BH$35,0))&lt;&gt;0,INDEX('Capacity Summary'!$I$36:$BH$135,MATCH('Capacity Backing (Hide)'!CU$2,'Capacity Summary'!$B$36:$B$135,0),MATCH('Capacity Backing (Hide)'!$A34,'Capacity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(Hide)'!$A34,'Capacity Summary'!$I$35:$BH$35,0))&lt;&gt;0,INDEX('Capacity Summary'!$I$36:$BH$135,MATCH('Capacity Backing (Hide)'!CV$2,'Capacity Summary'!$B$36:$B$135,0),MATCH('Capacity Backing (Hide)'!$A34,'Capacity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(Hide)'!$A34,'Capacity Summary'!$I$35:$BH$35,0))&lt;&gt;0,INDEX('Capacity Summary'!$I$36:$BH$135,MATCH('Capacity Backing (Hide)'!CW$2,'Capacity Summary'!$B$36:$B$135,0),MATCH('Capacity Backing (Hide)'!$A34,'Capacity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5" spans="1:101" x14ac:dyDescent="0.35">
      <c r="A35" s="2">
        <f ca="1">'Required Capacity (Hide)'!E35</f>
        <v>44414</v>
      </c>
      <c r="B3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(Hide)'!$A35,'Capacity Summary'!$I$35:$BH$35,0))&lt;&gt;0,INDEX('Capacity Summary'!$I$36:$BH$135,MATCH('Capacity Backing (Hide)'!B$2,'Capacity Summary'!$B$36:$B$135,0),MATCH('Capacity Backing (Hide)'!$A35,'Capacity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(Hide)'!$A35,'Capacity Summary'!$I$35:$BH$35,0))&lt;&gt;0,INDEX('Capacity Summary'!$I$36:$BH$135,MATCH('Capacity Backing (Hide)'!C$2,'Capacity Summary'!$B$36:$B$135,0),MATCH('Capacity Backing (Hide)'!$A35,'Capacity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(Hide)'!$A35,'Capacity Summary'!$I$35:$BH$35,0))&lt;&gt;0,INDEX('Capacity Summary'!$I$36:$BH$135,MATCH('Capacity Backing (Hide)'!D$2,'Capacity Summary'!$B$36:$B$135,0),MATCH('Capacity Backing (Hide)'!$A35,'Capacity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(Hide)'!$A35,'Capacity Summary'!$I$35:$BH$35,0))&lt;&gt;0,INDEX('Capacity Summary'!$I$36:$BH$135,MATCH('Capacity Backing (Hide)'!E$2,'Capacity Summary'!$B$36:$B$135,0),MATCH('Capacity Backing (Hide)'!$A35,'Capacity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(Hide)'!$A35,'Capacity Summary'!$I$35:$BH$35,0))&lt;&gt;0,INDEX('Capacity Summary'!$I$36:$BH$135,MATCH('Capacity Backing (Hide)'!F$2,'Capacity Summary'!$B$36:$B$135,0),MATCH('Capacity Backing (Hide)'!$A35,'Capacity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(Hide)'!$A35,'Capacity Summary'!$I$35:$BH$35,0))&lt;&gt;0,INDEX('Capacity Summary'!$I$36:$BH$135,MATCH('Capacity Backing (Hide)'!G$2,'Capacity Summary'!$B$36:$B$135,0),MATCH('Capacity Backing (Hide)'!$A35,'Capacity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(Hide)'!$A35,'Capacity Summary'!$I$35:$BH$35,0))&lt;&gt;0,INDEX('Capacity Summary'!$I$36:$BH$135,MATCH('Capacity Backing (Hide)'!H$2,'Capacity Summary'!$B$36:$B$135,0),MATCH('Capacity Backing (Hide)'!$A35,'Capacity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(Hide)'!$A35,'Capacity Summary'!$I$35:$BH$35,0))&lt;&gt;0,INDEX('Capacity Summary'!$I$36:$BH$135,MATCH('Capacity Backing (Hide)'!I$2,'Capacity Summary'!$B$36:$B$135,0),MATCH('Capacity Backing (Hide)'!$A35,'Capacity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(Hide)'!$A35,'Capacity Summary'!$I$35:$BH$35,0))&lt;&gt;0,INDEX('Capacity Summary'!$I$36:$BH$135,MATCH('Capacity Backing (Hide)'!J$2,'Capacity Summary'!$B$36:$B$135,0),MATCH('Capacity Backing (Hide)'!$A35,'Capacity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(Hide)'!$A35,'Capacity Summary'!$I$35:$BH$35,0))&lt;&gt;0,INDEX('Capacity Summary'!$I$36:$BH$135,MATCH('Capacity Backing (Hide)'!K$2,'Capacity Summary'!$B$36:$B$135,0),MATCH('Capacity Backing (Hide)'!$A35,'Capacity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(Hide)'!$A35,'Capacity Summary'!$I$35:$BH$35,0))&lt;&gt;0,INDEX('Capacity Summary'!$I$36:$BH$135,MATCH('Capacity Backing (Hide)'!L$2,'Capacity Summary'!$B$36:$B$135,0),MATCH('Capacity Backing (Hide)'!$A35,'Capacity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(Hide)'!$A35,'Capacity Summary'!$I$35:$BH$35,0))&lt;&gt;0,INDEX('Capacity Summary'!$I$36:$BH$135,MATCH('Capacity Backing (Hide)'!M$2,'Capacity Summary'!$B$36:$B$135,0),MATCH('Capacity Backing (Hide)'!$A35,'Capacity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(Hide)'!$A35,'Capacity Summary'!$I$35:$BH$35,0))&lt;&gt;0,INDEX('Capacity Summary'!$I$36:$BH$135,MATCH('Capacity Backing (Hide)'!N$2,'Capacity Summary'!$B$36:$B$135,0),MATCH('Capacity Backing (Hide)'!$A35,'Capacity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(Hide)'!$A35,'Capacity Summary'!$I$35:$BH$35,0))&lt;&gt;0,INDEX('Capacity Summary'!$I$36:$BH$135,MATCH('Capacity Backing (Hide)'!O$2,'Capacity Summary'!$B$36:$B$135,0),MATCH('Capacity Backing (Hide)'!$A35,'Capacity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(Hide)'!$A35,'Capacity Summary'!$I$35:$BH$35,0))&lt;&gt;0,INDEX('Capacity Summary'!$I$36:$BH$135,MATCH('Capacity Backing (Hide)'!P$2,'Capacity Summary'!$B$36:$B$135,0),MATCH('Capacity Backing (Hide)'!$A35,'Capacity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(Hide)'!$A35,'Capacity Summary'!$I$35:$BH$35,0))&lt;&gt;0,INDEX('Capacity Summary'!$I$36:$BH$135,MATCH('Capacity Backing (Hide)'!Q$2,'Capacity Summary'!$B$36:$B$135,0),MATCH('Capacity Backing (Hide)'!$A35,'Capacity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(Hide)'!$A35,'Capacity Summary'!$I$35:$BH$35,0))&lt;&gt;0,INDEX('Capacity Summary'!$I$36:$BH$135,MATCH('Capacity Backing (Hide)'!R$2,'Capacity Summary'!$B$36:$B$135,0),MATCH('Capacity Backing (Hide)'!$A35,'Capacity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(Hide)'!$A35,'Capacity Summary'!$I$35:$BH$35,0))&lt;&gt;0,INDEX('Capacity Summary'!$I$36:$BH$135,MATCH('Capacity Backing (Hide)'!S$2,'Capacity Summary'!$B$36:$B$135,0),MATCH('Capacity Backing (Hide)'!$A35,'Capacity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(Hide)'!$A35,'Capacity Summary'!$I$35:$BH$35,0))&lt;&gt;0,INDEX('Capacity Summary'!$I$36:$BH$135,MATCH('Capacity Backing (Hide)'!T$2,'Capacity Summary'!$B$36:$B$135,0),MATCH('Capacity Backing (Hide)'!$A35,'Capacity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(Hide)'!$A35,'Capacity Summary'!$I$35:$BH$35,0))&lt;&gt;0,INDEX('Capacity Summary'!$I$36:$BH$135,MATCH('Capacity Backing (Hide)'!U$2,'Capacity Summary'!$B$36:$B$135,0),MATCH('Capacity Backing (Hide)'!$A35,'Capacity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(Hide)'!$A35,'Capacity Summary'!$I$35:$BH$35,0))&lt;&gt;0,INDEX('Capacity Summary'!$I$36:$BH$135,MATCH('Capacity Backing (Hide)'!V$2,'Capacity Summary'!$B$36:$B$135,0),MATCH('Capacity Backing (Hide)'!$A35,'Capacity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(Hide)'!$A35,'Capacity Summary'!$I$35:$BH$35,0))&lt;&gt;0,INDEX('Capacity Summary'!$I$36:$BH$135,MATCH('Capacity Backing (Hide)'!W$2,'Capacity Summary'!$B$36:$B$135,0),MATCH('Capacity Backing (Hide)'!$A35,'Capacity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(Hide)'!$A35,'Capacity Summary'!$I$35:$BH$35,0))&lt;&gt;0,INDEX('Capacity Summary'!$I$36:$BH$135,MATCH('Capacity Backing (Hide)'!X$2,'Capacity Summary'!$B$36:$B$135,0),MATCH('Capacity Backing (Hide)'!$A35,'Capacity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(Hide)'!$A35,'Capacity Summary'!$I$35:$BH$35,0))&lt;&gt;0,INDEX('Capacity Summary'!$I$36:$BH$135,MATCH('Capacity Backing (Hide)'!Y$2,'Capacity Summary'!$B$36:$B$135,0),MATCH('Capacity Backing (Hide)'!$A35,'Capacity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(Hide)'!$A35,'Capacity Summary'!$I$35:$BH$35,0))&lt;&gt;0,INDEX('Capacity Summary'!$I$36:$BH$135,MATCH('Capacity Backing (Hide)'!Z$2,'Capacity Summary'!$B$36:$B$135,0),MATCH('Capacity Backing (Hide)'!$A35,'Capacity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(Hide)'!$A35,'Capacity Summary'!$I$35:$BH$35,0))&lt;&gt;0,INDEX('Capacity Summary'!$I$36:$BH$135,MATCH('Capacity Backing (Hide)'!AA$2,'Capacity Summary'!$B$36:$B$135,0),MATCH('Capacity Backing (Hide)'!$A35,'Capacity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(Hide)'!$A35,'Capacity Summary'!$I$35:$BH$35,0))&lt;&gt;0,INDEX('Capacity Summary'!$I$36:$BH$135,MATCH('Capacity Backing (Hide)'!AB$2,'Capacity Summary'!$B$36:$B$135,0),MATCH('Capacity Backing (Hide)'!$A35,'Capacity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(Hide)'!$A35,'Capacity Summary'!$I$35:$BH$35,0))&lt;&gt;0,INDEX('Capacity Summary'!$I$36:$BH$135,MATCH('Capacity Backing (Hide)'!AC$2,'Capacity Summary'!$B$36:$B$135,0),MATCH('Capacity Backing (Hide)'!$A35,'Capacity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(Hide)'!$A35,'Capacity Summary'!$I$35:$BH$35,0))&lt;&gt;0,INDEX('Capacity Summary'!$I$36:$BH$135,MATCH('Capacity Backing (Hide)'!AD$2,'Capacity Summary'!$B$36:$B$135,0),MATCH('Capacity Backing (Hide)'!$A35,'Capacity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(Hide)'!$A35,'Capacity Summary'!$I$35:$BH$35,0))&lt;&gt;0,INDEX('Capacity Summary'!$I$36:$BH$135,MATCH('Capacity Backing (Hide)'!AE$2,'Capacity Summary'!$B$36:$B$135,0),MATCH('Capacity Backing (Hide)'!$A35,'Capacity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(Hide)'!$A35,'Capacity Summary'!$I$35:$BH$35,0))&lt;&gt;0,INDEX('Capacity Summary'!$I$36:$BH$135,MATCH('Capacity Backing (Hide)'!AF$2,'Capacity Summary'!$B$36:$B$135,0),MATCH('Capacity Backing (Hide)'!$A35,'Capacity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(Hide)'!$A35,'Capacity Summary'!$I$35:$BH$35,0))&lt;&gt;0,INDEX('Capacity Summary'!$I$36:$BH$135,MATCH('Capacity Backing (Hide)'!AG$2,'Capacity Summary'!$B$36:$B$135,0),MATCH('Capacity Backing (Hide)'!$A35,'Capacity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(Hide)'!$A35,'Capacity Summary'!$I$35:$BH$35,0))&lt;&gt;0,INDEX('Capacity Summary'!$I$36:$BH$135,MATCH('Capacity Backing (Hide)'!AH$2,'Capacity Summary'!$B$36:$B$135,0),MATCH('Capacity Backing (Hide)'!$A35,'Capacity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(Hide)'!$A35,'Capacity Summary'!$I$35:$BH$35,0))&lt;&gt;0,INDEX('Capacity Summary'!$I$36:$BH$135,MATCH('Capacity Backing (Hide)'!AI$2,'Capacity Summary'!$B$36:$B$135,0),MATCH('Capacity Backing (Hide)'!$A35,'Capacity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(Hide)'!$A35,'Capacity Summary'!$I$35:$BH$35,0))&lt;&gt;0,INDEX('Capacity Summary'!$I$36:$BH$135,MATCH('Capacity Backing (Hide)'!AJ$2,'Capacity Summary'!$B$36:$B$135,0),MATCH('Capacity Backing (Hide)'!$A35,'Capacity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(Hide)'!$A35,'Capacity Summary'!$I$35:$BH$35,0))&lt;&gt;0,INDEX('Capacity Summary'!$I$36:$BH$135,MATCH('Capacity Backing (Hide)'!AK$2,'Capacity Summary'!$B$36:$B$135,0),MATCH('Capacity Backing (Hide)'!$A35,'Capacity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(Hide)'!$A35,'Capacity Summary'!$I$35:$BH$35,0))&lt;&gt;0,INDEX('Capacity Summary'!$I$36:$BH$135,MATCH('Capacity Backing (Hide)'!AL$2,'Capacity Summary'!$B$36:$B$135,0),MATCH('Capacity Backing (Hide)'!$A35,'Capacity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(Hide)'!$A35,'Capacity Summary'!$I$35:$BH$35,0))&lt;&gt;0,INDEX('Capacity Summary'!$I$36:$BH$135,MATCH('Capacity Backing (Hide)'!AM$2,'Capacity Summary'!$B$36:$B$135,0),MATCH('Capacity Backing (Hide)'!$A35,'Capacity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(Hide)'!$A35,'Capacity Summary'!$I$35:$BH$35,0))&lt;&gt;0,INDEX('Capacity Summary'!$I$36:$BH$135,MATCH('Capacity Backing (Hide)'!AN$2,'Capacity Summary'!$B$36:$B$135,0),MATCH('Capacity Backing (Hide)'!$A35,'Capacity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(Hide)'!$A35,'Capacity Summary'!$I$35:$BH$35,0))&lt;&gt;0,INDEX('Capacity Summary'!$I$36:$BH$135,MATCH('Capacity Backing (Hide)'!AO$2,'Capacity Summary'!$B$36:$B$135,0),MATCH('Capacity Backing (Hide)'!$A35,'Capacity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(Hide)'!$A35,'Capacity Summary'!$I$35:$BH$35,0))&lt;&gt;0,INDEX('Capacity Summary'!$I$36:$BH$135,MATCH('Capacity Backing (Hide)'!AP$2,'Capacity Summary'!$B$36:$B$135,0),MATCH('Capacity Backing (Hide)'!$A35,'Capacity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(Hide)'!$A35,'Capacity Summary'!$I$35:$BH$35,0))&lt;&gt;0,INDEX('Capacity Summary'!$I$36:$BH$135,MATCH('Capacity Backing (Hide)'!AQ$2,'Capacity Summary'!$B$36:$B$135,0),MATCH('Capacity Backing (Hide)'!$A35,'Capacity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(Hide)'!$A35,'Capacity Summary'!$I$35:$BH$35,0))&lt;&gt;0,INDEX('Capacity Summary'!$I$36:$BH$135,MATCH('Capacity Backing (Hide)'!AR$2,'Capacity Summary'!$B$36:$B$135,0),MATCH('Capacity Backing (Hide)'!$A35,'Capacity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(Hide)'!$A35,'Capacity Summary'!$I$35:$BH$35,0))&lt;&gt;0,INDEX('Capacity Summary'!$I$36:$BH$135,MATCH('Capacity Backing (Hide)'!AS$2,'Capacity Summary'!$B$36:$B$135,0),MATCH('Capacity Backing (Hide)'!$A35,'Capacity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(Hide)'!$A35,'Capacity Summary'!$I$35:$BH$35,0))&lt;&gt;0,INDEX('Capacity Summary'!$I$36:$BH$135,MATCH('Capacity Backing (Hide)'!AT$2,'Capacity Summary'!$B$36:$B$135,0),MATCH('Capacity Backing (Hide)'!$A35,'Capacity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(Hide)'!$A35,'Capacity Summary'!$I$35:$BH$35,0))&lt;&gt;0,INDEX('Capacity Summary'!$I$36:$BH$135,MATCH('Capacity Backing (Hide)'!AU$2,'Capacity Summary'!$B$36:$B$135,0),MATCH('Capacity Backing (Hide)'!$A35,'Capacity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(Hide)'!$A35,'Capacity Summary'!$I$35:$BH$35,0))&lt;&gt;0,INDEX('Capacity Summary'!$I$36:$BH$135,MATCH('Capacity Backing (Hide)'!AV$2,'Capacity Summary'!$B$36:$B$135,0),MATCH('Capacity Backing (Hide)'!$A35,'Capacity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(Hide)'!$A35,'Capacity Summary'!$I$35:$BH$35,0))&lt;&gt;0,INDEX('Capacity Summary'!$I$36:$BH$135,MATCH('Capacity Backing (Hide)'!AW$2,'Capacity Summary'!$B$36:$B$135,0),MATCH('Capacity Backing (Hide)'!$A35,'Capacity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(Hide)'!$A35,'Capacity Summary'!$I$35:$BH$35,0))&lt;&gt;0,INDEX('Capacity Summary'!$I$36:$BH$135,MATCH('Capacity Backing (Hide)'!AX$2,'Capacity Summary'!$B$36:$B$135,0),MATCH('Capacity Backing (Hide)'!$A35,'Capacity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(Hide)'!$A35,'Capacity Summary'!$I$35:$BH$35,0))&lt;&gt;0,INDEX('Capacity Summary'!$I$36:$BH$135,MATCH('Capacity Backing (Hide)'!AY$2,'Capacity Summary'!$B$36:$B$135,0),MATCH('Capacity Backing (Hide)'!$A35,'Capacity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(Hide)'!$A35,'Capacity Summary'!$I$35:$BH$35,0))&lt;&gt;0,INDEX('Capacity Summary'!$I$36:$BH$135,MATCH('Capacity Backing (Hide)'!AZ$2,'Capacity Summary'!$B$36:$B$135,0),MATCH('Capacity Backing (Hide)'!$A35,'Capacity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(Hide)'!$A35,'Capacity Summary'!$I$35:$BH$35,0))&lt;&gt;0,INDEX('Capacity Summary'!$I$36:$BH$135,MATCH('Capacity Backing (Hide)'!BA$2,'Capacity Summary'!$B$36:$B$135,0),MATCH('Capacity Backing (Hide)'!$A35,'Capacity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(Hide)'!$A35,'Capacity Summary'!$I$35:$BH$35,0))&lt;&gt;0,INDEX('Capacity Summary'!$I$36:$BH$135,MATCH('Capacity Backing (Hide)'!BB$2,'Capacity Summary'!$B$36:$B$135,0),MATCH('Capacity Backing (Hide)'!$A35,'Capacity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(Hide)'!$A35,'Capacity Summary'!$I$35:$BH$35,0))&lt;&gt;0,INDEX('Capacity Summary'!$I$36:$BH$135,MATCH('Capacity Backing (Hide)'!BC$2,'Capacity Summary'!$B$36:$B$135,0),MATCH('Capacity Backing (Hide)'!$A35,'Capacity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(Hide)'!$A35,'Capacity Summary'!$I$35:$BH$35,0))&lt;&gt;0,INDEX('Capacity Summary'!$I$36:$BH$135,MATCH('Capacity Backing (Hide)'!BD$2,'Capacity Summary'!$B$36:$B$135,0),MATCH('Capacity Backing (Hide)'!$A35,'Capacity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(Hide)'!$A35,'Capacity Summary'!$I$35:$BH$35,0))&lt;&gt;0,INDEX('Capacity Summary'!$I$36:$BH$135,MATCH('Capacity Backing (Hide)'!BE$2,'Capacity Summary'!$B$36:$B$135,0),MATCH('Capacity Backing (Hide)'!$A35,'Capacity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(Hide)'!$A35,'Capacity Summary'!$I$35:$BH$35,0))&lt;&gt;0,INDEX('Capacity Summary'!$I$36:$BH$135,MATCH('Capacity Backing (Hide)'!BF$2,'Capacity Summary'!$B$36:$B$135,0),MATCH('Capacity Backing (Hide)'!$A35,'Capacity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(Hide)'!$A35,'Capacity Summary'!$I$35:$BH$35,0))&lt;&gt;0,INDEX('Capacity Summary'!$I$36:$BH$135,MATCH('Capacity Backing (Hide)'!BG$2,'Capacity Summary'!$B$36:$B$135,0),MATCH('Capacity Backing (Hide)'!$A35,'Capacity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(Hide)'!$A35,'Capacity Summary'!$I$35:$BH$35,0))&lt;&gt;0,INDEX('Capacity Summary'!$I$36:$BH$135,MATCH('Capacity Backing (Hide)'!BH$2,'Capacity Summary'!$B$36:$B$135,0),MATCH('Capacity Backing (Hide)'!$A35,'Capacity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(Hide)'!$A35,'Capacity Summary'!$I$35:$BH$35,0))&lt;&gt;0,INDEX('Capacity Summary'!$I$36:$BH$135,MATCH('Capacity Backing (Hide)'!BI$2,'Capacity Summary'!$B$36:$B$135,0),MATCH('Capacity Backing (Hide)'!$A35,'Capacity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(Hide)'!$A35,'Capacity Summary'!$I$35:$BH$35,0))&lt;&gt;0,INDEX('Capacity Summary'!$I$36:$BH$135,MATCH('Capacity Backing (Hide)'!BJ$2,'Capacity Summary'!$B$36:$B$135,0),MATCH('Capacity Backing (Hide)'!$A35,'Capacity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(Hide)'!$A35,'Capacity Summary'!$I$35:$BH$35,0))&lt;&gt;0,INDEX('Capacity Summary'!$I$36:$BH$135,MATCH('Capacity Backing (Hide)'!BK$2,'Capacity Summary'!$B$36:$B$135,0),MATCH('Capacity Backing (Hide)'!$A35,'Capacity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(Hide)'!$A35,'Capacity Summary'!$I$35:$BH$35,0))&lt;&gt;0,INDEX('Capacity Summary'!$I$36:$BH$135,MATCH('Capacity Backing (Hide)'!BL$2,'Capacity Summary'!$B$36:$B$135,0),MATCH('Capacity Backing (Hide)'!$A35,'Capacity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(Hide)'!$A35,'Capacity Summary'!$I$35:$BH$35,0))&lt;&gt;0,INDEX('Capacity Summary'!$I$36:$BH$135,MATCH('Capacity Backing (Hide)'!BM$2,'Capacity Summary'!$B$36:$B$135,0),MATCH('Capacity Backing (Hide)'!$A35,'Capacity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(Hide)'!$A35,'Capacity Summary'!$I$35:$BH$35,0))&lt;&gt;0,INDEX('Capacity Summary'!$I$36:$BH$135,MATCH('Capacity Backing (Hide)'!BN$2,'Capacity Summary'!$B$36:$B$135,0),MATCH('Capacity Backing (Hide)'!$A35,'Capacity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(Hide)'!$A35,'Capacity Summary'!$I$35:$BH$35,0))&lt;&gt;0,INDEX('Capacity Summary'!$I$36:$BH$135,MATCH('Capacity Backing (Hide)'!BO$2,'Capacity Summary'!$B$36:$B$135,0),MATCH('Capacity Backing (Hide)'!$A35,'Capacity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(Hide)'!$A35,'Capacity Summary'!$I$35:$BH$35,0))&lt;&gt;0,INDEX('Capacity Summary'!$I$36:$BH$135,MATCH('Capacity Backing (Hide)'!BP$2,'Capacity Summary'!$B$36:$B$135,0),MATCH('Capacity Backing (Hide)'!$A35,'Capacity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(Hide)'!$A35,'Capacity Summary'!$I$35:$BH$35,0))&lt;&gt;0,INDEX('Capacity Summary'!$I$36:$BH$135,MATCH('Capacity Backing (Hide)'!BQ$2,'Capacity Summary'!$B$36:$B$135,0),MATCH('Capacity Backing (Hide)'!$A35,'Capacity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(Hide)'!$A35,'Capacity Summary'!$I$35:$BH$35,0))&lt;&gt;0,INDEX('Capacity Summary'!$I$36:$BH$135,MATCH('Capacity Backing (Hide)'!BR$2,'Capacity Summary'!$B$36:$B$135,0),MATCH('Capacity Backing (Hide)'!$A35,'Capacity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(Hide)'!$A35,'Capacity Summary'!$I$35:$BH$35,0))&lt;&gt;0,INDEX('Capacity Summary'!$I$36:$BH$135,MATCH('Capacity Backing (Hide)'!BS$2,'Capacity Summary'!$B$36:$B$135,0),MATCH('Capacity Backing (Hide)'!$A35,'Capacity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(Hide)'!$A35,'Capacity Summary'!$I$35:$BH$35,0))&lt;&gt;0,INDEX('Capacity Summary'!$I$36:$BH$135,MATCH('Capacity Backing (Hide)'!BT$2,'Capacity Summary'!$B$36:$B$135,0),MATCH('Capacity Backing (Hide)'!$A35,'Capacity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(Hide)'!$A35,'Capacity Summary'!$I$35:$BH$35,0))&lt;&gt;0,INDEX('Capacity Summary'!$I$36:$BH$135,MATCH('Capacity Backing (Hide)'!BU$2,'Capacity Summary'!$B$36:$B$135,0),MATCH('Capacity Backing (Hide)'!$A35,'Capacity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(Hide)'!$A35,'Capacity Summary'!$I$35:$BH$35,0))&lt;&gt;0,INDEX('Capacity Summary'!$I$36:$BH$135,MATCH('Capacity Backing (Hide)'!BV$2,'Capacity Summary'!$B$36:$B$135,0),MATCH('Capacity Backing (Hide)'!$A35,'Capacity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(Hide)'!$A35,'Capacity Summary'!$I$35:$BH$35,0))&lt;&gt;0,INDEX('Capacity Summary'!$I$36:$BH$135,MATCH('Capacity Backing (Hide)'!BW$2,'Capacity Summary'!$B$36:$B$135,0),MATCH('Capacity Backing (Hide)'!$A35,'Capacity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(Hide)'!$A35,'Capacity Summary'!$I$35:$BH$35,0))&lt;&gt;0,INDEX('Capacity Summary'!$I$36:$BH$135,MATCH('Capacity Backing (Hide)'!BX$2,'Capacity Summary'!$B$36:$B$135,0),MATCH('Capacity Backing (Hide)'!$A35,'Capacity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(Hide)'!$A35,'Capacity Summary'!$I$35:$BH$35,0))&lt;&gt;0,INDEX('Capacity Summary'!$I$36:$BH$135,MATCH('Capacity Backing (Hide)'!BY$2,'Capacity Summary'!$B$36:$B$135,0),MATCH('Capacity Backing (Hide)'!$A35,'Capacity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(Hide)'!$A35,'Capacity Summary'!$I$35:$BH$35,0))&lt;&gt;0,INDEX('Capacity Summary'!$I$36:$BH$135,MATCH('Capacity Backing (Hide)'!BZ$2,'Capacity Summary'!$B$36:$B$135,0),MATCH('Capacity Backing (Hide)'!$A35,'Capacity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(Hide)'!$A35,'Capacity Summary'!$I$35:$BH$35,0))&lt;&gt;0,INDEX('Capacity Summary'!$I$36:$BH$135,MATCH('Capacity Backing (Hide)'!CA$2,'Capacity Summary'!$B$36:$B$135,0),MATCH('Capacity Backing (Hide)'!$A35,'Capacity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(Hide)'!$A35,'Capacity Summary'!$I$35:$BH$35,0))&lt;&gt;0,INDEX('Capacity Summary'!$I$36:$BH$135,MATCH('Capacity Backing (Hide)'!CB$2,'Capacity Summary'!$B$36:$B$135,0),MATCH('Capacity Backing (Hide)'!$A35,'Capacity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(Hide)'!$A35,'Capacity Summary'!$I$35:$BH$35,0))&lt;&gt;0,INDEX('Capacity Summary'!$I$36:$BH$135,MATCH('Capacity Backing (Hide)'!CC$2,'Capacity Summary'!$B$36:$B$135,0),MATCH('Capacity Backing (Hide)'!$A35,'Capacity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(Hide)'!$A35,'Capacity Summary'!$I$35:$BH$35,0))&lt;&gt;0,INDEX('Capacity Summary'!$I$36:$BH$135,MATCH('Capacity Backing (Hide)'!CD$2,'Capacity Summary'!$B$36:$B$135,0),MATCH('Capacity Backing (Hide)'!$A35,'Capacity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(Hide)'!$A35,'Capacity Summary'!$I$35:$BH$35,0))&lt;&gt;0,INDEX('Capacity Summary'!$I$36:$BH$135,MATCH('Capacity Backing (Hide)'!CE$2,'Capacity Summary'!$B$36:$B$135,0),MATCH('Capacity Backing (Hide)'!$A35,'Capacity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(Hide)'!$A35,'Capacity Summary'!$I$35:$BH$35,0))&lt;&gt;0,INDEX('Capacity Summary'!$I$36:$BH$135,MATCH('Capacity Backing (Hide)'!CF$2,'Capacity Summary'!$B$36:$B$135,0),MATCH('Capacity Backing (Hide)'!$A35,'Capacity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(Hide)'!$A35,'Capacity Summary'!$I$35:$BH$35,0))&lt;&gt;0,INDEX('Capacity Summary'!$I$36:$BH$135,MATCH('Capacity Backing (Hide)'!CG$2,'Capacity Summary'!$B$36:$B$135,0),MATCH('Capacity Backing (Hide)'!$A35,'Capacity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(Hide)'!$A35,'Capacity Summary'!$I$35:$BH$35,0))&lt;&gt;0,INDEX('Capacity Summary'!$I$36:$BH$135,MATCH('Capacity Backing (Hide)'!CH$2,'Capacity Summary'!$B$36:$B$135,0),MATCH('Capacity Backing (Hide)'!$A35,'Capacity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(Hide)'!$A35,'Capacity Summary'!$I$35:$BH$35,0))&lt;&gt;0,INDEX('Capacity Summary'!$I$36:$BH$135,MATCH('Capacity Backing (Hide)'!CI$2,'Capacity Summary'!$B$36:$B$135,0),MATCH('Capacity Backing (Hide)'!$A35,'Capacity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(Hide)'!$A35,'Capacity Summary'!$I$35:$BH$35,0))&lt;&gt;0,INDEX('Capacity Summary'!$I$36:$BH$135,MATCH('Capacity Backing (Hide)'!CJ$2,'Capacity Summary'!$B$36:$B$135,0),MATCH('Capacity Backing (Hide)'!$A35,'Capacity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(Hide)'!$A35,'Capacity Summary'!$I$35:$BH$35,0))&lt;&gt;0,INDEX('Capacity Summary'!$I$36:$BH$135,MATCH('Capacity Backing (Hide)'!CK$2,'Capacity Summary'!$B$36:$B$135,0),MATCH('Capacity Backing (Hide)'!$A35,'Capacity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(Hide)'!$A35,'Capacity Summary'!$I$35:$BH$35,0))&lt;&gt;0,INDEX('Capacity Summary'!$I$36:$BH$135,MATCH('Capacity Backing (Hide)'!CL$2,'Capacity Summary'!$B$36:$B$135,0),MATCH('Capacity Backing (Hide)'!$A35,'Capacity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(Hide)'!$A35,'Capacity Summary'!$I$35:$BH$35,0))&lt;&gt;0,INDEX('Capacity Summary'!$I$36:$BH$135,MATCH('Capacity Backing (Hide)'!CM$2,'Capacity Summary'!$B$36:$B$135,0),MATCH('Capacity Backing (Hide)'!$A35,'Capacity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(Hide)'!$A35,'Capacity Summary'!$I$35:$BH$35,0))&lt;&gt;0,INDEX('Capacity Summary'!$I$36:$BH$135,MATCH('Capacity Backing (Hide)'!CN$2,'Capacity Summary'!$B$36:$B$135,0),MATCH('Capacity Backing (Hide)'!$A35,'Capacity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(Hide)'!$A35,'Capacity Summary'!$I$35:$BH$35,0))&lt;&gt;0,INDEX('Capacity Summary'!$I$36:$BH$135,MATCH('Capacity Backing (Hide)'!CO$2,'Capacity Summary'!$B$36:$B$135,0),MATCH('Capacity Backing (Hide)'!$A35,'Capacity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(Hide)'!$A35,'Capacity Summary'!$I$35:$BH$35,0))&lt;&gt;0,INDEX('Capacity Summary'!$I$36:$BH$135,MATCH('Capacity Backing (Hide)'!CP$2,'Capacity Summary'!$B$36:$B$135,0),MATCH('Capacity Backing (Hide)'!$A35,'Capacity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(Hide)'!$A35,'Capacity Summary'!$I$35:$BH$35,0))&lt;&gt;0,INDEX('Capacity Summary'!$I$36:$BH$135,MATCH('Capacity Backing (Hide)'!CQ$2,'Capacity Summary'!$B$36:$B$135,0),MATCH('Capacity Backing (Hide)'!$A35,'Capacity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(Hide)'!$A35,'Capacity Summary'!$I$35:$BH$35,0))&lt;&gt;0,INDEX('Capacity Summary'!$I$36:$BH$135,MATCH('Capacity Backing (Hide)'!CR$2,'Capacity Summary'!$B$36:$B$135,0),MATCH('Capacity Backing (Hide)'!$A35,'Capacity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(Hide)'!$A35,'Capacity Summary'!$I$35:$BH$35,0))&lt;&gt;0,INDEX('Capacity Summary'!$I$36:$BH$135,MATCH('Capacity Backing (Hide)'!CS$2,'Capacity Summary'!$B$36:$B$135,0),MATCH('Capacity Backing (Hide)'!$A35,'Capacity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(Hide)'!$A35,'Capacity Summary'!$I$35:$BH$35,0))&lt;&gt;0,INDEX('Capacity Summary'!$I$36:$BH$135,MATCH('Capacity Backing (Hide)'!CT$2,'Capacity Summary'!$B$36:$B$135,0),MATCH('Capacity Backing (Hide)'!$A35,'Capacity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(Hide)'!$A35,'Capacity Summary'!$I$35:$BH$35,0))&lt;&gt;0,INDEX('Capacity Summary'!$I$36:$BH$135,MATCH('Capacity Backing (Hide)'!CU$2,'Capacity Summary'!$B$36:$B$135,0),MATCH('Capacity Backing (Hide)'!$A35,'Capacity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(Hide)'!$A35,'Capacity Summary'!$I$35:$BH$35,0))&lt;&gt;0,INDEX('Capacity Summary'!$I$36:$BH$135,MATCH('Capacity Backing (Hide)'!CV$2,'Capacity Summary'!$B$36:$B$135,0),MATCH('Capacity Backing (Hide)'!$A35,'Capacity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(Hide)'!$A35,'Capacity Summary'!$I$35:$BH$35,0))&lt;&gt;0,INDEX('Capacity Summary'!$I$36:$BH$135,MATCH('Capacity Backing (Hide)'!CW$2,'Capacity Summary'!$B$36:$B$135,0),MATCH('Capacity Backing (Hide)'!$A35,'Capacity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6" spans="1:101" x14ac:dyDescent="0.35">
      <c r="A36" s="2">
        <f ca="1">'Required Capacity (Hide)'!E36</f>
        <v>44421</v>
      </c>
      <c r="B3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(Hide)'!$A36,'Capacity Summary'!$I$35:$BH$35,0))&lt;&gt;0,INDEX('Capacity Summary'!$I$36:$BH$135,MATCH('Capacity Backing (Hide)'!B$2,'Capacity Summary'!$B$36:$B$135,0),MATCH('Capacity Backing (Hide)'!$A36,'Capacity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(Hide)'!$A36,'Capacity Summary'!$I$35:$BH$35,0))&lt;&gt;0,INDEX('Capacity Summary'!$I$36:$BH$135,MATCH('Capacity Backing (Hide)'!C$2,'Capacity Summary'!$B$36:$B$135,0),MATCH('Capacity Backing (Hide)'!$A36,'Capacity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(Hide)'!$A36,'Capacity Summary'!$I$35:$BH$35,0))&lt;&gt;0,INDEX('Capacity Summary'!$I$36:$BH$135,MATCH('Capacity Backing (Hide)'!D$2,'Capacity Summary'!$B$36:$B$135,0),MATCH('Capacity Backing (Hide)'!$A36,'Capacity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(Hide)'!$A36,'Capacity Summary'!$I$35:$BH$35,0))&lt;&gt;0,INDEX('Capacity Summary'!$I$36:$BH$135,MATCH('Capacity Backing (Hide)'!E$2,'Capacity Summary'!$B$36:$B$135,0),MATCH('Capacity Backing (Hide)'!$A36,'Capacity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(Hide)'!$A36,'Capacity Summary'!$I$35:$BH$35,0))&lt;&gt;0,INDEX('Capacity Summary'!$I$36:$BH$135,MATCH('Capacity Backing (Hide)'!F$2,'Capacity Summary'!$B$36:$B$135,0),MATCH('Capacity Backing (Hide)'!$A36,'Capacity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(Hide)'!$A36,'Capacity Summary'!$I$35:$BH$35,0))&lt;&gt;0,INDEX('Capacity Summary'!$I$36:$BH$135,MATCH('Capacity Backing (Hide)'!G$2,'Capacity Summary'!$B$36:$B$135,0),MATCH('Capacity Backing (Hide)'!$A36,'Capacity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(Hide)'!$A36,'Capacity Summary'!$I$35:$BH$35,0))&lt;&gt;0,INDEX('Capacity Summary'!$I$36:$BH$135,MATCH('Capacity Backing (Hide)'!H$2,'Capacity Summary'!$B$36:$B$135,0),MATCH('Capacity Backing (Hide)'!$A36,'Capacity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(Hide)'!$A36,'Capacity Summary'!$I$35:$BH$35,0))&lt;&gt;0,INDEX('Capacity Summary'!$I$36:$BH$135,MATCH('Capacity Backing (Hide)'!I$2,'Capacity Summary'!$B$36:$B$135,0),MATCH('Capacity Backing (Hide)'!$A36,'Capacity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(Hide)'!$A36,'Capacity Summary'!$I$35:$BH$35,0))&lt;&gt;0,INDEX('Capacity Summary'!$I$36:$BH$135,MATCH('Capacity Backing (Hide)'!J$2,'Capacity Summary'!$B$36:$B$135,0),MATCH('Capacity Backing (Hide)'!$A36,'Capacity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(Hide)'!$A36,'Capacity Summary'!$I$35:$BH$35,0))&lt;&gt;0,INDEX('Capacity Summary'!$I$36:$BH$135,MATCH('Capacity Backing (Hide)'!K$2,'Capacity Summary'!$B$36:$B$135,0),MATCH('Capacity Backing (Hide)'!$A36,'Capacity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(Hide)'!$A36,'Capacity Summary'!$I$35:$BH$35,0))&lt;&gt;0,INDEX('Capacity Summary'!$I$36:$BH$135,MATCH('Capacity Backing (Hide)'!L$2,'Capacity Summary'!$B$36:$B$135,0),MATCH('Capacity Backing (Hide)'!$A36,'Capacity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(Hide)'!$A36,'Capacity Summary'!$I$35:$BH$35,0))&lt;&gt;0,INDEX('Capacity Summary'!$I$36:$BH$135,MATCH('Capacity Backing (Hide)'!M$2,'Capacity Summary'!$B$36:$B$135,0),MATCH('Capacity Backing (Hide)'!$A36,'Capacity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(Hide)'!$A36,'Capacity Summary'!$I$35:$BH$35,0))&lt;&gt;0,INDEX('Capacity Summary'!$I$36:$BH$135,MATCH('Capacity Backing (Hide)'!N$2,'Capacity Summary'!$B$36:$B$135,0),MATCH('Capacity Backing (Hide)'!$A36,'Capacity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(Hide)'!$A36,'Capacity Summary'!$I$35:$BH$35,0))&lt;&gt;0,INDEX('Capacity Summary'!$I$36:$BH$135,MATCH('Capacity Backing (Hide)'!O$2,'Capacity Summary'!$B$36:$B$135,0),MATCH('Capacity Backing (Hide)'!$A36,'Capacity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(Hide)'!$A36,'Capacity Summary'!$I$35:$BH$35,0))&lt;&gt;0,INDEX('Capacity Summary'!$I$36:$BH$135,MATCH('Capacity Backing (Hide)'!P$2,'Capacity Summary'!$B$36:$B$135,0),MATCH('Capacity Backing (Hide)'!$A36,'Capacity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(Hide)'!$A36,'Capacity Summary'!$I$35:$BH$35,0))&lt;&gt;0,INDEX('Capacity Summary'!$I$36:$BH$135,MATCH('Capacity Backing (Hide)'!Q$2,'Capacity Summary'!$B$36:$B$135,0),MATCH('Capacity Backing (Hide)'!$A36,'Capacity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(Hide)'!$A36,'Capacity Summary'!$I$35:$BH$35,0))&lt;&gt;0,INDEX('Capacity Summary'!$I$36:$BH$135,MATCH('Capacity Backing (Hide)'!R$2,'Capacity Summary'!$B$36:$B$135,0),MATCH('Capacity Backing (Hide)'!$A36,'Capacity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(Hide)'!$A36,'Capacity Summary'!$I$35:$BH$35,0))&lt;&gt;0,INDEX('Capacity Summary'!$I$36:$BH$135,MATCH('Capacity Backing (Hide)'!S$2,'Capacity Summary'!$B$36:$B$135,0),MATCH('Capacity Backing (Hide)'!$A36,'Capacity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(Hide)'!$A36,'Capacity Summary'!$I$35:$BH$35,0))&lt;&gt;0,INDEX('Capacity Summary'!$I$36:$BH$135,MATCH('Capacity Backing (Hide)'!T$2,'Capacity Summary'!$B$36:$B$135,0),MATCH('Capacity Backing (Hide)'!$A36,'Capacity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(Hide)'!$A36,'Capacity Summary'!$I$35:$BH$35,0))&lt;&gt;0,INDEX('Capacity Summary'!$I$36:$BH$135,MATCH('Capacity Backing (Hide)'!U$2,'Capacity Summary'!$B$36:$B$135,0),MATCH('Capacity Backing (Hide)'!$A36,'Capacity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(Hide)'!$A36,'Capacity Summary'!$I$35:$BH$35,0))&lt;&gt;0,INDEX('Capacity Summary'!$I$36:$BH$135,MATCH('Capacity Backing (Hide)'!V$2,'Capacity Summary'!$B$36:$B$135,0),MATCH('Capacity Backing (Hide)'!$A36,'Capacity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(Hide)'!$A36,'Capacity Summary'!$I$35:$BH$35,0))&lt;&gt;0,INDEX('Capacity Summary'!$I$36:$BH$135,MATCH('Capacity Backing (Hide)'!W$2,'Capacity Summary'!$B$36:$B$135,0),MATCH('Capacity Backing (Hide)'!$A36,'Capacity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(Hide)'!$A36,'Capacity Summary'!$I$35:$BH$35,0))&lt;&gt;0,INDEX('Capacity Summary'!$I$36:$BH$135,MATCH('Capacity Backing (Hide)'!X$2,'Capacity Summary'!$B$36:$B$135,0),MATCH('Capacity Backing (Hide)'!$A36,'Capacity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(Hide)'!$A36,'Capacity Summary'!$I$35:$BH$35,0))&lt;&gt;0,INDEX('Capacity Summary'!$I$36:$BH$135,MATCH('Capacity Backing (Hide)'!Y$2,'Capacity Summary'!$B$36:$B$135,0),MATCH('Capacity Backing (Hide)'!$A36,'Capacity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(Hide)'!$A36,'Capacity Summary'!$I$35:$BH$35,0))&lt;&gt;0,INDEX('Capacity Summary'!$I$36:$BH$135,MATCH('Capacity Backing (Hide)'!Z$2,'Capacity Summary'!$B$36:$B$135,0),MATCH('Capacity Backing (Hide)'!$A36,'Capacity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(Hide)'!$A36,'Capacity Summary'!$I$35:$BH$35,0))&lt;&gt;0,INDEX('Capacity Summary'!$I$36:$BH$135,MATCH('Capacity Backing (Hide)'!AA$2,'Capacity Summary'!$B$36:$B$135,0),MATCH('Capacity Backing (Hide)'!$A36,'Capacity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(Hide)'!$A36,'Capacity Summary'!$I$35:$BH$35,0))&lt;&gt;0,INDEX('Capacity Summary'!$I$36:$BH$135,MATCH('Capacity Backing (Hide)'!AB$2,'Capacity Summary'!$B$36:$B$135,0),MATCH('Capacity Backing (Hide)'!$A36,'Capacity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(Hide)'!$A36,'Capacity Summary'!$I$35:$BH$35,0))&lt;&gt;0,INDEX('Capacity Summary'!$I$36:$BH$135,MATCH('Capacity Backing (Hide)'!AC$2,'Capacity Summary'!$B$36:$B$135,0),MATCH('Capacity Backing (Hide)'!$A36,'Capacity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(Hide)'!$A36,'Capacity Summary'!$I$35:$BH$35,0))&lt;&gt;0,INDEX('Capacity Summary'!$I$36:$BH$135,MATCH('Capacity Backing (Hide)'!AD$2,'Capacity Summary'!$B$36:$B$135,0),MATCH('Capacity Backing (Hide)'!$A36,'Capacity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(Hide)'!$A36,'Capacity Summary'!$I$35:$BH$35,0))&lt;&gt;0,INDEX('Capacity Summary'!$I$36:$BH$135,MATCH('Capacity Backing (Hide)'!AE$2,'Capacity Summary'!$B$36:$B$135,0),MATCH('Capacity Backing (Hide)'!$A36,'Capacity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(Hide)'!$A36,'Capacity Summary'!$I$35:$BH$35,0))&lt;&gt;0,INDEX('Capacity Summary'!$I$36:$BH$135,MATCH('Capacity Backing (Hide)'!AF$2,'Capacity Summary'!$B$36:$B$135,0),MATCH('Capacity Backing (Hide)'!$A36,'Capacity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(Hide)'!$A36,'Capacity Summary'!$I$35:$BH$35,0))&lt;&gt;0,INDEX('Capacity Summary'!$I$36:$BH$135,MATCH('Capacity Backing (Hide)'!AG$2,'Capacity Summary'!$B$36:$B$135,0),MATCH('Capacity Backing (Hide)'!$A36,'Capacity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(Hide)'!$A36,'Capacity Summary'!$I$35:$BH$35,0))&lt;&gt;0,INDEX('Capacity Summary'!$I$36:$BH$135,MATCH('Capacity Backing (Hide)'!AH$2,'Capacity Summary'!$B$36:$B$135,0),MATCH('Capacity Backing (Hide)'!$A36,'Capacity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(Hide)'!$A36,'Capacity Summary'!$I$35:$BH$35,0))&lt;&gt;0,INDEX('Capacity Summary'!$I$36:$BH$135,MATCH('Capacity Backing (Hide)'!AI$2,'Capacity Summary'!$B$36:$B$135,0),MATCH('Capacity Backing (Hide)'!$A36,'Capacity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(Hide)'!$A36,'Capacity Summary'!$I$35:$BH$35,0))&lt;&gt;0,INDEX('Capacity Summary'!$I$36:$BH$135,MATCH('Capacity Backing (Hide)'!AJ$2,'Capacity Summary'!$B$36:$B$135,0),MATCH('Capacity Backing (Hide)'!$A36,'Capacity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(Hide)'!$A36,'Capacity Summary'!$I$35:$BH$35,0))&lt;&gt;0,INDEX('Capacity Summary'!$I$36:$BH$135,MATCH('Capacity Backing (Hide)'!AK$2,'Capacity Summary'!$B$36:$B$135,0),MATCH('Capacity Backing (Hide)'!$A36,'Capacity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(Hide)'!$A36,'Capacity Summary'!$I$35:$BH$35,0))&lt;&gt;0,INDEX('Capacity Summary'!$I$36:$BH$135,MATCH('Capacity Backing (Hide)'!AL$2,'Capacity Summary'!$B$36:$B$135,0),MATCH('Capacity Backing (Hide)'!$A36,'Capacity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(Hide)'!$A36,'Capacity Summary'!$I$35:$BH$35,0))&lt;&gt;0,INDEX('Capacity Summary'!$I$36:$BH$135,MATCH('Capacity Backing (Hide)'!AM$2,'Capacity Summary'!$B$36:$B$135,0),MATCH('Capacity Backing (Hide)'!$A36,'Capacity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(Hide)'!$A36,'Capacity Summary'!$I$35:$BH$35,0))&lt;&gt;0,INDEX('Capacity Summary'!$I$36:$BH$135,MATCH('Capacity Backing (Hide)'!AN$2,'Capacity Summary'!$B$36:$B$135,0),MATCH('Capacity Backing (Hide)'!$A36,'Capacity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(Hide)'!$A36,'Capacity Summary'!$I$35:$BH$35,0))&lt;&gt;0,INDEX('Capacity Summary'!$I$36:$BH$135,MATCH('Capacity Backing (Hide)'!AO$2,'Capacity Summary'!$B$36:$B$135,0),MATCH('Capacity Backing (Hide)'!$A36,'Capacity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(Hide)'!$A36,'Capacity Summary'!$I$35:$BH$35,0))&lt;&gt;0,INDEX('Capacity Summary'!$I$36:$BH$135,MATCH('Capacity Backing (Hide)'!AP$2,'Capacity Summary'!$B$36:$B$135,0),MATCH('Capacity Backing (Hide)'!$A36,'Capacity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(Hide)'!$A36,'Capacity Summary'!$I$35:$BH$35,0))&lt;&gt;0,INDEX('Capacity Summary'!$I$36:$BH$135,MATCH('Capacity Backing (Hide)'!AQ$2,'Capacity Summary'!$B$36:$B$135,0),MATCH('Capacity Backing (Hide)'!$A36,'Capacity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(Hide)'!$A36,'Capacity Summary'!$I$35:$BH$35,0))&lt;&gt;0,INDEX('Capacity Summary'!$I$36:$BH$135,MATCH('Capacity Backing (Hide)'!AR$2,'Capacity Summary'!$B$36:$B$135,0),MATCH('Capacity Backing (Hide)'!$A36,'Capacity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(Hide)'!$A36,'Capacity Summary'!$I$35:$BH$35,0))&lt;&gt;0,INDEX('Capacity Summary'!$I$36:$BH$135,MATCH('Capacity Backing (Hide)'!AS$2,'Capacity Summary'!$B$36:$B$135,0),MATCH('Capacity Backing (Hide)'!$A36,'Capacity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(Hide)'!$A36,'Capacity Summary'!$I$35:$BH$35,0))&lt;&gt;0,INDEX('Capacity Summary'!$I$36:$BH$135,MATCH('Capacity Backing (Hide)'!AT$2,'Capacity Summary'!$B$36:$B$135,0),MATCH('Capacity Backing (Hide)'!$A36,'Capacity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(Hide)'!$A36,'Capacity Summary'!$I$35:$BH$35,0))&lt;&gt;0,INDEX('Capacity Summary'!$I$36:$BH$135,MATCH('Capacity Backing (Hide)'!AU$2,'Capacity Summary'!$B$36:$B$135,0),MATCH('Capacity Backing (Hide)'!$A36,'Capacity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(Hide)'!$A36,'Capacity Summary'!$I$35:$BH$35,0))&lt;&gt;0,INDEX('Capacity Summary'!$I$36:$BH$135,MATCH('Capacity Backing (Hide)'!AV$2,'Capacity Summary'!$B$36:$B$135,0),MATCH('Capacity Backing (Hide)'!$A36,'Capacity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(Hide)'!$A36,'Capacity Summary'!$I$35:$BH$35,0))&lt;&gt;0,INDEX('Capacity Summary'!$I$36:$BH$135,MATCH('Capacity Backing (Hide)'!AW$2,'Capacity Summary'!$B$36:$B$135,0),MATCH('Capacity Backing (Hide)'!$A36,'Capacity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(Hide)'!$A36,'Capacity Summary'!$I$35:$BH$35,0))&lt;&gt;0,INDEX('Capacity Summary'!$I$36:$BH$135,MATCH('Capacity Backing (Hide)'!AX$2,'Capacity Summary'!$B$36:$B$135,0),MATCH('Capacity Backing (Hide)'!$A36,'Capacity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(Hide)'!$A36,'Capacity Summary'!$I$35:$BH$35,0))&lt;&gt;0,INDEX('Capacity Summary'!$I$36:$BH$135,MATCH('Capacity Backing (Hide)'!AY$2,'Capacity Summary'!$B$36:$B$135,0),MATCH('Capacity Backing (Hide)'!$A36,'Capacity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(Hide)'!$A36,'Capacity Summary'!$I$35:$BH$35,0))&lt;&gt;0,INDEX('Capacity Summary'!$I$36:$BH$135,MATCH('Capacity Backing (Hide)'!AZ$2,'Capacity Summary'!$B$36:$B$135,0),MATCH('Capacity Backing (Hide)'!$A36,'Capacity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(Hide)'!$A36,'Capacity Summary'!$I$35:$BH$35,0))&lt;&gt;0,INDEX('Capacity Summary'!$I$36:$BH$135,MATCH('Capacity Backing (Hide)'!BA$2,'Capacity Summary'!$B$36:$B$135,0),MATCH('Capacity Backing (Hide)'!$A36,'Capacity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(Hide)'!$A36,'Capacity Summary'!$I$35:$BH$35,0))&lt;&gt;0,INDEX('Capacity Summary'!$I$36:$BH$135,MATCH('Capacity Backing (Hide)'!BB$2,'Capacity Summary'!$B$36:$B$135,0),MATCH('Capacity Backing (Hide)'!$A36,'Capacity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(Hide)'!$A36,'Capacity Summary'!$I$35:$BH$35,0))&lt;&gt;0,INDEX('Capacity Summary'!$I$36:$BH$135,MATCH('Capacity Backing (Hide)'!BC$2,'Capacity Summary'!$B$36:$B$135,0),MATCH('Capacity Backing (Hide)'!$A36,'Capacity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(Hide)'!$A36,'Capacity Summary'!$I$35:$BH$35,0))&lt;&gt;0,INDEX('Capacity Summary'!$I$36:$BH$135,MATCH('Capacity Backing (Hide)'!BD$2,'Capacity Summary'!$B$36:$B$135,0),MATCH('Capacity Backing (Hide)'!$A36,'Capacity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(Hide)'!$A36,'Capacity Summary'!$I$35:$BH$35,0))&lt;&gt;0,INDEX('Capacity Summary'!$I$36:$BH$135,MATCH('Capacity Backing (Hide)'!BE$2,'Capacity Summary'!$B$36:$B$135,0),MATCH('Capacity Backing (Hide)'!$A36,'Capacity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(Hide)'!$A36,'Capacity Summary'!$I$35:$BH$35,0))&lt;&gt;0,INDEX('Capacity Summary'!$I$36:$BH$135,MATCH('Capacity Backing (Hide)'!BF$2,'Capacity Summary'!$B$36:$B$135,0),MATCH('Capacity Backing (Hide)'!$A36,'Capacity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(Hide)'!$A36,'Capacity Summary'!$I$35:$BH$35,0))&lt;&gt;0,INDEX('Capacity Summary'!$I$36:$BH$135,MATCH('Capacity Backing (Hide)'!BG$2,'Capacity Summary'!$B$36:$B$135,0),MATCH('Capacity Backing (Hide)'!$A36,'Capacity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(Hide)'!$A36,'Capacity Summary'!$I$35:$BH$35,0))&lt;&gt;0,INDEX('Capacity Summary'!$I$36:$BH$135,MATCH('Capacity Backing (Hide)'!BH$2,'Capacity Summary'!$B$36:$B$135,0),MATCH('Capacity Backing (Hide)'!$A36,'Capacity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(Hide)'!$A36,'Capacity Summary'!$I$35:$BH$35,0))&lt;&gt;0,INDEX('Capacity Summary'!$I$36:$BH$135,MATCH('Capacity Backing (Hide)'!BI$2,'Capacity Summary'!$B$36:$B$135,0),MATCH('Capacity Backing (Hide)'!$A36,'Capacity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(Hide)'!$A36,'Capacity Summary'!$I$35:$BH$35,0))&lt;&gt;0,INDEX('Capacity Summary'!$I$36:$BH$135,MATCH('Capacity Backing (Hide)'!BJ$2,'Capacity Summary'!$B$36:$B$135,0),MATCH('Capacity Backing (Hide)'!$A36,'Capacity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(Hide)'!$A36,'Capacity Summary'!$I$35:$BH$35,0))&lt;&gt;0,INDEX('Capacity Summary'!$I$36:$BH$135,MATCH('Capacity Backing (Hide)'!BK$2,'Capacity Summary'!$B$36:$B$135,0),MATCH('Capacity Backing (Hide)'!$A36,'Capacity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(Hide)'!$A36,'Capacity Summary'!$I$35:$BH$35,0))&lt;&gt;0,INDEX('Capacity Summary'!$I$36:$BH$135,MATCH('Capacity Backing (Hide)'!BL$2,'Capacity Summary'!$B$36:$B$135,0),MATCH('Capacity Backing (Hide)'!$A36,'Capacity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(Hide)'!$A36,'Capacity Summary'!$I$35:$BH$35,0))&lt;&gt;0,INDEX('Capacity Summary'!$I$36:$BH$135,MATCH('Capacity Backing (Hide)'!BM$2,'Capacity Summary'!$B$36:$B$135,0),MATCH('Capacity Backing (Hide)'!$A36,'Capacity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(Hide)'!$A36,'Capacity Summary'!$I$35:$BH$35,0))&lt;&gt;0,INDEX('Capacity Summary'!$I$36:$BH$135,MATCH('Capacity Backing (Hide)'!BN$2,'Capacity Summary'!$B$36:$B$135,0),MATCH('Capacity Backing (Hide)'!$A36,'Capacity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(Hide)'!$A36,'Capacity Summary'!$I$35:$BH$35,0))&lt;&gt;0,INDEX('Capacity Summary'!$I$36:$BH$135,MATCH('Capacity Backing (Hide)'!BO$2,'Capacity Summary'!$B$36:$B$135,0),MATCH('Capacity Backing (Hide)'!$A36,'Capacity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(Hide)'!$A36,'Capacity Summary'!$I$35:$BH$35,0))&lt;&gt;0,INDEX('Capacity Summary'!$I$36:$BH$135,MATCH('Capacity Backing (Hide)'!BP$2,'Capacity Summary'!$B$36:$B$135,0),MATCH('Capacity Backing (Hide)'!$A36,'Capacity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(Hide)'!$A36,'Capacity Summary'!$I$35:$BH$35,0))&lt;&gt;0,INDEX('Capacity Summary'!$I$36:$BH$135,MATCH('Capacity Backing (Hide)'!BQ$2,'Capacity Summary'!$B$36:$B$135,0),MATCH('Capacity Backing (Hide)'!$A36,'Capacity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(Hide)'!$A36,'Capacity Summary'!$I$35:$BH$35,0))&lt;&gt;0,INDEX('Capacity Summary'!$I$36:$BH$135,MATCH('Capacity Backing (Hide)'!BR$2,'Capacity Summary'!$B$36:$B$135,0),MATCH('Capacity Backing (Hide)'!$A36,'Capacity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(Hide)'!$A36,'Capacity Summary'!$I$35:$BH$35,0))&lt;&gt;0,INDEX('Capacity Summary'!$I$36:$BH$135,MATCH('Capacity Backing (Hide)'!BS$2,'Capacity Summary'!$B$36:$B$135,0),MATCH('Capacity Backing (Hide)'!$A36,'Capacity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(Hide)'!$A36,'Capacity Summary'!$I$35:$BH$35,0))&lt;&gt;0,INDEX('Capacity Summary'!$I$36:$BH$135,MATCH('Capacity Backing (Hide)'!BT$2,'Capacity Summary'!$B$36:$B$135,0),MATCH('Capacity Backing (Hide)'!$A36,'Capacity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(Hide)'!$A36,'Capacity Summary'!$I$35:$BH$35,0))&lt;&gt;0,INDEX('Capacity Summary'!$I$36:$BH$135,MATCH('Capacity Backing (Hide)'!BU$2,'Capacity Summary'!$B$36:$B$135,0),MATCH('Capacity Backing (Hide)'!$A36,'Capacity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(Hide)'!$A36,'Capacity Summary'!$I$35:$BH$35,0))&lt;&gt;0,INDEX('Capacity Summary'!$I$36:$BH$135,MATCH('Capacity Backing (Hide)'!BV$2,'Capacity Summary'!$B$36:$B$135,0),MATCH('Capacity Backing (Hide)'!$A36,'Capacity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(Hide)'!$A36,'Capacity Summary'!$I$35:$BH$35,0))&lt;&gt;0,INDEX('Capacity Summary'!$I$36:$BH$135,MATCH('Capacity Backing (Hide)'!BW$2,'Capacity Summary'!$B$36:$B$135,0),MATCH('Capacity Backing (Hide)'!$A36,'Capacity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(Hide)'!$A36,'Capacity Summary'!$I$35:$BH$35,0))&lt;&gt;0,INDEX('Capacity Summary'!$I$36:$BH$135,MATCH('Capacity Backing (Hide)'!BX$2,'Capacity Summary'!$B$36:$B$135,0),MATCH('Capacity Backing (Hide)'!$A36,'Capacity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(Hide)'!$A36,'Capacity Summary'!$I$35:$BH$35,0))&lt;&gt;0,INDEX('Capacity Summary'!$I$36:$BH$135,MATCH('Capacity Backing (Hide)'!BY$2,'Capacity Summary'!$B$36:$B$135,0),MATCH('Capacity Backing (Hide)'!$A36,'Capacity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(Hide)'!$A36,'Capacity Summary'!$I$35:$BH$35,0))&lt;&gt;0,INDEX('Capacity Summary'!$I$36:$BH$135,MATCH('Capacity Backing (Hide)'!BZ$2,'Capacity Summary'!$B$36:$B$135,0),MATCH('Capacity Backing (Hide)'!$A36,'Capacity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(Hide)'!$A36,'Capacity Summary'!$I$35:$BH$35,0))&lt;&gt;0,INDEX('Capacity Summary'!$I$36:$BH$135,MATCH('Capacity Backing (Hide)'!CA$2,'Capacity Summary'!$B$36:$B$135,0),MATCH('Capacity Backing (Hide)'!$A36,'Capacity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(Hide)'!$A36,'Capacity Summary'!$I$35:$BH$35,0))&lt;&gt;0,INDEX('Capacity Summary'!$I$36:$BH$135,MATCH('Capacity Backing (Hide)'!CB$2,'Capacity Summary'!$B$36:$B$135,0),MATCH('Capacity Backing (Hide)'!$A36,'Capacity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(Hide)'!$A36,'Capacity Summary'!$I$35:$BH$35,0))&lt;&gt;0,INDEX('Capacity Summary'!$I$36:$BH$135,MATCH('Capacity Backing (Hide)'!CC$2,'Capacity Summary'!$B$36:$B$135,0),MATCH('Capacity Backing (Hide)'!$A36,'Capacity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(Hide)'!$A36,'Capacity Summary'!$I$35:$BH$35,0))&lt;&gt;0,INDEX('Capacity Summary'!$I$36:$BH$135,MATCH('Capacity Backing (Hide)'!CD$2,'Capacity Summary'!$B$36:$B$135,0),MATCH('Capacity Backing (Hide)'!$A36,'Capacity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(Hide)'!$A36,'Capacity Summary'!$I$35:$BH$35,0))&lt;&gt;0,INDEX('Capacity Summary'!$I$36:$BH$135,MATCH('Capacity Backing (Hide)'!CE$2,'Capacity Summary'!$B$36:$B$135,0),MATCH('Capacity Backing (Hide)'!$A36,'Capacity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(Hide)'!$A36,'Capacity Summary'!$I$35:$BH$35,0))&lt;&gt;0,INDEX('Capacity Summary'!$I$36:$BH$135,MATCH('Capacity Backing (Hide)'!CF$2,'Capacity Summary'!$B$36:$B$135,0),MATCH('Capacity Backing (Hide)'!$A36,'Capacity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(Hide)'!$A36,'Capacity Summary'!$I$35:$BH$35,0))&lt;&gt;0,INDEX('Capacity Summary'!$I$36:$BH$135,MATCH('Capacity Backing (Hide)'!CG$2,'Capacity Summary'!$B$36:$B$135,0),MATCH('Capacity Backing (Hide)'!$A36,'Capacity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(Hide)'!$A36,'Capacity Summary'!$I$35:$BH$35,0))&lt;&gt;0,INDEX('Capacity Summary'!$I$36:$BH$135,MATCH('Capacity Backing (Hide)'!CH$2,'Capacity Summary'!$B$36:$B$135,0),MATCH('Capacity Backing (Hide)'!$A36,'Capacity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(Hide)'!$A36,'Capacity Summary'!$I$35:$BH$35,0))&lt;&gt;0,INDEX('Capacity Summary'!$I$36:$BH$135,MATCH('Capacity Backing (Hide)'!CI$2,'Capacity Summary'!$B$36:$B$135,0),MATCH('Capacity Backing (Hide)'!$A36,'Capacity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(Hide)'!$A36,'Capacity Summary'!$I$35:$BH$35,0))&lt;&gt;0,INDEX('Capacity Summary'!$I$36:$BH$135,MATCH('Capacity Backing (Hide)'!CJ$2,'Capacity Summary'!$B$36:$B$135,0),MATCH('Capacity Backing (Hide)'!$A36,'Capacity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(Hide)'!$A36,'Capacity Summary'!$I$35:$BH$35,0))&lt;&gt;0,INDEX('Capacity Summary'!$I$36:$BH$135,MATCH('Capacity Backing (Hide)'!CK$2,'Capacity Summary'!$B$36:$B$135,0),MATCH('Capacity Backing (Hide)'!$A36,'Capacity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(Hide)'!$A36,'Capacity Summary'!$I$35:$BH$35,0))&lt;&gt;0,INDEX('Capacity Summary'!$I$36:$BH$135,MATCH('Capacity Backing (Hide)'!CL$2,'Capacity Summary'!$B$36:$B$135,0),MATCH('Capacity Backing (Hide)'!$A36,'Capacity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(Hide)'!$A36,'Capacity Summary'!$I$35:$BH$35,0))&lt;&gt;0,INDEX('Capacity Summary'!$I$36:$BH$135,MATCH('Capacity Backing (Hide)'!CM$2,'Capacity Summary'!$B$36:$B$135,0),MATCH('Capacity Backing (Hide)'!$A36,'Capacity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(Hide)'!$A36,'Capacity Summary'!$I$35:$BH$35,0))&lt;&gt;0,INDEX('Capacity Summary'!$I$36:$BH$135,MATCH('Capacity Backing (Hide)'!CN$2,'Capacity Summary'!$B$36:$B$135,0),MATCH('Capacity Backing (Hide)'!$A36,'Capacity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(Hide)'!$A36,'Capacity Summary'!$I$35:$BH$35,0))&lt;&gt;0,INDEX('Capacity Summary'!$I$36:$BH$135,MATCH('Capacity Backing (Hide)'!CO$2,'Capacity Summary'!$B$36:$B$135,0),MATCH('Capacity Backing (Hide)'!$A36,'Capacity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(Hide)'!$A36,'Capacity Summary'!$I$35:$BH$35,0))&lt;&gt;0,INDEX('Capacity Summary'!$I$36:$BH$135,MATCH('Capacity Backing (Hide)'!CP$2,'Capacity Summary'!$B$36:$B$135,0),MATCH('Capacity Backing (Hide)'!$A36,'Capacity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(Hide)'!$A36,'Capacity Summary'!$I$35:$BH$35,0))&lt;&gt;0,INDEX('Capacity Summary'!$I$36:$BH$135,MATCH('Capacity Backing (Hide)'!CQ$2,'Capacity Summary'!$B$36:$B$135,0),MATCH('Capacity Backing (Hide)'!$A36,'Capacity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(Hide)'!$A36,'Capacity Summary'!$I$35:$BH$35,0))&lt;&gt;0,INDEX('Capacity Summary'!$I$36:$BH$135,MATCH('Capacity Backing (Hide)'!CR$2,'Capacity Summary'!$B$36:$B$135,0),MATCH('Capacity Backing (Hide)'!$A36,'Capacity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(Hide)'!$A36,'Capacity Summary'!$I$35:$BH$35,0))&lt;&gt;0,INDEX('Capacity Summary'!$I$36:$BH$135,MATCH('Capacity Backing (Hide)'!CS$2,'Capacity Summary'!$B$36:$B$135,0),MATCH('Capacity Backing (Hide)'!$A36,'Capacity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(Hide)'!$A36,'Capacity Summary'!$I$35:$BH$35,0))&lt;&gt;0,INDEX('Capacity Summary'!$I$36:$BH$135,MATCH('Capacity Backing (Hide)'!CT$2,'Capacity Summary'!$B$36:$B$135,0),MATCH('Capacity Backing (Hide)'!$A36,'Capacity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(Hide)'!$A36,'Capacity Summary'!$I$35:$BH$35,0))&lt;&gt;0,INDEX('Capacity Summary'!$I$36:$BH$135,MATCH('Capacity Backing (Hide)'!CU$2,'Capacity Summary'!$B$36:$B$135,0),MATCH('Capacity Backing (Hide)'!$A36,'Capacity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(Hide)'!$A36,'Capacity Summary'!$I$35:$BH$35,0))&lt;&gt;0,INDEX('Capacity Summary'!$I$36:$BH$135,MATCH('Capacity Backing (Hide)'!CV$2,'Capacity Summary'!$B$36:$B$135,0),MATCH('Capacity Backing (Hide)'!$A36,'Capacity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(Hide)'!$A36,'Capacity Summary'!$I$35:$BH$35,0))&lt;&gt;0,INDEX('Capacity Summary'!$I$36:$BH$135,MATCH('Capacity Backing (Hide)'!CW$2,'Capacity Summary'!$B$36:$B$135,0),MATCH('Capacity Backing (Hide)'!$A36,'Capacity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7" spans="1:101" x14ac:dyDescent="0.35">
      <c r="A37" s="2">
        <f ca="1">'Required Capacity (Hide)'!E37</f>
        <v>44428</v>
      </c>
      <c r="B37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(Hide)'!$A37,'Capacity Summary'!$I$35:$BH$35,0))&lt;&gt;0,INDEX('Capacity Summary'!$I$36:$BH$135,MATCH('Capacity Backing (Hide)'!B$2,'Capacity Summary'!$B$36:$B$135,0),MATCH('Capacity Backing (Hide)'!$A37,'Capacity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7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(Hide)'!$A37,'Capacity Summary'!$I$35:$BH$35,0))&lt;&gt;0,INDEX('Capacity Summary'!$I$36:$BH$135,MATCH('Capacity Backing (Hide)'!C$2,'Capacity Summary'!$B$36:$B$135,0),MATCH('Capacity Backing (Hide)'!$A37,'Capacity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7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(Hide)'!$A37,'Capacity Summary'!$I$35:$BH$35,0))&lt;&gt;0,INDEX('Capacity Summary'!$I$36:$BH$135,MATCH('Capacity Backing (Hide)'!D$2,'Capacity Summary'!$B$36:$B$135,0),MATCH('Capacity Backing (Hide)'!$A37,'Capacity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(Hide)'!$A37,'Capacity Summary'!$I$35:$BH$35,0))&lt;&gt;0,INDEX('Capacity Summary'!$I$36:$BH$135,MATCH('Capacity Backing (Hide)'!E$2,'Capacity Summary'!$B$36:$B$135,0),MATCH('Capacity Backing (Hide)'!$A37,'Capacity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(Hide)'!$A37,'Capacity Summary'!$I$35:$BH$35,0))&lt;&gt;0,INDEX('Capacity Summary'!$I$36:$BH$135,MATCH('Capacity Backing (Hide)'!F$2,'Capacity Summary'!$B$36:$B$135,0),MATCH('Capacity Backing (Hide)'!$A37,'Capacity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(Hide)'!$A37,'Capacity Summary'!$I$35:$BH$35,0))&lt;&gt;0,INDEX('Capacity Summary'!$I$36:$BH$135,MATCH('Capacity Backing (Hide)'!G$2,'Capacity Summary'!$B$36:$B$135,0),MATCH('Capacity Backing (Hide)'!$A37,'Capacity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(Hide)'!$A37,'Capacity Summary'!$I$35:$BH$35,0))&lt;&gt;0,INDEX('Capacity Summary'!$I$36:$BH$135,MATCH('Capacity Backing (Hide)'!H$2,'Capacity Summary'!$B$36:$B$135,0),MATCH('Capacity Backing (Hide)'!$A37,'Capacity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(Hide)'!$A37,'Capacity Summary'!$I$35:$BH$35,0))&lt;&gt;0,INDEX('Capacity Summary'!$I$36:$BH$135,MATCH('Capacity Backing (Hide)'!I$2,'Capacity Summary'!$B$36:$B$135,0),MATCH('Capacity Backing (Hide)'!$A37,'Capacity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(Hide)'!$A37,'Capacity Summary'!$I$35:$BH$35,0))&lt;&gt;0,INDEX('Capacity Summary'!$I$36:$BH$135,MATCH('Capacity Backing (Hide)'!J$2,'Capacity Summary'!$B$36:$B$135,0),MATCH('Capacity Backing (Hide)'!$A37,'Capacity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(Hide)'!$A37,'Capacity Summary'!$I$35:$BH$35,0))&lt;&gt;0,INDEX('Capacity Summary'!$I$36:$BH$135,MATCH('Capacity Backing (Hide)'!K$2,'Capacity Summary'!$B$36:$B$135,0),MATCH('Capacity Backing (Hide)'!$A37,'Capacity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(Hide)'!$A37,'Capacity Summary'!$I$35:$BH$35,0))&lt;&gt;0,INDEX('Capacity Summary'!$I$36:$BH$135,MATCH('Capacity Backing (Hide)'!L$2,'Capacity Summary'!$B$36:$B$135,0),MATCH('Capacity Backing (Hide)'!$A37,'Capacity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(Hide)'!$A37,'Capacity Summary'!$I$35:$BH$35,0))&lt;&gt;0,INDEX('Capacity Summary'!$I$36:$BH$135,MATCH('Capacity Backing (Hide)'!M$2,'Capacity Summary'!$B$36:$B$135,0),MATCH('Capacity Backing (Hide)'!$A37,'Capacity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(Hide)'!$A37,'Capacity Summary'!$I$35:$BH$35,0))&lt;&gt;0,INDEX('Capacity Summary'!$I$36:$BH$135,MATCH('Capacity Backing (Hide)'!N$2,'Capacity Summary'!$B$36:$B$135,0),MATCH('Capacity Backing (Hide)'!$A37,'Capacity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(Hide)'!$A37,'Capacity Summary'!$I$35:$BH$35,0))&lt;&gt;0,INDEX('Capacity Summary'!$I$36:$BH$135,MATCH('Capacity Backing (Hide)'!O$2,'Capacity Summary'!$B$36:$B$135,0),MATCH('Capacity Backing (Hide)'!$A37,'Capacity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(Hide)'!$A37,'Capacity Summary'!$I$35:$BH$35,0))&lt;&gt;0,INDEX('Capacity Summary'!$I$36:$BH$135,MATCH('Capacity Backing (Hide)'!P$2,'Capacity Summary'!$B$36:$B$135,0),MATCH('Capacity Backing (Hide)'!$A37,'Capacity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(Hide)'!$A37,'Capacity Summary'!$I$35:$BH$35,0))&lt;&gt;0,INDEX('Capacity Summary'!$I$36:$BH$135,MATCH('Capacity Backing (Hide)'!Q$2,'Capacity Summary'!$B$36:$B$135,0),MATCH('Capacity Backing (Hide)'!$A37,'Capacity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(Hide)'!$A37,'Capacity Summary'!$I$35:$BH$35,0))&lt;&gt;0,INDEX('Capacity Summary'!$I$36:$BH$135,MATCH('Capacity Backing (Hide)'!R$2,'Capacity Summary'!$B$36:$B$135,0),MATCH('Capacity Backing (Hide)'!$A37,'Capacity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(Hide)'!$A37,'Capacity Summary'!$I$35:$BH$35,0))&lt;&gt;0,INDEX('Capacity Summary'!$I$36:$BH$135,MATCH('Capacity Backing (Hide)'!S$2,'Capacity Summary'!$B$36:$B$135,0),MATCH('Capacity Backing (Hide)'!$A37,'Capacity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(Hide)'!$A37,'Capacity Summary'!$I$35:$BH$35,0))&lt;&gt;0,INDEX('Capacity Summary'!$I$36:$BH$135,MATCH('Capacity Backing (Hide)'!T$2,'Capacity Summary'!$B$36:$B$135,0),MATCH('Capacity Backing (Hide)'!$A37,'Capacity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(Hide)'!$A37,'Capacity Summary'!$I$35:$BH$35,0))&lt;&gt;0,INDEX('Capacity Summary'!$I$36:$BH$135,MATCH('Capacity Backing (Hide)'!U$2,'Capacity Summary'!$B$36:$B$135,0),MATCH('Capacity Backing (Hide)'!$A37,'Capacity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(Hide)'!$A37,'Capacity Summary'!$I$35:$BH$35,0))&lt;&gt;0,INDEX('Capacity Summary'!$I$36:$BH$135,MATCH('Capacity Backing (Hide)'!V$2,'Capacity Summary'!$B$36:$B$135,0),MATCH('Capacity Backing (Hide)'!$A37,'Capacity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(Hide)'!$A37,'Capacity Summary'!$I$35:$BH$35,0))&lt;&gt;0,INDEX('Capacity Summary'!$I$36:$BH$135,MATCH('Capacity Backing (Hide)'!W$2,'Capacity Summary'!$B$36:$B$135,0),MATCH('Capacity Backing (Hide)'!$A37,'Capacity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(Hide)'!$A37,'Capacity Summary'!$I$35:$BH$35,0))&lt;&gt;0,INDEX('Capacity Summary'!$I$36:$BH$135,MATCH('Capacity Backing (Hide)'!X$2,'Capacity Summary'!$B$36:$B$135,0),MATCH('Capacity Backing (Hide)'!$A37,'Capacity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(Hide)'!$A37,'Capacity Summary'!$I$35:$BH$35,0))&lt;&gt;0,INDEX('Capacity Summary'!$I$36:$BH$135,MATCH('Capacity Backing (Hide)'!Y$2,'Capacity Summary'!$B$36:$B$135,0),MATCH('Capacity Backing (Hide)'!$A37,'Capacity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(Hide)'!$A37,'Capacity Summary'!$I$35:$BH$35,0))&lt;&gt;0,INDEX('Capacity Summary'!$I$36:$BH$135,MATCH('Capacity Backing (Hide)'!Z$2,'Capacity Summary'!$B$36:$B$135,0),MATCH('Capacity Backing (Hide)'!$A37,'Capacity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(Hide)'!$A37,'Capacity Summary'!$I$35:$BH$35,0))&lt;&gt;0,INDEX('Capacity Summary'!$I$36:$BH$135,MATCH('Capacity Backing (Hide)'!AA$2,'Capacity Summary'!$B$36:$B$135,0),MATCH('Capacity Backing (Hide)'!$A37,'Capacity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(Hide)'!$A37,'Capacity Summary'!$I$35:$BH$35,0))&lt;&gt;0,INDEX('Capacity Summary'!$I$36:$BH$135,MATCH('Capacity Backing (Hide)'!AB$2,'Capacity Summary'!$B$36:$B$135,0),MATCH('Capacity Backing (Hide)'!$A37,'Capacity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(Hide)'!$A37,'Capacity Summary'!$I$35:$BH$35,0))&lt;&gt;0,INDEX('Capacity Summary'!$I$36:$BH$135,MATCH('Capacity Backing (Hide)'!AC$2,'Capacity Summary'!$B$36:$B$135,0),MATCH('Capacity Backing (Hide)'!$A37,'Capacity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(Hide)'!$A37,'Capacity Summary'!$I$35:$BH$35,0))&lt;&gt;0,INDEX('Capacity Summary'!$I$36:$BH$135,MATCH('Capacity Backing (Hide)'!AD$2,'Capacity Summary'!$B$36:$B$135,0),MATCH('Capacity Backing (Hide)'!$A37,'Capacity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(Hide)'!$A37,'Capacity Summary'!$I$35:$BH$35,0))&lt;&gt;0,INDEX('Capacity Summary'!$I$36:$BH$135,MATCH('Capacity Backing (Hide)'!AE$2,'Capacity Summary'!$B$36:$B$135,0),MATCH('Capacity Backing (Hide)'!$A37,'Capacity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(Hide)'!$A37,'Capacity Summary'!$I$35:$BH$35,0))&lt;&gt;0,INDEX('Capacity Summary'!$I$36:$BH$135,MATCH('Capacity Backing (Hide)'!AF$2,'Capacity Summary'!$B$36:$B$135,0),MATCH('Capacity Backing (Hide)'!$A37,'Capacity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(Hide)'!$A37,'Capacity Summary'!$I$35:$BH$35,0))&lt;&gt;0,INDEX('Capacity Summary'!$I$36:$BH$135,MATCH('Capacity Backing (Hide)'!AG$2,'Capacity Summary'!$B$36:$B$135,0),MATCH('Capacity Backing (Hide)'!$A37,'Capacity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(Hide)'!$A37,'Capacity Summary'!$I$35:$BH$35,0))&lt;&gt;0,INDEX('Capacity Summary'!$I$36:$BH$135,MATCH('Capacity Backing (Hide)'!AH$2,'Capacity Summary'!$B$36:$B$135,0),MATCH('Capacity Backing (Hide)'!$A37,'Capacity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(Hide)'!$A37,'Capacity Summary'!$I$35:$BH$35,0))&lt;&gt;0,INDEX('Capacity Summary'!$I$36:$BH$135,MATCH('Capacity Backing (Hide)'!AI$2,'Capacity Summary'!$B$36:$B$135,0),MATCH('Capacity Backing (Hide)'!$A37,'Capacity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(Hide)'!$A37,'Capacity Summary'!$I$35:$BH$35,0))&lt;&gt;0,INDEX('Capacity Summary'!$I$36:$BH$135,MATCH('Capacity Backing (Hide)'!AJ$2,'Capacity Summary'!$B$36:$B$135,0),MATCH('Capacity Backing (Hide)'!$A37,'Capacity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(Hide)'!$A37,'Capacity Summary'!$I$35:$BH$35,0))&lt;&gt;0,INDEX('Capacity Summary'!$I$36:$BH$135,MATCH('Capacity Backing (Hide)'!AK$2,'Capacity Summary'!$B$36:$B$135,0),MATCH('Capacity Backing (Hide)'!$A37,'Capacity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(Hide)'!$A37,'Capacity Summary'!$I$35:$BH$35,0))&lt;&gt;0,INDEX('Capacity Summary'!$I$36:$BH$135,MATCH('Capacity Backing (Hide)'!AL$2,'Capacity Summary'!$B$36:$B$135,0),MATCH('Capacity Backing (Hide)'!$A37,'Capacity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(Hide)'!$A37,'Capacity Summary'!$I$35:$BH$35,0))&lt;&gt;0,INDEX('Capacity Summary'!$I$36:$BH$135,MATCH('Capacity Backing (Hide)'!AM$2,'Capacity Summary'!$B$36:$B$135,0),MATCH('Capacity Backing (Hide)'!$A37,'Capacity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(Hide)'!$A37,'Capacity Summary'!$I$35:$BH$35,0))&lt;&gt;0,INDEX('Capacity Summary'!$I$36:$BH$135,MATCH('Capacity Backing (Hide)'!AN$2,'Capacity Summary'!$B$36:$B$135,0),MATCH('Capacity Backing (Hide)'!$A37,'Capacity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(Hide)'!$A37,'Capacity Summary'!$I$35:$BH$35,0))&lt;&gt;0,INDEX('Capacity Summary'!$I$36:$BH$135,MATCH('Capacity Backing (Hide)'!AO$2,'Capacity Summary'!$B$36:$B$135,0),MATCH('Capacity Backing (Hide)'!$A37,'Capacity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(Hide)'!$A37,'Capacity Summary'!$I$35:$BH$35,0))&lt;&gt;0,INDEX('Capacity Summary'!$I$36:$BH$135,MATCH('Capacity Backing (Hide)'!AP$2,'Capacity Summary'!$B$36:$B$135,0),MATCH('Capacity Backing (Hide)'!$A37,'Capacity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(Hide)'!$A37,'Capacity Summary'!$I$35:$BH$35,0))&lt;&gt;0,INDEX('Capacity Summary'!$I$36:$BH$135,MATCH('Capacity Backing (Hide)'!AQ$2,'Capacity Summary'!$B$36:$B$135,0),MATCH('Capacity Backing (Hide)'!$A37,'Capacity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(Hide)'!$A37,'Capacity Summary'!$I$35:$BH$35,0))&lt;&gt;0,INDEX('Capacity Summary'!$I$36:$BH$135,MATCH('Capacity Backing (Hide)'!AR$2,'Capacity Summary'!$B$36:$B$135,0),MATCH('Capacity Backing (Hide)'!$A37,'Capacity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(Hide)'!$A37,'Capacity Summary'!$I$35:$BH$35,0))&lt;&gt;0,INDEX('Capacity Summary'!$I$36:$BH$135,MATCH('Capacity Backing (Hide)'!AS$2,'Capacity Summary'!$B$36:$B$135,0),MATCH('Capacity Backing (Hide)'!$A37,'Capacity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(Hide)'!$A37,'Capacity Summary'!$I$35:$BH$35,0))&lt;&gt;0,INDEX('Capacity Summary'!$I$36:$BH$135,MATCH('Capacity Backing (Hide)'!AT$2,'Capacity Summary'!$B$36:$B$135,0),MATCH('Capacity Backing (Hide)'!$A37,'Capacity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(Hide)'!$A37,'Capacity Summary'!$I$35:$BH$35,0))&lt;&gt;0,INDEX('Capacity Summary'!$I$36:$BH$135,MATCH('Capacity Backing (Hide)'!AU$2,'Capacity Summary'!$B$36:$B$135,0),MATCH('Capacity Backing (Hide)'!$A37,'Capacity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(Hide)'!$A37,'Capacity Summary'!$I$35:$BH$35,0))&lt;&gt;0,INDEX('Capacity Summary'!$I$36:$BH$135,MATCH('Capacity Backing (Hide)'!AV$2,'Capacity Summary'!$B$36:$B$135,0),MATCH('Capacity Backing (Hide)'!$A37,'Capacity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(Hide)'!$A37,'Capacity Summary'!$I$35:$BH$35,0))&lt;&gt;0,INDEX('Capacity Summary'!$I$36:$BH$135,MATCH('Capacity Backing (Hide)'!AW$2,'Capacity Summary'!$B$36:$B$135,0),MATCH('Capacity Backing (Hide)'!$A37,'Capacity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(Hide)'!$A37,'Capacity Summary'!$I$35:$BH$35,0))&lt;&gt;0,INDEX('Capacity Summary'!$I$36:$BH$135,MATCH('Capacity Backing (Hide)'!AX$2,'Capacity Summary'!$B$36:$B$135,0),MATCH('Capacity Backing (Hide)'!$A37,'Capacity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(Hide)'!$A37,'Capacity Summary'!$I$35:$BH$35,0))&lt;&gt;0,INDEX('Capacity Summary'!$I$36:$BH$135,MATCH('Capacity Backing (Hide)'!AY$2,'Capacity Summary'!$B$36:$B$135,0),MATCH('Capacity Backing (Hide)'!$A37,'Capacity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(Hide)'!$A37,'Capacity Summary'!$I$35:$BH$35,0))&lt;&gt;0,INDEX('Capacity Summary'!$I$36:$BH$135,MATCH('Capacity Backing (Hide)'!AZ$2,'Capacity Summary'!$B$36:$B$135,0),MATCH('Capacity Backing (Hide)'!$A37,'Capacity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(Hide)'!$A37,'Capacity Summary'!$I$35:$BH$35,0))&lt;&gt;0,INDEX('Capacity Summary'!$I$36:$BH$135,MATCH('Capacity Backing (Hide)'!BA$2,'Capacity Summary'!$B$36:$B$135,0),MATCH('Capacity Backing (Hide)'!$A37,'Capacity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(Hide)'!$A37,'Capacity Summary'!$I$35:$BH$35,0))&lt;&gt;0,INDEX('Capacity Summary'!$I$36:$BH$135,MATCH('Capacity Backing (Hide)'!BB$2,'Capacity Summary'!$B$36:$B$135,0),MATCH('Capacity Backing (Hide)'!$A37,'Capacity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(Hide)'!$A37,'Capacity Summary'!$I$35:$BH$35,0))&lt;&gt;0,INDEX('Capacity Summary'!$I$36:$BH$135,MATCH('Capacity Backing (Hide)'!BC$2,'Capacity Summary'!$B$36:$B$135,0),MATCH('Capacity Backing (Hide)'!$A37,'Capacity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(Hide)'!$A37,'Capacity Summary'!$I$35:$BH$35,0))&lt;&gt;0,INDEX('Capacity Summary'!$I$36:$BH$135,MATCH('Capacity Backing (Hide)'!BD$2,'Capacity Summary'!$B$36:$B$135,0),MATCH('Capacity Backing (Hide)'!$A37,'Capacity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(Hide)'!$A37,'Capacity Summary'!$I$35:$BH$35,0))&lt;&gt;0,INDEX('Capacity Summary'!$I$36:$BH$135,MATCH('Capacity Backing (Hide)'!BE$2,'Capacity Summary'!$B$36:$B$135,0),MATCH('Capacity Backing (Hide)'!$A37,'Capacity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(Hide)'!$A37,'Capacity Summary'!$I$35:$BH$35,0))&lt;&gt;0,INDEX('Capacity Summary'!$I$36:$BH$135,MATCH('Capacity Backing (Hide)'!BF$2,'Capacity Summary'!$B$36:$B$135,0),MATCH('Capacity Backing (Hide)'!$A37,'Capacity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(Hide)'!$A37,'Capacity Summary'!$I$35:$BH$35,0))&lt;&gt;0,INDEX('Capacity Summary'!$I$36:$BH$135,MATCH('Capacity Backing (Hide)'!BG$2,'Capacity Summary'!$B$36:$B$135,0),MATCH('Capacity Backing (Hide)'!$A37,'Capacity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(Hide)'!$A37,'Capacity Summary'!$I$35:$BH$35,0))&lt;&gt;0,INDEX('Capacity Summary'!$I$36:$BH$135,MATCH('Capacity Backing (Hide)'!BH$2,'Capacity Summary'!$B$36:$B$135,0),MATCH('Capacity Backing (Hide)'!$A37,'Capacity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(Hide)'!$A37,'Capacity Summary'!$I$35:$BH$35,0))&lt;&gt;0,INDEX('Capacity Summary'!$I$36:$BH$135,MATCH('Capacity Backing (Hide)'!BI$2,'Capacity Summary'!$B$36:$B$135,0),MATCH('Capacity Backing (Hide)'!$A37,'Capacity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(Hide)'!$A37,'Capacity Summary'!$I$35:$BH$35,0))&lt;&gt;0,INDEX('Capacity Summary'!$I$36:$BH$135,MATCH('Capacity Backing (Hide)'!BJ$2,'Capacity Summary'!$B$36:$B$135,0),MATCH('Capacity Backing (Hide)'!$A37,'Capacity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(Hide)'!$A37,'Capacity Summary'!$I$35:$BH$35,0))&lt;&gt;0,INDEX('Capacity Summary'!$I$36:$BH$135,MATCH('Capacity Backing (Hide)'!BK$2,'Capacity Summary'!$B$36:$B$135,0),MATCH('Capacity Backing (Hide)'!$A37,'Capacity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(Hide)'!$A37,'Capacity Summary'!$I$35:$BH$35,0))&lt;&gt;0,INDEX('Capacity Summary'!$I$36:$BH$135,MATCH('Capacity Backing (Hide)'!BL$2,'Capacity Summary'!$B$36:$B$135,0),MATCH('Capacity Backing (Hide)'!$A37,'Capacity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(Hide)'!$A37,'Capacity Summary'!$I$35:$BH$35,0))&lt;&gt;0,INDEX('Capacity Summary'!$I$36:$BH$135,MATCH('Capacity Backing (Hide)'!BM$2,'Capacity Summary'!$B$36:$B$135,0),MATCH('Capacity Backing (Hide)'!$A37,'Capacity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(Hide)'!$A37,'Capacity Summary'!$I$35:$BH$35,0))&lt;&gt;0,INDEX('Capacity Summary'!$I$36:$BH$135,MATCH('Capacity Backing (Hide)'!BN$2,'Capacity Summary'!$B$36:$B$135,0),MATCH('Capacity Backing (Hide)'!$A37,'Capacity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(Hide)'!$A37,'Capacity Summary'!$I$35:$BH$35,0))&lt;&gt;0,INDEX('Capacity Summary'!$I$36:$BH$135,MATCH('Capacity Backing (Hide)'!BO$2,'Capacity Summary'!$B$36:$B$135,0),MATCH('Capacity Backing (Hide)'!$A37,'Capacity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(Hide)'!$A37,'Capacity Summary'!$I$35:$BH$35,0))&lt;&gt;0,INDEX('Capacity Summary'!$I$36:$BH$135,MATCH('Capacity Backing (Hide)'!BP$2,'Capacity Summary'!$B$36:$B$135,0),MATCH('Capacity Backing (Hide)'!$A37,'Capacity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(Hide)'!$A37,'Capacity Summary'!$I$35:$BH$35,0))&lt;&gt;0,INDEX('Capacity Summary'!$I$36:$BH$135,MATCH('Capacity Backing (Hide)'!BQ$2,'Capacity Summary'!$B$36:$B$135,0),MATCH('Capacity Backing (Hide)'!$A37,'Capacity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(Hide)'!$A37,'Capacity Summary'!$I$35:$BH$35,0))&lt;&gt;0,INDEX('Capacity Summary'!$I$36:$BH$135,MATCH('Capacity Backing (Hide)'!BR$2,'Capacity Summary'!$B$36:$B$135,0),MATCH('Capacity Backing (Hide)'!$A37,'Capacity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(Hide)'!$A37,'Capacity Summary'!$I$35:$BH$35,0))&lt;&gt;0,INDEX('Capacity Summary'!$I$36:$BH$135,MATCH('Capacity Backing (Hide)'!BS$2,'Capacity Summary'!$B$36:$B$135,0),MATCH('Capacity Backing (Hide)'!$A37,'Capacity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(Hide)'!$A37,'Capacity Summary'!$I$35:$BH$35,0))&lt;&gt;0,INDEX('Capacity Summary'!$I$36:$BH$135,MATCH('Capacity Backing (Hide)'!BT$2,'Capacity Summary'!$B$36:$B$135,0),MATCH('Capacity Backing (Hide)'!$A37,'Capacity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(Hide)'!$A37,'Capacity Summary'!$I$35:$BH$35,0))&lt;&gt;0,INDEX('Capacity Summary'!$I$36:$BH$135,MATCH('Capacity Backing (Hide)'!BU$2,'Capacity Summary'!$B$36:$B$135,0),MATCH('Capacity Backing (Hide)'!$A37,'Capacity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(Hide)'!$A37,'Capacity Summary'!$I$35:$BH$35,0))&lt;&gt;0,INDEX('Capacity Summary'!$I$36:$BH$135,MATCH('Capacity Backing (Hide)'!BV$2,'Capacity Summary'!$B$36:$B$135,0),MATCH('Capacity Backing (Hide)'!$A37,'Capacity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(Hide)'!$A37,'Capacity Summary'!$I$35:$BH$35,0))&lt;&gt;0,INDEX('Capacity Summary'!$I$36:$BH$135,MATCH('Capacity Backing (Hide)'!BW$2,'Capacity Summary'!$B$36:$B$135,0),MATCH('Capacity Backing (Hide)'!$A37,'Capacity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(Hide)'!$A37,'Capacity Summary'!$I$35:$BH$35,0))&lt;&gt;0,INDEX('Capacity Summary'!$I$36:$BH$135,MATCH('Capacity Backing (Hide)'!BX$2,'Capacity Summary'!$B$36:$B$135,0),MATCH('Capacity Backing (Hide)'!$A37,'Capacity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(Hide)'!$A37,'Capacity Summary'!$I$35:$BH$35,0))&lt;&gt;0,INDEX('Capacity Summary'!$I$36:$BH$135,MATCH('Capacity Backing (Hide)'!BY$2,'Capacity Summary'!$B$36:$B$135,0),MATCH('Capacity Backing (Hide)'!$A37,'Capacity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(Hide)'!$A37,'Capacity Summary'!$I$35:$BH$35,0))&lt;&gt;0,INDEX('Capacity Summary'!$I$36:$BH$135,MATCH('Capacity Backing (Hide)'!BZ$2,'Capacity Summary'!$B$36:$B$135,0),MATCH('Capacity Backing (Hide)'!$A37,'Capacity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(Hide)'!$A37,'Capacity Summary'!$I$35:$BH$35,0))&lt;&gt;0,INDEX('Capacity Summary'!$I$36:$BH$135,MATCH('Capacity Backing (Hide)'!CA$2,'Capacity Summary'!$B$36:$B$135,0),MATCH('Capacity Backing (Hide)'!$A37,'Capacity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(Hide)'!$A37,'Capacity Summary'!$I$35:$BH$35,0))&lt;&gt;0,INDEX('Capacity Summary'!$I$36:$BH$135,MATCH('Capacity Backing (Hide)'!CB$2,'Capacity Summary'!$B$36:$B$135,0),MATCH('Capacity Backing (Hide)'!$A37,'Capacity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(Hide)'!$A37,'Capacity Summary'!$I$35:$BH$35,0))&lt;&gt;0,INDEX('Capacity Summary'!$I$36:$BH$135,MATCH('Capacity Backing (Hide)'!CC$2,'Capacity Summary'!$B$36:$B$135,0),MATCH('Capacity Backing (Hide)'!$A37,'Capacity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(Hide)'!$A37,'Capacity Summary'!$I$35:$BH$35,0))&lt;&gt;0,INDEX('Capacity Summary'!$I$36:$BH$135,MATCH('Capacity Backing (Hide)'!CD$2,'Capacity Summary'!$B$36:$B$135,0),MATCH('Capacity Backing (Hide)'!$A37,'Capacity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(Hide)'!$A37,'Capacity Summary'!$I$35:$BH$35,0))&lt;&gt;0,INDEX('Capacity Summary'!$I$36:$BH$135,MATCH('Capacity Backing (Hide)'!CE$2,'Capacity Summary'!$B$36:$B$135,0),MATCH('Capacity Backing (Hide)'!$A37,'Capacity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(Hide)'!$A37,'Capacity Summary'!$I$35:$BH$35,0))&lt;&gt;0,INDEX('Capacity Summary'!$I$36:$BH$135,MATCH('Capacity Backing (Hide)'!CF$2,'Capacity Summary'!$B$36:$B$135,0),MATCH('Capacity Backing (Hide)'!$A37,'Capacity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(Hide)'!$A37,'Capacity Summary'!$I$35:$BH$35,0))&lt;&gt;0,INDEX('Capacity Summary'!$I$36:$BH$135,MATCH('Capacity Backing (Hide)'!CG$2,'Capacity Summary'!$B$36:$B$135,0),MATCH('Capacity Backing (Hide)'!$A37,'Capacity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(Hide)'!$A37,'Capacity Summary'!$I$35:$BH$35,0))&lt;&gt;0,INDEX('Capacity Summary'!$I$36:$BH$135,MATCH('Capacity Backing (Hide)'!CH$2,'Capacity Summary'!$B$36:$B$135,0),MATCH('Capacity Backing (Hide)'!$A37,'Capacity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(Hide)'!$A37,'Capacity Summary'!$I$35:$BH$35,0))&lt;&gt;0,INDEX('Capacity Summary'!$I$36:$BH$135,MATCH('Capacity Backing (Hide)'!CI$2,'Capacity Summary'!$B$36:$B$135,0),MATCH('Capacity Backing (Hide)'!$A37,'Capacity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(Hide)'!$A37,'Capacity Summary'!$I$35:$BH$35,0))&lt;&gt;0,INDEX('Capacity Summary'!$I$36:$BH$135,MATCH('Capacity Backing (Hide)'!CJ$2,'Capacity Summary'!$B$36:$B$135,0),MATCH('Capacity Backing (Hide)'!$A37,'Capacity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(Hide)'!$A37,'Capacity Summary'!$I$35:$BH$35,0))&lt;&gt;0,INDEX('Capacity Summary'!$I$36:$BH$135,MATCH('Capacity Backing (Hide)'!CK$2,'Capacity Summary'!$B$36:$B$135,0),MATCH('Capacity Backing (Hide)'!$A37,'Capacity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(Hide)'!$A37,'Capacity Summary'!$I$35:$BH$35,0))&lt;&gt;0,INDEX('Capacity Summary'!$I$36:$BH$135,MATCH('Capacity Backing (Hide)'!CL$2,'Capacity Summary'!$B$36:$B$135,0),MATCH('Capacity Backing (Hide)'!$A37,'Capacity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(Hide)'!$A37,'Capacity Summary'!$I$35:$BH$35,0))&lt;&gt;0,INDEX('Capacity Summary'!$I$36:$BH$135,MATCH('Capacity Backing (Hide)'!CM$2,'Capacity Summary'!$B$36:$B$135,0),MATCH('Capacity Backing (Hide)'!$A37,'Capacity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(Hide)'!$A37,'Capacity Summary'!$I$35:$BH$35,0))&lt;&gt;0,INDEX('Capacity Summary'!$I$36:$BH$135,MATCH('Capacity Backing (Hide)'!CN$2,'Capacity Summary'!$B$36:$B$135,0),MATCH('Capacity Backing (Hide)'!$A37,'Capacity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(Hide)'!$A37,'Capacity Summary'!$I$35:$BH$35,0))&lt;&gt;0,INDEX('Capacity Summary'!$I$36:$BH$135,MATCH('Capacity Backing (Hide)'!CO$2,'Capacity Summary'!$B$36:$B$135,0),MATCH('Capacity Backing (Hide)'!$A37,'Capacity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(Hide)'!$A37,'Capacity Summary'!$I$35:$BH$35,0))&lt;&gt;0,INDEX('Capacity Summary'!$I$36:$BH$135,MATCH('Capacity Backing (Hide)'!CP$2,'Capacity Summary'!$B$36:$B$135,0),MATCH('Capacity Backing (Hide)'!$A37,'Capacity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(Hide)'!$A37,'Capacity Summary'!$I$35:$BH$35,0))&lt;&gt;0,INDEX('Capacity Summary'!$I$36:$BH$135,MATCH('Capacity Backing (Hide)'!CQ$2,'Capacity Summary'!$B$36:$B$135,0),MATCH('Capacity Backing (Hide)'!$A37,'Capacity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(Hide)'!$A37,'Capacity Summary'!$I$35:$BH$35,0))&lt;&gt;0,INDEX('Capacity Summary'!$I$36:$BH$135,MATCH('Capacity Backing (Hide)'!CR$2,'Capacity Summary'!$B$36:$B$135,0),MATCH('Capacity Backing (Hide)'!$A37,'Capacity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(Hide)'!$A37,'Capacity Summary'!$I$35:$BH$35,0))&lt;&gt;0,INDEX('Capacity Summary'!$I$36:$BH$135,MATCH('Capacity Backing (Hide)'!CS$2,'Capacity Summary'!$B$36:$B$135,0),MATCH('Capacity Backing (Hide)'!$A37,'Capacity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(Hide)'!$A37,'Capacity Summary'!$I$35:$BH$35,0))&lt;&gt;0,INDEX('Capacity Summary'!$I$36:$BH$135,MATCH('Capacity Backing (Hide)'!CT$2,'Capacity Summary'!$B$36:$B$135,0),MATCH('Capacity Backing (Hide)'!$A37,'Capacity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(Hide)'!$A37,'Capacity Summary'!$I$35:$BH$35,0))&lt;&gt;0,INDEX('Capacity Summary'!$I$36:$BH$135,MATCH('Capacity Backing (Hide)'!CU$2,'Capacity Summary'!$B$36:$B$135,0),MATCH('Capacity Backing (Hide)'!$A37,'Capacity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(Hide)'!$A37,'Capacity Summary'!$I$35:$BH$35,0))&lt;&gt;0,INDEX('Capacity Summary'!$I$36:$BH$135,MATCH('Capacity Backing (Hide)'!CV$2,'Capacity Summary'!$B$36:$B$135,0),MATCH('Capacity Backing (Hide)'!$A37,'Capacity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(Hide)'!$A37,'Capacity Summary'!$I$35:$BH$35,0))&lt;&gt;0,INDEX('Capacity Summary'!$I$36:$BH$135,MATCH('Capacity Backing (Hide)'!CW$2,'Capacity Summary'!$B$36:$B$135,0),MATCH('Capacity Backing (Hide)'!$A37,'Capacity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8" spans="1:101" x14ac:dyDescent="0.35">
      <c r="A38" s="2">
        <f ca="1">'Required Capacity (Hide)'!E38</f>
        <v>44435</v>
      </c>
      <c r="B38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(Hide)'!$A38,'Capacity Summary'!$I$35:$BH$35,0))&lt;&gt;0,INDEX('Capacity Summary'!$I$36:$BH$135,MATCH('Capacity Backing (Hide)'!B$2,'Capacity Summary'!$B$36:$B$135,0),MATCH('Capacity Backing (Hide)'!$A38,'Capacity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8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(Hide)'!$A38,'Capacity Summary'!$I$35:$BH$35,0))&lt;&gt;0,INDEX('Capacity Summary'!$I$36:$BH$135,MATCH('Capacity Backing (Hide)'!C$2,'Capacity Summary'!$B$36:$B$135,0),MATCH('Capacity Backing (Hide)'!$A38,'Capacity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8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(Hide)'!$A38,'Capacity Summary'!$I$35:$BH$35,0))&lt;&gt;0,INDEX('Capacity Summary'!$I$36:$BH$135,MATCH('Capacity Backing (Hide)'!D$2,'Capacity Summary'!$B$36:$B$135,0),MATCH('Capacity Backing (Hide)'!$A38,'Capacity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(Hide)'!$A38,'Capacity Summary'!$I$35:$BH$35,0))&lt;&gt;0,INDEX('Capacity Summary'!$I$36:$BH$135,MATCH('Capacity Backing (Hide)'!E$2,'Capacity Summary'!$B$36:$B$135,0),MATCH('Capacity Backing (Hide)'!$A38,'Capacity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(Hide)'!$A38,'Capacity Summary'!$I$35:$BH$35,0))&lt;&gt;0,INDEX('Capacity Summary'!$I$36:$BH$135,MATCH('Capacity Backing (Hide)'!F$2,'Capacity Summary'!$B$36:$B$135,0),MATCH('Capacity Backing (Hide)'!$A38,'Capacity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(Hide)'!$A38,'Capacity Summary'!$I$35:$BH$35,0))&lt;&gt;0,INDEX('Capacity Summary'!$I$36:$BH$135,MATCH('Capacity Backing (Hide)'!G$2,'Capacity Summary'!$B$36:$B$135,0),MATCH('Capacity Backing (Hide)'!$A38,'Capacity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(Hide)'!$A38,'Capacity Summary'!$I$35:$BH$35,0))&lt;&gt;0,INDEX('Capacity Summary'!$I$36:$BH$135,MATCH('Capacity Backing (Hide)'!H$2,'Capacity Summary'!$B$36:$B$135,0),MATCH('Capacity Backing (Hide)'!$A38,'Capacity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(Hide)'!$A38,'Capacity Summary'!$I$35:$BH$35,0))&lt;&gt;0,INDEX('Capacity Summary'!$I$36:$BH$135,MATCH('Capacity Backing (Hide)'!I$2,'Capacity Summary'!$B$36:$B$135,0),MATCH('Capacity Backing (Hide)'!$A38,'Capacity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(Hide)'!$A38,'Capacity Summary'!$I$35:$BH$35,0))&lt;&gt;0,INDEX('Capacity Summary'!$I$36:$BH$135,MATCH('Capacity Backing (Hide)'!J$2,'Capacity Summary'!$B$36:$B$135,0),MATCH('Capacity Backing (Hide)'!$A38,'Capacity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(Hide)'!$A38,'Capacity Summary'!$I$35:$BH$35,0))&lt;&gt;0,INDEX('Capacity Summary'!$I$36:$BH$135,MATCH('Capacity Backing (Hide)'!K$2,'Capacity Summary'!$B$36:$B$135,0),MATCH('Capacity Backing (Hide)'!$A38,'Capacity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(Hide)'!$A38,'Capacity Summary'!$I$35:$BH$35,0))&lt;&gt;0,INDEX('Capacity Summary'!$I$36:$BH$135,MATCH('Capacity Backing (Hide)'!L$2,'Capacity Summary'!$B$36:$B$135,0),MATCH('Capacity Backing (Hide)'!$A38,'Capacity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(Hide)'!$A38,'Capacity Summary'!$I$35:$BH$35,0))&lt;&gt;0,INDEX('Capacity Summary'!$I$36:$BH$135,MATCH('Capacity Backing (Hide)'!M$2,'Capacity Summary'!$B$36:$B$135,0),MATCH('Capacity Backing (Hide)'!$A38,'Capacity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(Hide)'!$A38,'Capacity Summary'!$I$35:$BH$35,0))&lt;&gt;0,INDEX('Capacity Summary'!$I$36:$BH$135,MATCH('Capacity Backing (Hide)'!N$2,'Capacity Summary'!$B$36:$B$135,0),MATCH('Capacity Backing (Hide)'!$A38,'Capacity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(Hide)'!$A38,'Capacity Summary'!$I$35:$BH$35,0))&lt;&gt;0,INDEX('Capacity Summary'!$I$36:$BH$135,MATCH('Capacity Backing (Hide)'!O$2,'Capacity Summary'!$B$36:$B$135,0),MATCH('Capacity Backing (Hide)'!$A38,'Capacity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(Hide)'!$A38,'Capacity Summary'!$I$35:$BH$35,0))&lt;&gt;0,INDEX('Capacity Summary'!$I$36:$BH$135,MATCH('Capacity Backing (Hide)'!P$2,'Capacity Summary'!$B$36:$B$135,0),MATCH('Capacity Backing (Hide)'!$A38,'Capacity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(Hide)'!$A38,'Capacity Summary'!$I$35:$BH$35,0))&lt;&gt;0,INDEX('Capacity Summary'!$I$36:$BH$135,MATCH('Capacity Backing (Hide)'!Q$2,'Capacity Summary'!$B$36:$B$135,0),MATCH('Capacity Backing (Hide)'!$A38,'Capacity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(Hide)'!$A38,'Capacity Summary'!$I$35:$BH$35,0))&lt;&gt;0,INDEX('Capacity Summary'!$I$36:$BH$135,MATCH('Capacity Backing (Hide)'!R$2,'Capacity Summary'!$B$36:$B$135,0),MATCH('Capacity Backing (Hide)'!$A38,'Capacity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(Hide)'!$A38,'Capacity Summary'!$I$35:$BH$35,0))&lt;&gt;0,INDEX('Capacity Summary'!$I$36:$BH$135,MATCH('Capacity Backing (Hide)'!S$2,'Capacity Summary'!$B$36:$B$135,0),MATCH('Capacity Backing (Hide)'!$A38,'Capacity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(Hide)'!$A38,'Capacity Summary'!$I$35:$BH$35,0))&lt;&gt;0,INDEX('Capacity Summary'!$I$36:$BH$135,MATCH('Capacity Backing (Hide)'!T$2,'Capacity Summary'!$B$36:$B$135,0),MATCH('Capacity Backing (Hide)'!$A38,'Capacity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(Hide)'!$A38,'Capacity Summary'!$I$35:$BH$35,0))&lt;&gt;0,INDEX('Capacity Summary'!$I$36:$BH$135,MATCH('Capacity Backing (Hide)'!U$2,'Capacity Summary'!$B$36:$B$135,0),MATCH('Capacity Backing (Hide)'!$A38,'Capacity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(Hide)'!$A38,'Capacity Summary'!$I$35:$BH$35,0))&lt;&gt;0,INDEX('Capacity Summary'!$I$36:$BH$135,MATCH('Capacity Backing (Hide)'!V$2,'Capacity Summary'!$B$36:$B$135,0),MATCH('Capacity Backing (Hide)'!$A38,'Capacity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(Hide)'!$A38,'Capacity Summary'!$I$35:$BH$35,0))&lt;&gt;0,INDEX('Capacity Summary'!$I$36:$BH$135,MATCH('Capacity Backing (Hide)'!W$2,'Capacity Summary'!$B$36:$B$135,0),MATCH('Capacity Backing (Hide)'!$A38,'Capacity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(Hide)'!$A38,'Capacity Summary'!$I$35:$BH$35,0))&lt;&gt;0,INDEX('Capacity Summary'!$I$36:$BH$135,MATCH('Capacity Backing (Hide)'!X$2,'Capacity Summary'!$B$36:$B$135,0),MATCH('Capacity Backing (Hide)'!$A38,'Capacity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(Hide)'!$A38,'Capacity Summary'!$I$35:$BH$35,0))&lt;&gt;0,INDEX('Capacity Summary'!$I$36:$BH$135,MATCH('Capacity Backing (Hide)'!Y$2,'Capacity Summary'!$B$36:$B$135,0),MATCH('Capacity Backing (Hide)'!$A38,'Capacity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(Hide)'!$A38,'Capacity Summary'!$I$35:$BH$35,0))&lt;&gt;0,INDEX('Capacity Summary'!$I$36:$BH$135,MATCH('Capacity Backing (Hide)'!Z$2,'Capacity Summary'!$B$36:$B$135,0),MATCH('Capacity Backing (Hide)'!$A38,'Capacity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(Hide)'!$A38,'Capacity Summary'!$I$35:$BH$35,0))&lt;&gt;0,INDEX('Capacity Summary'!$I$36:$BH$135,MATCH('Capacity Backing (Hide)'!AA$2,'Capacity Summary'!$B$36:$B$135,0),MATCH('Capacity Backing (Hide)'!$A38,'Capacity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(Hide)'!$A38,'Capacity Summary'!$I$35:$BH$35,0))&lt;&gt;0,INDEX('Capacity Summary'!$I$36:$BH$135,MATCH('Capacity Backing (Hide)'!AB$2,'Capacity Summary'!$B$36:$B$135,0),MATCH('Capacity Backing (Hide)'!$A38,'Capacity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(Hide)'!$A38,'Capacity Summary'!$I$35:$BH$35,0))&lt;&gt;0,INDEX('Capacity Summary'!$I$36:$BH$135,MATCH('Capacity Backing (Hide)'!AC$2,'Capacity Summary'!$B$36:$B$135,0),MATCH('Capacity Backing (Hide)'!$A38,'Capacity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(Hide)'!$A38,'Capacity Summary'!$I$35:$BH$35,0))&lt;&gt;0,INDEX('Capacity Summary'!$I$36:$BH$135,MATCH('Capacity Backing (Hide)'!AD$2,'Capacity Summary'!$B$36:$B$135,0),MATCH('Capacity Backing (Hide)'!$A38,'Capacity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(Hide)'!$A38,'Capacity Summary'!$I$35:$BH$35,0))&lt;&gt;0,INDEX('Capacity Summary'!$I$36:$BH$135,MATCH('Capacity Backing (Hide)'!AE$2,'Capacity Summary'!$B$36:$B$135,0),MATCH('Capacity Backing (Hide)'!$A38,'Capacity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(Hide)'!$A38,'Capacity Summary'!$I$35:$BH$35,0))&lt;&gt;0,INDEX('Capacity Summary'!$I$36:$BH$135,MATCH('Capacity Backing (Hide)'!AF$2,'Capacity Summary'!$B$36:$B$135,0),MATCH('Capacity Backing (Hide)'!$A38,'Capacity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(Hide)'!$A38,'Capacity Summary'!$I$35:$BH$35,0))&lt;&gt;0,INDEX('Capacity Summary'!$I$36:$BH$135,MATCH('Capacity Backing (Hide)'!AG$2,'Capacity Summary'!$B$36:$B$135,0),MATCH('Capacity Backing (Hide)'!$A38,'Capacity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(Hide)'!$A38,'Capacity Summary'!$I$35:$BH$35,0))&lt;&gt;0,INDEX('Capacity Summary'!$I$36:$BH$135,MATCH('Capacity Backing (Hide)'!AH$2,'Capacity Summary'!$B$36:$B$135,0),MATCH('Capacity Backing (Hide)'!$A38,'Capacity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(Hide)'!$A38,'Capacity Summary'!$I$35:$BH$35,0))&lt;&gt;0,INDEX('Capacity Summary'!$I$36:$BH$135,MATCH('Capacity Backing (Hide)'!AI$2,'Capacity Summary'!$B$36:$B$135,0),MATCH('Capacity Backing (Hide)'!$A38,'Capacity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(Hide)'!$A38,'Capacity Summary'!$I$35:$BH$35,0))&lt;&gt;0,INDEX('Capacity Summary'!$I$36:$BH$135,MATCH('Capacity Backing (Hide)'!AJ$2,'Capacity Summary'!$B$36:$B$135,0),MATCH('Capacity Backing (Hide)'!$A38,'Capacity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(Hide)'!$A38,'Capacity Summary'!$I$35:$BH$35,0))&lt;&gt;0,INDEX('Capacity Summary'!$I$36:$BH$135,MATCH('Capacity Backing (Hide)'!AK$2,'Capacity Summary'!$B$36:$B$135,0),MATCH('Capacity Backing (Hide)'!$A38,'Capacity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(Hide)'!$A38,'Capacity Summary'!$I$35:$BH$35,0))&lt;&gt;0,INDEX('Capacity Summary'!$I$36:$BH$135,MATCH('Capacity Backing (Hide)'!AL$2,'Capacity Summary'!$B$36:$B$135,0),MATCH('Capacity Backing (Hide)'!$A38,'Capacity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(Hide)'!$A38,'Capacity Summary'!$I$35:$BH$35,0))&lt;&gt;0,INDEX('Capacity Summary'!$I$36:$BH$135,MATCH('Capacity Backing (Hide)'!AM$2,'Capacity Summary'!$B$36:$B$135,0),MATCH('Capacity Backing (Hide)'!$A38,'Capacity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(Hide)'!$A38,'Capacity Summary'!$I$35:$BH$35,0))&lt;&gt;0,INDEX('Capacity Summary'!$I$36:$BH$135,MATCH('Capacity Backing (Hide)'!AN$2,'Capacity Summary'!$B$36:$B$135,0),MATCH('Capacity Backing (Hide)'!$A38,'Capacity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(Hide)'!$A38,'Capacity Summary'!$I$35:$BH$35,0))&lt;&gt;0,INDEX('Capacity Summary'!$I$36:$BH$135,MATCH('Capacity Backing (Hide)'!AO$2,'Capacity Summary'!$B$36:$B$135,0),MATCH('Capacity Backing (Hide)'!$A38,'Capacity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(Hide)'!$A38,'Capacity Summary'!$I$35:$BH$35,0))&lt;&gt;0,INDEX('Capacity Summary'!$I$36:$BH$135,MATCH('Capacity Backing (Hide)'!AP$2,'Capacity Summary'!$B$36:$B$135,0),MATCH('Capacity Backing (Hide)'!$A38,'Capacity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(Hide)'!$A38,'Capacity Summary'!$I$35:$BH$35,0))&lt;&gt;0,INDEX('Capacity Summary'!$I$36:$BH$135,MATCH('Capacity Backing (Hide)'!AQ$2,'Capacity Summary'!$B$36:$B$135,0),MATCH('Capacity Backing (Hide)'!$A38,'Capacity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(Hide)'!$A38,'Capacity Summary'!$I$35:$BH$35,0))&lt;&gt;0,INDEX('Capacity Summary'!$I$36:$BH$135,MATCH('Capacity Backing (Hide)'!AR$2,'Capacity Summary'!$B$36:$B$135,0),MATCH('Capacity Backing (Hide)'!$A38,'Capacity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(Hide)'!$A38,'Capacity Summary'!$I$35:$BH$35,0))&lt;&gt;0,INDEX('Capacity Summary'!$I$36:$BH$135,MATCH('Capacity Backing (Hide)'!AS$2,'Capacity Summary'!$B$36:$B$135,0),MATCH('Capacity Backing (Hide)'!$A38,'Capacity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(Hide)'!$A38,'Capacity Summary'!$I$35:$BH$35,0))&lt;&gt;0,INDEX('Capacity Summary'!$I$36:$BH$135,MATCH('Capacity Backing (Hide)'!AT$2,'Capacity Summary'!$B$36:$B$135,0),MATCH('Capacity Backing (Hide)'!$A38,'Capacity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(Hide)'!$A38,'Capacity Summary'!$I$35:$BH$35,0))&lt;&gt;0,INDEX('Capacity Summary'!$I$36:$BH$135,MATCH('Capacity Backing (Hide)'!AU$2,'Capacity Summary'!$B$36:$B$135,0),MATCH('Capacity Backing (Hide)'!$A38,'Capacity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(Hide)'!$A38,'Capacity Summary'!$I$35:$BH$35,0))&lt;&gt;0,INDEX('Capacity Summary'!$I$36:$BH$135,MATCH('Capacity Backing (Hide)'!AV$2,'Capacity Summary'!$B$36:$B$135,0),MATCH('Capacity Backing (Hide)'!$A38,'Capacity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(Hide)'!$A38,'Capacity Summary'!$I$35:$BH$35,0))&lt;&gt;0,INDEX('Capacity Summary'!$I$36:$BH$135,MATCH('Capacity Backing (Hide)'!AW$2,'Capacity Summary'!$B$36:$B$135,0),MATCH('Capacity Backing (Hide)'!$A38,'Capacity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(Hide)'!$A38,'Capacity Summary'!$I$35:$BH$35,0))&lt;&gt;0,INDEX('Capacity Summary'!$I$36:$BH$135,MATCH('Capacity Backing (Hide)'!AX$2,'Capacity Summary'!$B$36:$B$135,0),MATCH('Capacity Backing (Hide)'!$A38,'Capacity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(Hide)'!$A38,'Capacity Summary'!$I$35:$BH$35,0))&lt;&gt;0,INDEX('Capacity Summary'!$I$36:$BH$135,MATCH('Capacity Backing (Hide)'!AY$2,'Capacity Summary'!$B$36:$B$135,0),MATCH('Capacity Backing (Hide)'!$A38,'Capacity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(Hide)'!$A38,'Capacity Summary'!$I$35:$BH$35,0))&lt;&gt;0,INDEX('Capacity Summary'!$I$36:$BH$135,MATCH('Capacity Backing (Hide)'!AZ$2,'Capacity Summary'!$B$36:$B$135,0),MATCH('Capacity Backing (Hide)'!$A38,'Capacity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(Hide)'!$A38,'Capacity Summary'!$I$35:$BH$35,0))&lt;&gt;0,INDEX('Capacity Summary'!$I$36:$BH$135,MATCH('Capacity Backing (Hide)'!BA$2,'Capacity Summary'!$B$36:$B$135,0),MATCH('Capacity Backing (Hide)'!$A38,'Capacity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(Hide)'!$A38,'Capacity Summary'!$I$35:$BH$35,0))&lt;&gt;0,INDEX('Capacity Summary'!$I$36:$BH$135,MATCH('Capacity Backing (Hide)'!BB$2,'Capacity Summary'!$B$36:$B$135,0),MATCH('Capacity Backing (Hide)'!$A38,'Capacity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(Hide)'!$A38,'Capacity Summary'!$I$35:$BH$35,0))&lt;&gt;0,INDEX('Capacity Summary'!$I$36:$BH$135,MATCH('Capacity Backing (Hide)'!BC$2,'Capacity Summary'!$B$36:$B$135,0),MATCH('Capacity Backing (Hide)'!$A38,'Capacity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(Hide)'!$A38,'Capacity Summary'!$I$35:$BH$35,0))&lt;&gt;0,INDEX('Capacity Summary'!$I$36:$BH$135,MATCH('Capacity Backing (Hide)'!BD$2,'Capacity Summary'!$B$36:$B$135,0),MATCH('Capacity Backing (Hide)'!$A38,'Capacity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(Hide)'!$A38,'Capacity Summary'!$I$35:$BH$35,0))&lt;&gt;0,INDEX('Capacity Summary'!$I$36:$BH$135,MATCH('Capacity Backing (Hide)'!BE$2,'Capacity Summary'!$B$36:$B$135,0),MATCH('Capacity Backing (Hide)'!$A38,'Capacity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(Hide)'!$A38,'Capacity Summary'!$I$35:$BH$35,0))&lt;&gt;0,INDEX('Capacity Summary'!$I$36:$BH$135,MATCH('Capacity Backing (Hide)'!BF$2,'Capacity Summary'!$B$36:$B$135,0),MATCH('Capacity Backing (Hide)'!$A38,'Capacity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(Hide)'!$A38,'Capacity Summary'!$I$35:$BH$35,0))&lt;&gt;0,INDEX('Capacity Summary'!$I$36:$BH$135,MATCH('Capacity Backing (Hide)'!BG$2,'Capacity Summary'!$B$36:$B$135,0),MATCH('Capacity Backing (Hide)'!$A38,'Capacity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(Hide)'!$A38,'Capacity Summary'!$I$35:$BH$35,0))&lt;&gt;0,INDEX('Capacity Summary'!$I$36:$BH$135,MATCH('Capacity Backing (Hide)'!BH$2,'Capacity Summary'!$B$36:$B$135,0),MATCH('Capacity Backing (Hide)'!$A38,'Capacity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(Hide)'!$A38,'Capacity Summary'!$I$35:$BH$35,0))&lt;&gt;0,INDEX('Capacity Summary'!$I$36:$BH$135,MATCH('Capacity Backing (Hide)'!BI$2,'Capacity Summary'!$B$36:$B$135,0),MATCH('Capacity Backing (Hide)'!$A38,'Capacity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(Hide)'!$A38,'Capacity Summary'!$I$35:$BH$35,0))&lt;&gt;0,INDEX('Capacity Summary'!$I$36:$BH$135,MATCH('Capacity Backing (Hide)'!BJ$2,'Capacity Summary'!$B$36:$B$135,0),MATCH('Capacity Backing (Hide)'!$A38,'Capacity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(Hide)'!$A38,'Capacity Summary'!$I$35:$BH$35,0))&lt;&gt;0,INDEX('Capacity Summary'!$I$36:$BH$135,MATCH('Capacity Backing (Hide)'!BK$2,'Capacity Summary'!$B$36:$B$135,0),MATCH('Capacity Backing (Hide)'!$A38,'Capacity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(Hide)'!$A38,'Capacity Summary'!$I$35:$BH$35,0))&lt;&gt;0,INDEX('Capacity Summary'!$I$36:$BH$135,MATCH('Capacity Backing (Hide)'!BL$2,'Capacity Summary'!$B$36:$B$135,0),MATCH('Capacity Backing (Hide)'!$A38,'Capacity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(Hide)'!$A38,'Capacity Summary'!$I$35:$BH$35,0))&lt;&gt;0,INDEX('Capacity Summary'!$I$36:$BH$135,MATCH('Capacity Backing (Hide)'!BM$2,'Capacity Summary'!$B$36:$B$135,0),MATCH('Capacity Backing (Hide)'!$A38,'Capacity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(Hide)'!$A38,'Capacity Summary'!$I$35:$BH$35,0))&lt;&gt;0,INDEX('Capacity Summary'!$I$36:$BH$135,MATCH('Capacity Backing (Hide)'!BN$2,'Capacity Summary'!$B$36:$B$135,0),MATCH('Capacity Backing (Hide)'!$A38,'Capacity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(Hide)'!$A38,'Capacity Summary'!$I$35:$BH$35,0))&lt;&gt;0,INDEX('Capacity Summary'!$I$36:$BH$135,MATCH('Capacity Backing (Hide)'!BO$2,'Capacity Summary'!$B$36:$B$135,0),MATCH('Capacity Backing (Hide)'!$A38,'Capacity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(Hide)'!$A38,'Capacity Summary'!$I$35:$BH$35,0))&lt;&gt;0,INDEX('Capacity Summary'!$I$36:$BH$135,MATCH('Capacity Backing (Hide)'!BP$2,'Capacity Summary'!$B$36:$B$135,0),MATCH('Capacity Backing (Hide)'!$A38,'Capacity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(Hide)'!$A38,'Capacity Summary'!$I$35:$BH$35,0))&lt;&gt;0,INDEX('Capacity Summary'!$I$36:$BH$135,MATCH('Capacity Backing (Hide)'!BQ$2,'Capacity Summary'!$B$36:$B$135,0),MATCH('Capacity Backing (Hide)'!$A38,'Capacity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(Hide)'!$A38,'Capacity Summary'!$I$35:$BH$35,0))&lt;&gt;0,INDEX('Capacity Summary'!$I$36:$BH$135,MATCH('Capacity Backing (Hide)'!BR$2,'Capacity Summary'!$B$36:$B$135,0),MATCH('Capacity Backing (Hide)'!$A38,'Capacity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(Hide)'!$A38,'Capacity Summary'!$I$35:$BH$35,0))&lt;&gt;0,INDEX('Capacity Summary'!$I$36:$BH$135,MATCH('Capacity Backing (Hide)'!BS$2,'Capacity Summary'!$B$36:$B$135,0),MATCH('Capacity Backing (Hide)'!$A38,'Capacity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(Hide)'!$A38,'Capacity Summary'!$I$35:$BH$35,0))&lt;&gt;0,INDEX('Capacity Summary'!$I$36:$BH$135,MATCH('Capacity Backing (Hide)'!BT$2,'Capacity Summary'!$B$36:$B$135,0),MATCH('Capacity Backing (Hide)'!$A38,'Capacity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(Hide)'!$A38,'Capacity Summary'!$I$35:$BH$35,0))&lt;&gt;0,INDEX('Capacity Summary'!$I$36:$BH$135,MATCH('Capacity Backing (Hide)'!BU$2,'Capacity Summary'!$B$36:$B$135,0),MATCH('Capacity Backing (Hide)'!$A38,'Capacity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(Hide)'!$A38,'Capacity Summary'!$I$35:$BH$35,0))&lt;&gt;0,INDEX('Capacity Summary'!$I$36:$BH$135,MATCH('Capacity Backing (Hide)'!BV$2,'Capacity Summary'!$B$36:$B$135,0),MATCH('Capacity Backing (Hide)'!$A38,'Capacity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(Hide)'!$A38,'Capacity Summary'!$I$35:$BH$35,0))&lt;&gt;0,INDEX('Capacity Summary'!$I$36:$BH$135,MATCH('Capacity Backing (Hide)'!BW$2,'Capacity Summary'!$B$36:$B$135,0),MATCH('Capacity Backing (Hide)'!$A38,'Capacity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(Hide)'!$A38,'Capacity Summary'!$I$35:$BH$35,0))&lt;&gt;0,INDEX('Capacity Summary'!$I$36:$BH$135,MATCH('Capacity Backing (Hide)'!BX$2,'Capacity Summary'!$B$36:$B$135,0),MATCH('Capacity Backing (Hide)'!$A38,'Capacity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(Hide)'!$A38,'Capacity Summary'!$I$35:$BH$35,0))&lt;&gt;0,INDEX('Capacity Summary'!$I$36:$BH$135,MATCH('Capacity Backing (Hide)'!BY$2,'Capacity Summary'!$B$36:$B$135,0),MATCH('Capacity Backing (Hide)'!$A38,'Capacity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(Hide)'!$A38,'Capacity Summary'!$I$35:$BH$35,0))&lt;&gt;0,INDEX('Capacity Summary'!$I$36:$BH$135,MATCH('Capacity Backing (Hide)'!BZ$2,'Capacity Summary'!$B$36:$B$135,0),MATCH('Capacity Backing (Hide)'!$A38,'Capacity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(Hide)'!$A38,'Capacity Summary'!$I$35:$BH$35,0))&lt;&gt;0,INDEX('Capacity Summary'!$I$36:$BH$135,MATCH('Capacity Backing (Hide)'!CA$2,'Capacity Summary'!$B$36:$B$135,0),MATCH('Capacity Backing (Hide)'!$A38,'Capacity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(Hide)'!$A38,'Capacity Summary'!$I$35:$BH$35,0))&lt;&gt;0,INDEX('Capacity Summary'!$I$36:$BH$135,MATCH('Capacity Backing (Hide)'!CB$2,'Capacity Summary'!$B$36:$B$135,0),MATCH('Capacity Backing (Hide)'!$A38,'Capacity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(Hide)'!$A38,'Capacity Summary'!$I$35:$BH$35,0))&lt;&gt;0,INDEX('Capacity Summary'!$I$36:$BH$135,MATCH('Capacity Backing (Hide)'!CC$2,'Capacity Summary'!$B$36:$B$135,0),MATCH('Capacity Backing (Hide)'!$A38,'Capacity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(Hide)'!$A38,'Capacity Summary'!$I$35:$BH$35,0))&lt;&gt;0,INDEX('Capacity Summary'!$I$36:$BH$135,MATCH('Capacity Backing (Hide)'!CD$2,'Capacity Summary'!$B$36:$B$135,0),MATCH('Capacity Backing (Hide)'!$A38,'Capacity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(Hide)'!$A38,'Capacity Summary'!$I$35:$BH$35,0))&lt;&gt;0,INDEX('Capacity Summary'!$I$36:$BH$135,MATCH('Capacity Backing (Hide)'!CE$2,'Capacity Summary'!$B$36:$B$135,0),MATCH('Capacity Backing (Hide)'!$A38,'Capacity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(Hide)'!$A38,'Capacity Summary'!$I$35:$BH$35,0))&lt;&gt;0,INDEX('Capacity Summary'!$I$36:$BH$135,MATCH('Capacity Backing (Hide)'!CF$2,'Capacity Summary'!$B$36:$B$135,0),MATCH('Capacity Backing (Hide)'!$A38,'Capacity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(Hide)'!$A38,'Capacity Summary'!$I$35:$BH$35,0))&lt;&gt;0,INDEX('Capacity Summary'!$I$36:$BH$135,MATCH('Capacity Backing (Hide)'!CG$2,'Capacity Summary'!$B$36:$B$135,0),MATCH('Capacity Backing (Hide)'!$A38,'Capacity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(Hide)'!$A38,'Capacity Summary'!$I$35:$BH$35,0))&lt;&gt;0,INDEX('Capacity Summary'!$I$36:$BH$135,MATCH('Capacity Backing (Hide)'!CH$2,'Capacity Summary'!$B$36:$B$135,0),MATCH('Capacity Backing (Hide)'!$A38,'Capacity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(Hide)'!$A38,'Capacity Summary'!$I$35:$BH$35,0))&lt;&gt;0,INDEX('Capacity Summary'!$I$36:$BH$135,MATCH('Capacity Backing (Hide)'!CI$2,'Capacity Summary'!$B$36:$B$135,0),MATCH('Capacity Backing (Hide)'!$A38,'Capacity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(Hide)'!$A38,'Capacity Summary'!$I$35:$BH$35,0))&lt;&gt;0,INDEX('Capacity Summary'!$I$36:$BH$135,MATCH('Capacity Backing (Hide)'!CJ$2,'Capacity Summary'!$B$36:$B$135,0),MATCH('Capacity Backing (Hide)'!$A38,'Capacity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(Hide)'!$A38,'Capacity Summary'!$I$35:$BH$35,0))&lt;&gt;0,INDEX('Capacity Summary'!$I$36:$BH$135,MATCH('Capacity Backing (Hide)'!CK$2,'Capacity Summary'!$B$36:$B$135,0),MATCH('Capacity Backing (Hide)'!$A38,'Capacity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(Hide)'!$A38,'Capacity Summary'!$I$35:$BH$35,0))&lt;&gt;0,INDEX('Capacity Summary'!$I$36:$BH$135,MATCH('Capacity Backing (Hide)'!CL$2,'Capacity Summary'!$B$36:$B$135,0),MATCH('Capacity Backing (Hide)'!$A38,'Capacity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(Hide)'!$A38,'Capacity Summary'!$I$35:$BH$35,0))&lt;&gt;0,INDEX('Capacity Summary'!$I$36:$BH$135,MATCH('Capacity Backing (Hide)'!CM$2,'Capacity Summary'!$B$36:$B$135,0),MATCH('Capacity Backing (Hide)'!$A38,'Capacity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(Hide)'!$A38,'Capacity Summary'!$I$35:$BH$35,0))&lt;&gt;0,INDEX('Capacity Summary'!$I$36:$BH$135,MATCH('Capacity Backing (Hide)'!CN$2,'Capacity Summary'!$B$36:$B$135,0),MATCH('Capacity Backing (Hide)'!$A38,'Capacity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(Hide)'!$A38,'Capacity Summary'!$I$35:$BH$35,0))&lt;&gt;0,INDEX('Capacity Summary'!$I$36:$BH$135,MATCH('Capacity Backing (Hide)'!CO$2,'Capacity Summary'!$B$36:$B$135,0),MATCH('Capacity Backing (Hide)'!$A38,'Capacity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(Hide)'!$A38,'Capacity Summary'!$I$35:$BH$35,0))&lt;&gt;0,INDEX('Capacity Summary'!$I$36:$BH$135,MATCH('Capacity Backing (Hide)'!CP$2,'Capacity Summary'!$B$36:$B$135,0),MATCH('Capacity Backing (Hide)'!$A38,'Capacity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(Hide)'!$A38,'Capacity Summary'!$I$35:$BH$35,0))&lt;&gt;0,INDEX('Capacity Summary'!$I$36:$BH$135,MATCH('Capacity Backing (Hide)'!CQ$2,'Capacity Summary'!$B$36:$B$135,0),MATCH('Capacity Backing (Hide)'!$A38,'Capacity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(Hide)'!$A38,'Capacity Summary'!$I$35:$BH$35,0))&lt;&gt;0,INDEX('Capacity Summary'!$I$36:$BH$135,MATCH('Capacity Backing (Hide)'!CR$2,'Capacity Summary'!$B$36:$B$135,0),MATCH('Capacity Backing (Hide)'!$A38,'Capacity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(Hide)'!$A38,'Capacity Summary'!$I$35:$BH$35,0))&lt;&gt;0,INDEX('Capacity Summary'!$I$36:$BH$135,MATCH('Capacity Backing (Hide)'!CS$2,'Capacity Summary'!$B$36:$B$135,0),MATCH('Capacity Backing (Hide)'!$A38,'Capacity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(Hide)'!$A38,'Capacity Summary'!$I$35:$BH$35,0))&lt;&gt;0,INDEX('Capacity Summary'!$I$36:$BH$135,MATCH('Capacity Backing (Hide)'!CT$2,'Capacity Summary'!$B$36:$B$135,0),MATCH('Capacity Backing (Hide)'!$A38,'Capacity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(Hide)'!$A38,'Capacity Summary'!$I$35:$BH$35,0))&lt;&gt;0,INDEX('Capacity Summary'!$I$36:$BH$135,MATCH('Capacity Backing (Hide)'!CU$2,'Capacity Summary'!$B$36:$B$135,0),MATCH('Capacity Backing (Hide)'!$A38,'Capacity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(Hide)'!$A38,'Capacity Summary'!$I$35:$BH$35,0))&lt;&gt;0,INDEX('Capacity Summary'!$I$36:$BH$135,MATCH('Capacity Backing (Hide)'!CV$2,'Capacity Summary'!$B$36:$B$135,0),MATCH('Capacity Backing (Hide)'!$A38,'Capacity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(Hide)'!$A38,'Capacity Summary'!$I$35:$BH$35,0))&lt;&gt;0,INDEX('Capacity Summary'!$I$36:$BH$135,MATCH('Capacity Backing (Hide)'!CW$2,'Capacity Summary'!$B$36:$B$135,0),MATCH('Capacity Backing (Hide)'!$A38,'Capacity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9" spans="1:101" x14ac:dyDescent="0.35">
      <c r="A39" s="2">
        <f ca="1">'Required Capacity (Hide)'!E39</f>
        <v>44442</v>
      </c>
      <c r="B39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(Hide)'!$A39,'Capacity Summary'!$I$35:$BH$35,0))&lt;&gt;0,INDEX('Capacity Summary'!$I$36:$BH$135,MATCH('Capacity Backing (Hide)'!B$2,'Capacity Summary'!$B$36:$B$135,0),MATCH('Capacity Backing (Hide)'!$A39,'Capacity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9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(Hide)'!$A39,'Capacity Summary'!$I$35:$BH$35,0))&lt;&gt;0,INDEX('Capacity Summary'!$I$36:$BH$135,MATCH('Capacity Backing (Hide)'!C$2,'Capacity Summary'!$B$36:$B$135,0),MATCH('Capacity Backing (Hide)'!$A39,'Capacity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9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(Hide)'!$A39,'Capacity Summary'!$I$35:$BH$35,0))&lt;&gt;0,INDEX('Capacity Summary'!$I$36:$BH$135,MATCH('Capacity Backing (Hide)'!D$2,'Capacity Summary'!$B$36:$B$135,0),MATCH('Capacity Backing (Hide)'!$A39,'Capacity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(Hide)'!$A39,'Capacity Summary'!$I$35:$BH$35,0))&lt;&gt;0,INDEX('Capacity Summary'!$I$36:$BH$135,MATCH('Capacity Backing (Hide)'!E$2,'Capacity Summary'!$B$36:$B$135,0),MATCH('Capacity Backing (Hide)'!$A39,'Capacity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(Hide)'!$A39,'Capacity Summary'!$I$35:$BH$35,0))&lt;&gt;0,INDEX('Capacity Summary'!$I$36:$BH$135,MATCH('Capacity Backing (Hide)'!F$2,'Capacity Summary'!$B$36:$B$135,0),MATCH('Capacity Backing (Hide)'!$A39,'Capacity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(Hide)'!$A39,'Capacity Summary'!$I$35:$BH$35,0))&lt;&gt;0,INDEX('Capacity Summary'!$I$36:$BH$135,MATCH('Capacity Backing (Hide)'!G$2,'Capacity Summary'!$B$36:$B$135,0),MATCH('Capacity Backing (Hide)'!$A39,'Capacity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(Hide)'!$A39,'Capacity Summary'!$I$35:$BH$35,0))&lt;&gt;0,INDEX('Capacity Summary'!$I$36:$BH$135,MATCH('Capacity Backing (Hide)'!H$2,'Capacity Summary'!$B$36:$B$135,0),MATCH('Capacity Backing (Hide)'!$A39,'Capacity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(Hide)'!$A39,'Capacity Summary'!$I$35:$BH$35,0))&lt;&gt;0,INDEX('Capacity Summary'!$I$36:$BH$135,MATCH('Capacity Backing (Hide)'!I$2,'Capacity Summary'!$B$36:$B$135,0),MATCH('Capacity Backing (Hide)'!$A39,'Capacity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(Hide)'!$A39,'Capacity Summary'!$I$35:$BH$35,0))&lt;&gt;0,INDEX('Capacity Summary'!$I$36:$BH$135,MATCH('Capacity Backing (Hide)'!J$2,'Capacity Summary'!$B$36:$B$135,0),MATCH('Capacity Backing (Hide)'!$A39,'Capacity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(Hide)'!$A39,'Capacity Summary'!$I$35:$BH$35,0))&lt;&gt;0,INDEX('Capacity Summary'!$I$36:$BH$135,MATCH('Capacity Backing (Hide)'!K$2,'Capacity Summary'!$B$36:$B$135,0),MATCH('Capacity Backing (Hide)'!$A39,'Capacity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(Hide)'!$A39,'Capacity Summary'!$I$35:$BH$35,0))&lt;&gt;0,INDEX('Capacity Summary'!$I$36:$BH$135,MATCH('Capacity Backing (Hide)'!L$2,'Capacity Summary'!$B$36:$B$135,0),MATCH('Capacity Backing (Hide)'!$A39,'Capacity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(Hide)'!$A39,'Capacity Summary'!$I$35:$BH$35,0))&lt;&gt;0,INDEX('Capacity Summary'!$I$36:$BH$135,MATCH('Capacity Backing (Hide)'!M$2,'Capacity Summary'!$B$36:$B$135,0),MATCH('Capacity Backing (Hide)'!$A39,'Capacity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(Hide)'!$A39,'Capacity Summary'!$I$35:$BH$35,0))&lt;&gt;0,INDEX('Capacity Summary'!$I$36:$BH$135,MATCH('Capacity Backing (Hide)'!N$2,'Capacity Summary'!$B$36:$B$135,0),MATCH('Capacity Backing (Hide)'!$A39,'Capacity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(Hide)'!$A39,'Capacity Summary'!$I$35:$BH$35,0))&lt;&gt;0,INDEX('Capacity Summary'!$I$36:$BH$135,MATCH('Capacity Backing (Hide)'!O$2,'Capacity Summary'!$B$36:$B$135,0),MATCH('Capacity Backing (Hide)'!$A39,'Capacity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(Hide)'!$A39,'Capacity Summary'!$I$35:$BH$35,0))&lt;&gt;0,INDEX('Capacity Summary'!$I$36:$BH$135,MATCH('Capacity Backing (Hide)'!P$2,'Capacity Summary'!$B$36:$B$135,0),MATCH('Capacity Backing (Hide)'!$A39,'Capacity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(Hide)'!$A39,'Capacity Summary'!$I$35:$BH$35,0))&lt;&gt;0,INDEX('Capacity Summary'!$I$36:$BH$135,MATCH('Capacity Backing (Hide)'!Q$2,'Capacity Summary'!$B$36:$B$135,0),MATCH('Capacity Backing (Hide)'!$A39,'Capacity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(Hide)'!$A39,'Capacity Summary'!$I$35:$BH$35,0))&lt;&gt;0,INDEX('Capacity Summary'!$I$36:$BH$135,MATCH('Capacity Backing (Hide)'!R$2,'Capacity Summary'!$B$36:$B$135,0),MATCH('Capacity Backing (Hide)'!$A39,'Capacity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(Hide)'!$A39,'Capacity Summary'!$I$35:$BH$35,0))&lt;&gt;0,INDEX('Capacity Summary'!$I$36:$BH$135,MATCH('Capacity Backing (Hide)'!S$2,'Capacity Summary'!$B$36:$B$135,0),MATCH('Capacity Backing (Hide)'!$A39,'Capacity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(Hide)'!$A39,'Capacity Summary'!$I$35:$BH$35,0))&lt;&gt;0,INDEX('Capacity Summary'!$I$36:$BH$135,MATCH('Capacity Backing (Hide)'!T$2,'Capacity Summary'!$B$36:$B$135,0),MATCH('Capacity Backing (Hide)'!$A39,'Capacity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(Hide)'!$A39,'Capacity Summary'!$I$35:$BH$35,0))&lt;&gt;0,INDEX('Capacity Summary'!$I$36:$BH$135,MATCH('Capacity Backing (Hide)'!U$2,'Capacity Summary'!$B$36:$B$135,0),MATCH('Capacity Backing (Hide)'!$A39,'Capacity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(Hide)'!$A39,'Capacity Summary'!$I$35:$BH$35,0))&lt;&gt;0,INDEX('Capacity Summary'!$I$36:$BH$135,MATCH('Capacity Backing (Hide)'!V$2,'Capacity Summary'!$B$36:$B$135,0),MATCH('Capacity Backing (Hide)'!$A39,'Capacity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(Hide)'!$A39,'Capacity Summary'!$I$35:$BH$35,0))&lt;&gt;0,INDEX('Capacity Summary'!$I$36:$BH$135,MATCH('Capacity Backing (Hide)'!W$2,'Capacity Summary'!$B$36:$B$135,0),MATCH('Capacity Backing (Hide)'!$A39,'Capacity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(Hide)'!$A39,'Capacity Summary'!$I$35:$BH$35,0))&lt;&gt;0,INDEX('Capacity Summary'!$I$36:$BH$135,MATCH('Capacity Backing (Hide)'!X$2,'Capacity Summary'!$B$36:$B$135,0),MATCH('Capacity Backing (Hide)'!$A39,'Capacity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(Hide)'!$A39,'Capacity Summary'!$I$35:$BH$35,0))&lt;&gt;0,INDEX('Capacity Summary'!$I$36:$BH$135,MATCH('Capacity Backing (Hide)'!Y$2,'Capacity Summary'!$B$36:$B$135,0),MATCH('Capacity Backing (Hide)'!$A39,'Capacity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(Hide)'!$A39,'Capacity Summary'!$I$35:$BH$35,0))&lt;&gt;0,INDEX('Capacity Summary'!$I$36:$BH$135,MATCH('Capacity Backing (Hide)'!Z$2,'Capacity Summary'!$B$36:$B$135,0),MATCH('Capacity Backing (Hide)'!$A39,'Capacity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(Hide)'!$A39,'Capacity Summary'!$I$35:$BH$35,0))&lt;&gt;0,INDEX('Capacity Summary'!$I$36:$BH$135,MATCH('Capacity Backing (Hide)'!AA$2,'Capacity Summary'!$B$36:$B$135,0),MATCH('Capacity Backing (Hide)'!$A39,'Capacity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(Hide)'!$A39,'Capacity Summary'!$I$35:$BH$35,0))&lt;&gt;0,INDEX('Capacity Summary'!$I$36:$BH$135,MATCH('Capacity Backing (Hide)'!AB$2,'Capacity Summary'!$B$36:$B$135,0),MATCH('Capacity Backing (Hide)'!$A39,'Capacity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(Hide)'!$A39,'Capacity Summary'!$I$35:$BH$35,0))&lt;&gt;0,INDEX('Capacity Summary'!$I$36:$BH$135,MATCH('Capacity Backing (Hide)'!AC$2,'Capacity Summary'!$B$36:$B$135,0),MATCH('Capacity Backing (Hide)'!$A39,'Capacity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(Hide)'!$A39,'Capacity Summary'!$I$35:$BH$35,0))&lt;&gt;0,INDEX('Capacity Summary'!$I$36:$BH$135,MATCH('Capacity Backing (Hide)'!AD$2,'Capacity Summary'!$B$36:$B$135,0),MATCH('Capacity Backing (Hide)'!$A39,'Capacity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(Hide)'!$A39,'Capacity Summary'!$I$35:$BH$35,0))&lt;&gt;0,INDEX('Capacity Summary'!$I$36:$BH$135,MATCH('Capacity Backing (Hide)'!AE$2,'Capacity Summary'!$B$36:$B$135,0),MATCH('Capacity Backing (Hide)'!$A39,'Capacity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(Hide)'!$A39,'Capacity Summary'!$I$35:$BH$35,0))&lt;&gt;0,INDEX('Capacity Summary'!$I$36:$BH$135,MATCH('Capacity Backing (Hide)'!AF$2,'Capacity Summary'!$B$36:$B$135,0),MATCH('Capacity Backing (Hide)'!$A39,'Capacity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(Hide)'!$A39,'Capacity Summary'!$I$35:$BH$35,0))&lt;&gt;0,INDEX('Capacity Summary'!$I$36:$BH$135,MATCH('Capacity Backing (Hide)'!AG$2,'Capacity Summary'!$B$36:$B$135,0),MATCH('Capacity Backing (Hide)'!$A39,'Capacity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(Hide)'!$A39,'Capacity Summary'!$I$35:$BH$35,0))&lt;&gt;0,INDEX('Capacity Summary'!$I$36:$BH$135,MATCH('Capacity Backing (Hide)'!AH$2,'Capacity Summary'!$B$36:$B$135,0),MATCH('Capacity Backing (Hide)'!$A39,'Capacity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(Hide)'!$A39,'Capacity Summary'!$I$35:$BH$35,0))&lt;&gt;0,INDEX('Capacity Summary'!$I$36:$BH$135,MATCH('Capacity Backing (Hide)'!AI$2,'Capacity Summary'!$B$36:$B$135,0),MATCH('Capacity Backing (Hide)'!$A39,'Capacity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(Hide)'!$A39,'Capacity Summary'!$I$35:$BH$35,0))&lt;&gt;0,INDEX('Capacity Summary'!$I$36:$BH$135,MATCH('Capacity Backing (Hide)'!AJ$2,'Capacity Summary'!$B$36:$B$135,0),MATCH('Capacity Backing (Hide)'!$A39,'Capacity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(Hide)'!$A39,'Capacity Summary'!$I$35:$BH$35,0))&lt;&gt;0,INDEX('Capacity Summary'!$I$36:$BH$135,MATCH('Capacity Backing (Hide)'!AK$2,'Capacity Summary'!$B$36:$B$135,0),MATCH('Capacity Backing (Hide)'!$A39,'Capacity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(Hide)'!$A39,'Capacity Summary'!$I$35:$BH$35,0))&lt;&gt;0,INDEX('Capacity Summary'!$I$36:$BH$135,MATCH('Capacity Backing (Hide)'!AL$2,'Capacity Summary'!$B$36:$B$135,0),MATCH('Capacity Backing (Hide)'!$A39,'Capacity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(Hide)'!$A39,'Capacity Summary'!$I$35:$BH$35,0))&lt;&gt;0,INDEX('Capacity Summary'!$I$36:$BH$135,MATCH('Capacity Backing (Hide)'!AM$2,'Capacity Summary'!$B$36:$B$135,0),MATCH('Capacity Backing (Hide)'!$A39,'Capacity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(Hide)'!$A39,'Capacity Summary'!$I$35:$BH$35,0))&lt;&gt;0,INDEX('Capacity Summary'!$I$36:$BH$135,MATCH('Capacity Backing (Hide)'!AN$2,'Capacity Summary'!$B$36:$B$135,0),MATCH('Capacity Backing (Hide)'!$A39,'Capacity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(Hide)'!$A39,'Capacity Summary'!$I$35:$BH$35,0))&lt;&gt;0,INDEX('Capacity Summary'!$I$36:$BH$135,MATCH('Capacity Backing (Hide)'!AO$2,'Capacity Summary'!$B$36:$B$135,0),MATCH('Capacity Backing (Hide)'!$A39,'Capacity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(Hide)'!$A39,'Capacity Summary'!$I$35:$BH$35,0))&lt;&gt;0,INDEX('Capacity Summary'!$I$36:$BH$135,MATCH('Capacity Backing (Hide)'!AP$2,'Capacity Summary'!$B$36:$B$135,0),MATCH('Capacity Backing (Hide)'!$A39,'Capacity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(Hide)'!$A39,'Capacity Summary'!$I$35:$BH$35,0))&lt;&gt;0,INDEX('Capacity Summary'!$I$36:$BH$135,MATCH('Capacity Backing (Hide)'!AQ$2,'Capacity Summary'!$B$36:$B$135,0),MATCH('Capacity Backing (Hide)'!$A39,'Capacity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(Hide)'!$A39,'Capacity Summary'!$I$35:$BH$35,0))&lt;&gt;0,INDEX('Capacity Summary'!$I$36:$BH$135,MATCH('Capacity Backing (Hide)'!AR$2,'Capacity Summary'!$B$36:$B$135,0),MATCH('Capacity Backing (Hide)'!$A39,'Capacity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(Hide)'!$A39,'Capacity Summary'!$I$35:$BH$35,0))&lt;&gt;0,INDEX('Capacity Summary'!$I$36:$BH$135,MATCH('Capacity Backing (Hide)'!AS$2,'Capacity Summary'!$B$36:$B$135,0),MATCH('Capacity Backing (Hide)'!$A39,'Capacity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(Hide)'!$A39,'Capacity Summary'!$I$35:$BH$35,0))&lt;&gt;0,INDEX('Capacity Summary'!$I$36:$BH$135,MATCH('Capacity Backing (Hide)'!AT$2,'Capacity Summary'!$B$36:$B$135,0),MATCH('Capacity Backing (Hide)'!$A39,'Capacity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(Hide)'!$A39,'Capacity Summary'!$I$35:$BH$35,0))&lt;&gt;0,INDEX('Capacity Summary'!$I$36:$BH$135,MATCH('Capacity Backing (Hide)'!AU$2,'Capacity Summary'!$B$36:$B$135,0),MATCH('Capacity Backing (Hide)'!$A39,'Capacity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(Hide)'!$A39,'Capacity Summary'!$I$35:$BH$35,0))&lt;&gt;0,INDEX('Capacity Summary'!$I$36:$BH$135,MATCH('Capacity Backing (Hide)'!AV$2,'Capacity Summary'!$B$36:$B$135,0),MATCH('Capacity Backing (Hide)'!$A39,'Capacity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(Hide)'!$A39,'Capacity Summary'!$I$35:$BH$35,0))&lt;&gt;0,INDEX('Capacity Summary'!$I$36:$BH$135,MATCH('Capacity Backing (Hide)'!AW$2,'Capacity Summary'!$B$36:$B$135,0),MATCH('Capacity Backing (Hide)'!$A39,'Capacity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(Hide)'!$A39,'Capacity Summary'!$I$35:$BH$35,0))&lt;&gt;0,INDEX('Capacity Summary'!$I$36:$BH$135,MATCH('Capacity Backing (Hide)'!AX$2,'Capacity Summary'!$B$36:$B$135,0),MATCH('Capacity Backing (Hide)'!$A39,'Capacity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(Hide)'!$A39,'Capacity Summary'!$I$35:$BH$35,0))&lt;&gt;0,INDEX('Capacity Summary'!$I$36:$BH$135,MATCH('Capacity Backing (Hide)'!AY$2,'Capacity Summary'!$B$36:$B$135,0),MATCH('Capacity Backing (Hide)'!$A39,'Capacity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(Hide)'!$A39,'Capacity Summary'!$I$35:$BH$35,0))&lt;&gt;0,INDEX('Capacity Summary'!$I$36:$BH$135,MATCH('Capacity Backing (Hide)'!AZ$2,'Capacity Summary'!$B$36:$B$135,0),MATCH('Capacity Backing (Hide)'!$A39,'Capacity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(Hide)'!$A39,'Capacity Summary'!$I$35:$BH$35,0))&lt;&gt;0,INDEX('Capacity Summary'!$I$36:$BH$135,MATCH('Capacity Backing (Hide)'!BA$2,'Capacity Summary'!$B$36:$B$135,0),MATCH('Capacity Backing (Hide)'!$A39,'Capacity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(Hide)'!$A39,'Capacity Summary'!$I$35:$BH$35,0))&lt;&gt;0,INDEX('Capacity Summary'!$I$36:$BH$135,MATCH('Capacity Backing (Hide)'!BB$2,'Capacity Summary'!$B$36:$B$135,0),MATCH('Capacity Backing (Hide)'!$A39,'Capacity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(Hide)'!$A39,'Capacity Summary'!$I$35:$BH$35,0))&lt;&gt;0,INDEX('Capacity Summary'!$I$36:$BH$135,MATCH('Capacity Backing (Hide)'!BC$2,'Capacity Summary'!$B$36:$B$135,0),MATCH('Capacity Backing (Hide)'!$A39,'Capacity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(Hide)'!$A39,'Capacity Summary'!$I$35:$BH$35,0))&lt;&gt;0,INDEX('Capacity Summary'!$I$36:$BH$135,MATCH('Capacity Backing (Hide)'!BD$2,'Capacity Summary'!$B$36:$B$135,0),MATCH('Capacity Backing (Hide)'!$A39,'Capacity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(Hide)'!$A39,'Capacity Summary'!$I$35:$BH$35,0))&lt;&gt;0,INDEX('Capacity Summary'!$I$36:$BH$135,MATCH('Capacity Backing (Hide)'!BE$2,'Capacity Summary'!$B$36:$B$135,0),MATCH('Capacity Backing (Hide)'!$A39,'Capacity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(Hide)'!$A39,'Capacity Summary'!$I$35:$BH$35,0))&lt;&gt;0,INDEX('Capacity Summary'!$I$36:$BH$135,MATCH('Capacity Backing (Hide)'!BF$2,'Capacity Summary'!$B$36:$B$135,0),MATCH('Capacity Backing (Hide)'!$A39,'Capacity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(Hide)'!$A39,'Capacity Summary'!$I$35:$BH$35,0))&lt;&gt;0,INDEX('Capacity Summary'!$I$36:$BH$135,MATCH('Capacity Backing (Hide)'!BG$2,'Capacity Summary'!$B$36:$B$135,0),MATCH('Capacity Backing (Hide)'!$A39,'Capacity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(Hide)'!$A39,'Capacity Summary'!$I$35:$BH$35,0))&lt;&gt;0,INDEX('Capacity Summary'!$I$36:$BH$135,MATCH('Capacity Backing (Hide)'!BH$2,'Capacity Summary'!$B$36:$B$135,0),MATCH('Capacity Backing (Hide)'!$A39,'Capacity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(Hide)'!$A39,'Capacity Summary'!$I$35:$BH$35,0))&lt;&gt;0,INDEX('Capacity Summary'!$I$36:$BH$135,MATCH('Capacity Backing (Hide)'!BI$2,'Capacity Summary'!$B$36:$B$135,0),MATCH('Capacity Backing (Hide)'!$A39,'Capacity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(Hide)'!$A39,'Capacity Summary'!$I$35:$BH$35,0))&lt;&gt;0,INDEX('Capacity Summary'!$I$36:$BH$135,MATCH('Capacity Backing (Hide)'!BJ$2,'Capacity Summary'!$B$36:$B$135,0),MATCH('Capacity Backing (Hide)'!$A39,'Capacity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(Hide)'!$A39,'Capacity Summary'!$I$35:$BH$35,0))&lt;&gt;0,INDEX('Capacity Summary'!$I$36:$BH$135,MATCH('Capacity Backing (Hide)'!BK$2,'Capacity Summary'!$B$36:$B$135,0),MATCH('Capacity Backing (Hide)'!$A39,'Capacity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(Hide)'!$A39,'Capacity Summary'!$I$35:$BH$35,0))&lt;&gt;0,INDEX('Capacity Summary'!$I$36:$BH$135,MATCH('Capacity Backing (Hide)'!BL$2,'Capacity Summary'!$B$36:$B$135,0),MATCH('Capacity Backing (Hide)'!$A39,'Capacity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(Hide)'!$A39,'Capacity Summary'!$I$35:$BH$35,0))&lt;&gt;0,INDEX('Capacity Summary'!$I$36:$BH$135,MATCH('Capacity Backing (Hide)'!BM$2,'Capacity Summary'!$B$36:$B$135,0),MATCH('Capacity Backing (Hide)'!$A39,'Capacity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(Hide)'!$A39,'Capacity Summary'!$I$35:$BH$35,0))&lt;&gt;0,INDEX('Capacity Summary'!$I$36:$BH$135,MATCH('Capacity Backing (Hide)'!BN$2,'Capacity Summary'!$B$36:$B$135,0),MATCH('Capacity Backing (Hide)'!$A39,'Capacity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(Hide)'!$A39,'Capacity Summary'!$I$35:$BH$35,0))&lt;&gt;0,INDEX('Capacity Summary'!$I$36:$BH$135,MATCH('Capacity Backing (Hide)'!BO$2,'Capacity Summary'!$B$36:$B$135,0),MATCH('Capacity Backing (Hide)'!$A39,'Capacity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(Hide)'!$A39,'Capacity Summary'!$I$35:$BH$35,0))&lt;&gt;0,INDEX('Capacity Summary'!$I$36:$BH$135,MATCH('Capacity Backing (Hide)'!BP$2,'Capacity Summary'!$B$36:$B$135,0),MATCH('Capacity Backing (Hide)'!$A39,'Capacity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(Hide)'!$A39,'Capacity Summary'!$I$35:$BH$35,0))&lt;&gt;0,INDEX('Capacity Summary'!$I$36:$BH$135,MATCH('Capacity Backing (Hide)'!BQ$2,'Capacity Summary'!$B$36:$B$135,0),MATCH('Capacity Backing (Hide)'!$A39,'Capacity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(Hide)'!$A39,'Capacity Summary'!$I$35:$BH$35,0))&lt;&gt;0,INDEX('Capacity Summary'!$I$36:$BH$135,MATCH('Capacity Backing (Hide)'!BR$2,'Capacity Summary'!$B$36:$B$135,0),MATCH('Capacity Backing (Hide)'!$A39,'Capacity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(Hide)'!$A39,'Capacity Summary'!$I$35:$BH$35,0))&lt;&gt;0,INDEX('Capacity Summary'!$I$36:$BH$135,MATCH('Capacity Backing (Hide)'!BS$2,'Capacity Summary'!$B$36:$B$135,0),MATCH('Capacity Backing (Hide)'!$A39,'Capacity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(Hide)'!$A39,'Capacity Summary'!$I$35:$BH$35,0))&lt;&gt;0,INDEX('Capacity Summary'!$I$36:$BH$135,MATCH('Capacity Backing (Hide)'!BT$2,'Capacity Summary'!$B$36:$B$135,0),MATCH('Capacity Backing (Hide)'!$A39,'Capacity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(Hide)'!$A39,'Capacity Summary'!$I$35:$BH$35,0))&lt;&gt;0,INDEX('Capacity Summary'!$I$36:$BH$135,MATCH('Capacity Backing (Hide)'!BU$2,'Capacity Summary'!$B$36:$B$135,0),MATCH('Capacity Backing (Hide)'!$A39,'Capacity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(Hide)'!$A39,'Capacity Summary'!$I$35:$BH$35,0))&lt;&gt;0,INDEX('Capacity Summary'!$I$36:$BH$135,MATCH('Capacity Backing (Hide)'!BV$2,'Capacity Summary'!$B$36:$B$135,0),MATCH('Capacity Backing (Hide)'!$A39,'Capacity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(Hide)'!$A39,'Capacity Summary'!$I$35:$BH$35,0))&lt;&gt;0,INDEX('Capacity Summary'!$I$36:$BH$135,MATCH('Capacity Backing (Hide)'!BW$2,'Capacity Summary'!$B$36:$B$135,0),MATCH('Capacity Backing (Hide)'!$A39,'Capacity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(Hide)'!$A39,'Capacity Summary'!$I$35:$BH$35,0))&lt;&gt;0,INDEX('Capacity Summary'!$I$36:$BH$135,MATCH('Capacity Backing (Hide)'!BX$2,'Capacity Summary'!$B$36:$B$135,0),MATCH('Capacity Backing (Hide)'!$A39,'Capacity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(Hide)'!$A39,'Capacity Summary'!$I$35:$BH$35,0))&lt;&gt;0,INDEX('Capacity Summary'!$I$36:$BH$135,MATCH('Capacity Backing (Hide)'!BY$2,'Capacity Summary'!$B$36:$B$135,0),MATCH('Capacity Backing (Hide)'!$A39,'Capacity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(Hide)'!$A39,'Capacity Summary'!$I$35:$BH$35,0))&lt;&gt;0,INDEX('Capacity Summary'!$I$36:$BH$135,MATCH('Capacity Backing (Hide)'!BZ$2,'Capacity Summary'!$B$36:$B$135,0),MATCH('Capacity Backing (Hide)'!$A39,'Capacity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(Hide)'!$A39,'Capacity Summary'!$I$35:$BH$35,0))&lt;&gt;0,INDEX('Capacity Summary'!$I$36:$BH$135,MATCH('Capacity Backing (Hide)'!CA$2,'Capacity Summary'!$B$36:$B$135,0),MATCH('Capacity Backing (Hide)'!$A39,'Capacity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(Hide)'!$A39,'Capacity Summary'!$I$35:$BH$35,0))&lt;&gt;0,INDEX('Capacity Summary'!$I$36:$BH$135,MATCH('Capacity Backing (Hide)'!CB$2,'Capacity Summary'!$B$36:$B$135,0),MATCH('Capacity Backing (Hide)'!$A39,'Capacity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(Hide)'!$A39,'Capacity Summary'!$I$35:$BH$35,0))&lt;&gt;0,INDEX('Capacity Summary'!$I$36:$BH$135,MATCH('Capacity Backing (Hide)'!CC$2,'Capacity Summary'!$B$36:$B$135,0),MATCH('Capacity Backing (Hide)'!$A39,'Capacity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(Hide)'!$A39,'Capacity Summary'!$I$35:$BH$35,0))&lt;&gt;0,INDEX('Capacity Summary'!$I$36:$BH$135,MATCH('Capacity Backing (Hide)'!CD$2,'Capacity Summary'!$B$36:$B$135,0),MATCH('Capacity Backing (Hide)'!$A39,'Capacity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(Hide)'!$A39,'Capacity Summary'!$I$35:$BH$35,0))&lt;&gt;0,INDEX('Capacity Summary'!$I$36:$BH$135,MATCH('Capacity Backing (Hide)'!CE$2,'Capacity Summary'!$B$36:$B$135,0),MATCH('Capacity Backing (Hide)'!$A39,'Capacity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(Hide)'!$A39,'Capacity Summary'!$I$35:$BH$35,0))&lt;&gt;0,INDEX('Capacity Summary'!$I$36:$BH$135,MATCH('Capacity Backing (Hide)'!CF$2,'Capacity Summary'!$B$36:$B$135,0),MATCH('Capacity Backing (Hide)'!$A39,'Capacity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(Hide)'!$A39,'Capacity Summary'!$I$35:$BH$35,0))&lt;&gt;0,INDEX('Capacity Summary'!$I$36:$BH$135,MATCH('Capacity Backing (Hide)'!CG$2,'Capacity Summary'!$B$36:$B$135,0),MATCH('Capacity Backing (Hide)'!$A39,'Capacity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(Hide)'!$A39,'Capacity Summary'!$I$35:$BH$35,0))&lt;&gt;0,INDEX('Capacity Summary'!$I$36:$BH$135,MATCH('Capacity Backing (Hide)'!CH$2,'Capacity Summary'!$B$36:$B$135,0),MATCH('Capacity Backing (Hide)'!$A39,'Capacity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(Hide)'!$A39,'Capacity Summary'!$I$35:$BH$35,0))&lt;&gt;0,INDEX('Capacity Summary'!$I$36:$BH$135,MATCH('Capacity Backing (Hide)'!CI$2,'Capacity Summary'!$B$36:$B$135,0),MATCH('Capacity Backing (Hide)'!$A39,'Capacity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(Hide)'!$A39,'Capacity Summary'!$I$35:$BH$35,0))&lt;&gt;0,INDEX('Capacity Summary'!$I$36:$BH$135,MATCH('Capacity Backing (Hide)'!CJ$2,'Capacity Summary'!$B$36:$B$135,0),MATCH('Capacity Backing (Hide)'!$A39,'Capacity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(Hide)'!$A39,'Capacity Summary'!$I$35:$BH$35,0))&lt;&gt;0,INDEX('Capacity Summary'!$I$36:$BH$135,MATCH('Capacity Backing (Hide)'!CK$2,'Capacity Summary'!$B$36:$B$135,0),MATCH('Capacity Backing (Hide)'!$A39,'Capacity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(Hide)'!$A39,'Capacity Summary'!$I$35:$BH$35,0))&lt;&gt;0,INDEX('Capacity Summary'!$I$36:$BH$135,MATCH('Capacity Backing (Hide)'!CL$2,'Capacity Summary'!$B$36:$B$135,0),MATCH('Capacity Backing (Hide)'!$A39,'Capacity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(Hide)'!$A39,'Capacity Summary'!$I$35:$BH$35,0))&lt;&gt;0,INDEX('Capacity Summary'!$I$36:$BH$135,MATCH('Capacity Backing (Hide)'!CM$2,'Capacity Summary'!$B$36:$B$135,0),MATCH('Capacity Backing (Hide)'!$A39,'Capacity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(Hide)'!$A39,'Capacity Summary'!$I$35:$BH$35,0))&lt;&gt;0,INDEX('Capacity Summary'!$I$36:$BH$135,MATCH('Capacity Backing (Hide)'!CN$2,'Capacity Summary'!$B$36:$B$135,0),MATCH('Capacity Backing (Hide)'!$A39,'Capacity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(Hide)'!$A39,'Capacity Summary'!$I$35:$BH$35,0))&lt;&gt;0,INDEX('Capacity Summary'!$I$36:$BH$135,MATCH('Capacity Backing (Hide)'!CO$2,'Capacity Summary'!$B$36:$B$135,0),MATCH('Capacity Backing (Hide)'!$A39,'Capacity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(Hide)'!$A39,'Capacity Summary'!$I$35:$BH$35,0))&lt;&gt;0,INDEX('Capacity Summary'!$I$36:$BH$135,MATCH('Capacity Backing (Hide)'!CP$2,'Capacity Summary'!$B$36:$B$135,0),MATCH('Capacity Backing (Hide)'!$A39,'Capacity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(Hide)'!$A39,'Capacity Summary'!$I$35:$BH$35,0))&lt;&gt;0,INDEX('Capacity Summary'!$I$36:$BH$135,MATCH('Capacity Backing (Hide)'!CQ$2,'Capacity Summary'!$B$36:$B$135,0),MATCH('Capacity Backing (Hide)'!$A39,'Capacity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(Hide)'!$A39,'Capacity Summary'!$I$35:$BH$35,0))&lt;&gt;0,INDEX('Capacity Summary'!$I$36:$BH$135,MATCH('Capacity Backing (Hide)'!CR$2,'Capacity Summary'!$B$36:$B$135,0),MATCH('Capacity Backing (Hide)'!$A39,'Capacity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(Hide)'!$A39,'Capacity Summary'!$I$35:$BH$35,0))&lt;&gt;0,INDEX('Capacity Summary'!$I$36:$BH$135,MATCH('Capacity Backing (Hide)'!CS$2,'Capacity Summary'!$B$36:$B$135,0),MATCH('Capacity Backing (Hide)'!$A39,'Capacity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(Hide)'!$A39,'Capacity Summary'!$I$35:$BH$35,0))&lt;&gt;0,INDEX('Capacity Summary'!$I$36:$BH$135,MATCH('Capacity Backing (Hide)'!CT$2,'Capacity Summary'!$B$36:$B$135,0),MATCH('Capacity Backing (Hide)'!$A39,'Capacity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(Hide)'!$A39,'Capacity Summary'!$I$35:$BH$35,0))&lt;&gt;0,INDEX('Capacity Summary'!$I$36:$BH$135,MATCH('Capacity Backing (Hide)'!CU$2,'Capacity Summary'!$B$36:$B$135,0),MATCH('Capacity Backing (Hide)'!$A39,'Capacity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(Hide)'!$A39,'Capacity Summary'!$I$35:$BH$35,0))&lt;&gt;0,INDEX('Capacity Summary'!$I$36:$BH$135,MATCH('Capacity Backing (Hide)'!CV$2,'Capacity Summary'!$B$36:$B$135,0),MATCH('Capacity Backing (Hide)'!$A39,'Capacity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(Hide)'!$A39,'Capacity Summary'!$I$35:$BH$35,0))&lt;&gt;0,INDEX('Capacity Summary'!$I$36:$BH$135,MATCH('Capacity Backing (Hide)'!CW$2,'Capacity Summary'!$B$36:$B$135,0),MATCH('Capacity Backing (Hide)'!$A39,'Capacity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0" spans="1:101" x14ac:dyDescent="0.35">
      <c r="A40" s="2">
        <f ca="1">'Required Capacity (Hide)'!E40</f>
        <v>44449</v>
      </c>
      <c r="B40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(Hide)'!$A40,'Capacity Summary'!$I$35:$BH$35,0))&lt;&gt;0,INDEX('Capacity Summary'!$I$36:$BH$135,MATCH('Capacity Backing (Hide)'!B$2,'Capacity Summary'!$B$36:$B$135,0),MATCH('Capacity Backing (Hide)'!$A40,'Capacity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0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(Hide)'!$A40,'Capacity Summary'!$I$35:$BH$35,0))&lt;&gt;0,INDEX('Capacity Summary'!$I$36:$BH$135,MATCH('Capacity Backing (Hide)'!C$2,'Capacity Summary'!$B$36:$B$135,0),MATCH('Capacity Backing (Hide)'!$A40,'Capacity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0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(Hide)'!$A40,'Capacity Summary'!$I$35:$BH$35,0))&lt;&gt;0,INDEX('Capacity Summary'!$I$36:$BH$135,MATCH('Capacity Backing (Hide)'!D$2,'Capacity Summary'!$B$36:$B$135,0),MATCH('Capacity Backing (Hide)'!$A40,'Capacity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(Hide)'!$A40,'Capacity Summary'!$I$35:$BH$35,0))&lt;&gt;0,INDEX('Capacity Summary'!$I$36:$BH$135,MATCH('Capacity Backing (Hide)'!E$2,'Capacity Summary'!$B$36:$B$135,0),MATCH('Capacity Backing (Hide)'!$A40,'Capacity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(Hide)'!$A40,'Capacity Summary'!$I$35:$BH$35,0))&lt;&gt;0,INDEX('Capacity Summary'!$I$36:$BH$135,MATCH('Capacity Backing (Hide)'!F$2,'Capacity Summary'!$B$36:$B$135,0),MATCH('Capacity Backing (Hide)'!$A40,'Capacity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(Hide)'!$A40,'Capacity Summary'!$I$35:$BH$35,0))&lt;&gt;0,INDEX('Capacity Summary'!$I$36:$BH$135,MATCH('Capacity Backing (Hide)'!G$2,'Capacity Summary'!$B$36:$B$135,0),MATCH('Capacity Backing (Hide)'!$A40,'Capacity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(Hide)'!$A40,'Capacity Summary'!$I$35:$BH$35,0))&lt;&gt;0,INDEX('Capacity Summary'!$I$36:$BH$135,MATCH('Capacity Backing (Hide)'!H$2,'Capacity Summary'!$B$36:$B$135,0),MATCH('Capacity Backing (Hide)'!$A40,'Capacity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(Hide)'!$A40,'Capacity Summary'!$I$35:$BH$35,0))&lt;&gt;0,INDEX('Capacity Summary'!$I$36:$BH$135,MATCH('Capacity Backing (Hide)'!I$2,'Capacity Summary'!$B$36:$B$135,0),MATCH('Capacity Backing (Hide)'!$A40,'Capacity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(Hide)'!$A40,'Capacity Summary'!$I$35:$BH$35,0))&lt;&gt;0,INDEX('Capacity Summary'!$I$36:$BH$135,MATCH('Capacity Backing (Hide)'!J$2,'Capacity Summary'!$B$36:$B$135,0),MATCH('Capacity Backing (Hide)'!$A40,'Capacity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(Hide)'!$A40,'Capacity Summary'!$I$35:$BH$35,0))&lt;&gt;0,INDEX('Capacity Summary'!$I$36:$BH$135,MATCH('Capacity Backing (Hide)'!K$2,'Capacity Summary'!$B$36:$B$135,0),MATCH('Capacity Backing (Hide)'!$A40,'Capacity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(Hide)'!$A40,'Capacity Summary'!$I$35:$BH$35,0))&lt;&gt;0,INDEX('Capacity Summary'!$I$36:$BH$135,MATCH('Capacity Backing (Hide)'!L$2,'Capacity Summary'!$B$36:$B$135,0),MATCH('Capacity Backing (Hide)'!$A40,'Capacity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(Hide)'!$A40,'Capacity Summary'!$I$35:$BH$35,0))&lt;&gt;0,INDEX('Capacity Summary'!$I$36:$BH$135,MATCH('Capacity Backing (Hide)'!M$2,'Capacity Summary'!$B$36:$B$135,0),MATCH('Capacity Backing (Hide)'!$A40,'Capacity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(Hide)'!$A40,'Capacity Summary'!$I$35:$BH$35,0))&lt;&gt;0,INDEX('Capacity Summary'!$I$36:$BH$135,MATCH('Capacity Backing (Hide)'!N$2,'Capacity Summary'!$B$36:$B$135,0),MATCH('Capacity Backing (Hide)'!$A40,'Capacity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(Hide)'!$A40,'Capacity Summary'!$I$35:$BH$35,0))&lt;&gt;0,INDEX('Capacity Summary'!$I$36:$BH$135,MATCH('Capacity Backing (Hide)'!O$2,'Capacity Summary'!$B$36:$B$135,0),MATCH('Capacity Backing (Hide)'!$A40,'Capacity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(Hide)'!$A40,'Capacity Summary'!$I$35:$BH$35,0))&lt;&gt;0,INDEX('Capacity Summary'!$I$36:$BH$135,MATCH('Capacity Backing (Hide)'!P$2,'Capacity Summary'!$B$36:$B$135,0),MATCH('Capacity Backing (Hide)'!$A40,'Capacity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(Hide)'!$A40,'Capacity Summary'!$I$35:$BH$35,0))&lt;&gt;0,INDEX('Capacity Summary'!$I$36:$BH$135,MATCH('Capacity Backing (Hide)'!Q$2,'Capacity Summary'!$B$36:$B$135,0),MATCH('Capacity Backing (Hide)'!$A40,'Capacity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(Hide)'!$A40,'Capacity Summary'!$I$35:$BH$35,0))&lt;&gt;0,INDEX('Capacity Summary'!$I$36:$BH$135,MATCH('Capacity Backing (Hide)'!R$2,'Capacity Summary'!$B$36:$B$135,0),MATCH('Capacity Backing (Hide)'!$A40,'Capacity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(Hide)'!$A40,'Capacity Summary'!$I$35:$BH$35,0))&lt;&gt;0,INDEX('Capacity Summary'!$I$36:$BH$135,MATCH('Capacity Backing (Hide)'!S$2,'Capacity Summary'!$B$36:$B$135,0),MATCH('Capacity Backing (Hide)'!$A40,'Capacity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(Hide)'!$A40,'Capacity Summary'!$I$35:$BH$35,0))&lt;&gt;0,INDEX('Capacity Summary'!$I$36:$BH$135,MATCH('Capacity Backing (Hide)'!T$2,'Capacity Summary'!$B$36:$B$135,0),MATCH('Capacity Backing (Hide)'!$A40,'Capacity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(Hide)'!$A40,'Capacity Summary'!$I$35:$BH$35,0))&lt;&gt;0,INDEX('Capacity Summary'!$I$36:$BH$135,MATCH('Capacity Backing (Hide)'!U$2,'Capacity Summary'!$B$36:$B$135,0),MATCH('Capacity Backing (Hide)'!$A40,'Capacity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(Hide)'!$A40,'Capacity Summary'!$I$35:$BH$35,0))&lt;&gt;0,INDEX('Capacity Summary'!$I$36:$BH$135,MATCH('Capacity Backing (Hide)'!V$2,'Capacity Summary'!$B$36:$B$135,0),MATCH('Capacity Backing (Hide)'!$A40,'Capacity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(Hide)'!$A40,'Capacity Summary'!$I$35:$BH$35,0))&lt;&gt;0,INDEX('Capacity Summary'!$I$36:$BH$135,MATCH('Capacity Backing (Hide)'!W$2,'Capacity Summary'!$B$36:$B$135,0),MATCH('Capacity Backing (Hide)'!$A40,'Capacity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(Hide)'!$A40,'Capacity Summary'!$I$35:$BH$35,0))&lt;&gt;0,INDEX('Capacity Summary'!$I$36:$BH$135,MATCH('Capacity Backing (Hide)'!X$2,'Capacity Summary'!$B$36:$B$135,0),MATCH('Capacity Backing (Hide)'!$A40,'Capacity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(Hide)'!$A40,'Capacity Summary'!$I$35:$BH$35,0))&lt;&gt;0,INDEX('Capacity Summary'!$I$36:$BH$135,MATCH('Capacity Backing (Hide)'!Y$2,'Capacity Summary'!$B$36:$B$135,0),MATCH('Capacity Backing (Hide)'!$A40,'Capacity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(Hide)'!$A40,'Capacity Summary'!$I$35:$BH$35,0))&lt;&gt;0,INDEX('Capacity Summary'!$I$36:$BH$135,MATCH('Capacity Backing (Hide)'!Z$2,'Capacity Summary'!$B$36:$B$135,0),MATCH('Capacity Backing (Hide)'!$A40,'Capacity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(Hide)'!$A40,'Capacity Summary'!$I$35:$BH$35,0))&lt;&gt;0,INDEX('Capacity Summary'!$I$36:$BH$135,MATCH('Capacity Backing (Hide)'!AA$2,'Capacity Summary'!$B$36:$B$135,0),MATCH('Capacity Backing (Hide)'!$A40,'Capacity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(Hide)'!$A40,'Capacity Summary'!$I$35:$BH$35,0))&lt;&gt;0,INDEX('Capacity Summary'!$I$36:$BH$135,MATCH('Capacity Backing (Hide)'!AB$2,'Capacity Summary'!$B$36:$B$135,0),MATCH('Capacity Backing (Hide)'!$A40,'Capacity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(Hide)'!$A40,'Capacity Summary'!$I$35:$BH$35,0))&lt;&gt;0,INDEX('Capacity Summary'!$I$36:$BH$135,MATCH('Capacity Backing (Hide)'!AC$2,'Capacity Summary'!$B$36:$B$135,0),MATCH('Capacity Backing (Hide)'!$A40,'Capacity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(Hide)'!$A40,'Capacity Summary'!$I$35:$BH$35,0))&lt;&gt;0,INDEX('Capacity Summary'!$I$36:$BH$135,MATCH('Capacity Backing (Hide)'!AD$2,'Capacity Summary'!$B$36:$B$135,0),MATCH('Capacity Backing (Hide)'!$A40,'Capacity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(Hide)'!$A40,'Capacity Summary'!$I$35:$BH$35,0))&lt;&gt;0,INDEX('Capacity Summary'!$I$36:$BH$135,MATCH('Capacity Backing (Hide)'!AE$2,'Capacity Summary'!$B$36:$B$135,0),MATCH('Capacity Backing (Hide)'!$A40,'Capacity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(Hide)'!$A40,'Capacity Summary'!$I$35:$BH$35,0))&lt;&gt;0,INDEX('Capacity Summary'!$I$36:$BH$135,MATCH('Capacity Backing (Hide)'!AF$2,'Capacity Summary'!$B$36:$B$135,0),MATCH('Capacity Backing (Hide)'!$A40,'Capacity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(Hide)'!$A40,'Capacity Summary'!$I$35:$BH$35,0))&lt;&gt;0,INDEX('Capacity Summary'!$I$36:$BH$135,MATCH('Capacity Backing (Hide)'!AG$2,'Capacity Summary'!$B$36:$B$135,0),MATCH('Capacity Backing (Hide)'!$A40,'Capacity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(Hide)'!$A40,'Capacity Summary'!$I$35:$BH$35,0))&lt;&gt;0,INDEX('Capacity Summary'!$I$36:$BH$135,MATCH('Capacity Backing (Hide)'!AH$2,'Capacity Summary'!$B$36:$B$135,0),MATCH('Capacity Backing (Hide)'!$A40,'Capacity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(Hide)'!$A40,'Capacity Summary'!$I$35:$BH$35,0))&lt;&gt;0,INDEX('Capacity Summary'!$I$36:$BH$135,MATCH('Capacity Backing (Hide)'!AI$2,'Capacity Summary'!$B$36:$B$135,0),MATCH('Capacity Backing (Hide)'!$A40,'Capacity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(Hide)'!$A40,'Capacity Summary'!$I$35:$BH$35,0))&lt;&gt;0,INDEX('Capacity Summary'!$I$36:$BH$135,MATCH('Capacity Backing (Hide)'!AJ$2,'Capacity Summary'!$B$36:$B$135,0),MATCH('Capacity Backing (Hide)'!$A40,'Capacity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(Hide)'!$A40,'Capacity Summary'!$I$35:$BH$35,0))&lt;&gt;0,INDEX('Capacity Summary'!$I$36:$BH$135,MATCH('Capacity Backing (Hide)'!AK$2,'Capacity Summary'!$B$36:$B$135,0),MATCH('Capacity Backing (Hide)'!$A40,'Capacity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(Hide)'!$A40,'Capacity Summary'!$I$35:$BH$35,0))&lt;&gt;0,INDEX('Capacity Summary'!$I$36:$BH$135,MATCH('Capacity Backing (Hide)'!AL$2,'Capacity Summary'!$B$36:$B$135,0),MATCH('Capacity Backing (Hide)'!$A40,'Capacity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(Hide)'!$A40,'Capacity Summary'!$I$35:$BH$35,0))&lt;&gt;0,INDEX('Capacity Summary'!$I$36:$BH$135,MATCH('Capacity Backing (Hide)'!AM$2,'Capacity Summary'!$B$36:$B$135,0),MATCH('Capacity Backing (Hide)'!$A40,'Capacity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(Hide)'!$A40,'Capacity Summary'!$I$35:$BH$35,0))&lt;&gt;0,INDEX('Capacity Summary'!$I$36:$BH$135,MATCH('Capacity Backing (Hide)'!AN$2,'Capacity Summary'!$B$36:$B$135,0),MATCH('Capacity Backing (Hide)'!$A40,'Capacity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(Hide)'!$A40,'Capacity Summary'!$I$35:$BH$35,0))&lt;&gt;0,INDEX('Capacity Summary'!$I$36:$BH$135,MATCH('Capacity Backing (Hide)'!AO$2,'Capacity Summary'!$B$36:$B$135,0),MATCH('Capacity Backing (Hide)'!$A40,'Capacity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(Hide)'!$A40,'Capacity Summary'!$I$35:$BH$35,0))&lt;&gt;0,INDEX('Capacity Summary'!$I$36:$BH$135,MATCH('Capacity Backing (Hide)'!AP$2,'Capacity Summary'!$B$36:$B$135,0),MATCH('Capacity Backing (Hide)'!$A40,'Capacity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(Hide)'!$A40,'Capacity Summary'!$I$35:$BH$35,0))&lt;&gt;0,INDEX('Capacity Summary'!$I$36:$BH$135,MATCH('Capacity Backing (Hide)'!AQ$2,'Capacity Summary'!$B$36:$B$135,0),MATCH('Capacity Backing (Hide)'!$A40,'Capacity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(Hide)'!$A40,'Capacity Summary'!$I$35:$BH$35,0))&lt;&gt;0,INDEX('Capacity Summary'!$I$36:$BH$135,MATCH('Capacity Backing (Hide)'!AR$2,'Capacity Summary'!$B$36:$B$135,0),MATCH('Capacity Backing (Hide)'!$A40,'Capacity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(Hide)'!$A40,'Capacity Summary'!$I$35:$BH$35,0))&lt;&gt;0,INDEX('Capacity Summary'!$I$36:$BH$135,MATCH('Capacity Backing (Hide)'!AS$2,'Capacity Summary'!$B$36:$B$135,0),MATCH('Capacity Backing (Hide)'!$A40,'Capacity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(Hide)'!$A40,'Capacity Summary'!$I$35:$BH$35,0))&lt;&gt;0,INDEX('Capacity Summary'!$I$36:$BH$135,MATCH('Capacity Backing (Hide)'!AT$2,'Capacity Summary'!$B$36:$B$135,0),MATCH('Capacity Backing (Hide)'!$A40,'Capacity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(Hide)'!$A40,'Capacity Summary'!$I$35:$BH$35,0))&lt;&gt;0,INDEX('Capacity Summary'!$I$36:$BH$135,MATCH('Capacity Backing (Hide)'!AU$2,'Capacity Summary'!$B$36:$B$135,0),MATCH('Capacity Backing (Hide)'!$A40,'Capacity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(Hide)'!$A40,'Capacity Summary'!$I$35:$BH$35,0))&lt;&gt;0,INDEX('Capacity Summary'!$I$36:$BH$135,MATCH('Capacity Backing (Hide)'!AV$2,'Capacity Summary'!$B$36:$B$135,0),MATCH('Capacity Backing (Hide)'!$A40,'Capacity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(Hide)'!$A40,'Capacity Summary'!$I$35:$BH$35,0))&lt;&gt;0,INDEX('Capacity Summary'!$I$36:$BH$135,MATCH('Capacity Backing (Hide)'!AW$2,'Capacity Summary'!$B$36:$B$135,0),MATCH('Capacity Backing (Hide)'!$A40,'Capacity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(Hide)'!$A40,'Capacity Summary'!$I$35:$BH$35,0))&lt;&gt;0,INDEX('Capacity Summary'!$I$36:$BH$135,MATCH('Capacity Backing (Hide)'!AX$2,'Capacity Summary'!$B$36:$B$135,0),MATCH('Capacity Backing (Hide)'!$A40,'Capacity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(Hide)'!$A40,'Capacity Summary'!$I$35:$BH$35,0))&lt;&gt;0,INDEX('Capacity Summary'!$I$36:$BH$135,MATCH('Capacity Backing (Hide)'!AY$2,'Capacity Summary'!$B$36:$B$135,0),MATCH('Capacity Backing (Hide)'!$A40,'Capacity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(Hide)'!$A40,'Capacity Summary'!$I$35:$BH$35,0))&lt;&gt;0,INDEX('Capacity Summary'!$I$36:$BH$135,MATCH('Capacity Backing (Hide)'!AZ$2,'Capacity Summary'!$B$36:$B$135,0),MATCH('Capacity Backing (Hide)'!$A40,'Capacity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(Hide)'!$A40,'Capacity Summary'!$I$35:$BH$35,0))&lt;&gt;0,INDEX('Capacity Summary'!$I$36:$BH$135,MATCH('Capacity Backing (Hide)'!BA$2,'Capacity Summary'!$B$36:$B$135,0),MATCH('Capacity Backing (Hide)'!$A40,'Capacity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(Hide)'!$A40,'Capacity Summary'!$I$35:$BH$35,0))&lt;&gt;0,INDEX('Capacity Summary'!$I$36:$BH$135,MATCH('Capacity Backing (Hide)'!BB$2,'Capacity Summary'!$B$36:$B$135,0),MATCH('Capacity Backing (Hide)'!$A40,'Capacity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(Hide)'!$A40,'Capacity Summary'!$I$35:$BH$35,0))&lt;&gt;0,INDEX('Capacity Summary'!$I$36:$BH$135,MATCH('Capacity Backing (Hide)'!BC$2,'Capacity Summary'!$B$36:$B$135,0),MATCH('Capacity Backing (Hide)'!$A40,'Capacity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(Hide)'!$A40,'Capacity Summary'!$I$35:$BH$35,0))&lt;&gt;0,INDEX('Capacity Summary'!$I$36:$BH$135,MATCH('Capacity Backing (Hide)'!BD$2,'Capacity Summary'!$B$36:$B$135,0),MATCH('Capacity Backing (Hide)'!$A40,'Capacity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(Hide)'!$A40,'Capacity Summary'!$I$35:$BH$35,0))&lt;&gt;0,INDEX('Capacity Summary'!$I$36:$BH$135,MATCH('Capacity Backing (Hide)'!BE$2,'Capacity Summary'!$B$36:$B$135,0),MATCH('Capacity Backing (Hide)'!$A40,'Capacity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(Hide)'!$A40,'Capacity Summary'!$I$35:$BH$35,0))&lt;&gt;0,INDEX('Capacity Summary'!$I$36:$BH$135,MATCH('Capacity Backing (Hide)'!BF$2,'Capacity Summary'!$B$36:$B$135,0),MATCH('Capacity Backing (Hide)'!$A40,'Capacity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(Hide)'!$A40,'Capacity Summary'!$I$35:$BH$35,0))&lt;&gt;0,INDEX('Capacity Summary'!$I$36:$BH$135,MATCH('Capacity Backing (Hide)'!BG$2,'Capacity Summary'!$B$36:$B$135,0),MATCH('Capacity Backing (Hide)'!$A40,'Capacity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(Hide)'!$A40,'Capacity Summary'!$I$35:$BH$35,0))&lt;&gt;0,INDEX('Capacity Summary'!$I$36:$BH$135,MATCH('Capacity Backing (Hide)'!BH$2,'Capacity Summary'!$B$36:$B$135,0),MATCH('Capacity Backing (Hide)'!$A40,'Capacity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(Hide)'!$A40,'Capacity Summary'!$I$35:$BH$35,0))&lt;&gt;0,INDEX('Capacity Summary'!$I$36:$BH$135,MATCH('Capacity Backing (Hide)'!BI$2,'Capacity Summary'!$B$36:$B$135,0),MATCH('Capacity Backing (Hide)'!$A40,'Capacity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(Hide)'!$A40,'Capacity Summary'!$I$35:$BH$35,0))&lt;&gt;0,INDEX('Capacity Summary'!$I$36:$BH$135,MATCH('Capacity Backing (Hide)'!BJ$2,'Capacity Summary'!$B$36:$B$135,0),MATCH('Capacity Backing (Hide)'!$A40,'Capacity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(Hide)'!$A40,'Capacity Summary'!$I$35:$BH$35,0))&lt;&gt;0,INDEX('Capacity Summary'!$I$36:$BH$135,MATCH('Capacity Backing (Hide)'!BK$2,'Capacity Summary'!$B$36:$B$135,0),MATCH('Capacity Backing (Hide)'!$A40,'Capacity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(Hide)'!$A40,'Capacity Summary'!$I$35:$BH$35,0))&lt;&gt;0,INDEX('Capacity Summary'!$I$36:$BH$135,MATCH('Capacity Backing (Hide)'!BL$2,'Capacity Summary'!$B$36:$B$135,0),MATCH('Capacity Backing (Hide)'!$A40,'Capacity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(Hide)'!$A40,'Capacity Summary'!$I$35:$BH$35,0))&lt;&gt;0,INDEX('Capacity Summary'!$I$36:$BH$135,MATCH('Capacity Backing (Hide)'!BM$2,'Capacity Summary'!$B$36:$B$135,0),MATCH('Capacity Backing (Hide)'!$A40,'Capacity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(Hide)'!$A40,'Capacity Summary'!$I$35:$BH$35,0))&lt;&gt;0,INDEX('Capacity Summary'!$I$36:$BH$135,MATCH('Capacity Backing (Hide)'!BN$2,'Capacity Summary'!$B$36:$B$135,0),MATCH('Capacity Backing (Hide)'!$A40,'Capacity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(Hide)'!$A40,'Capacity Summary'!$I$35:$BH$35,0))&lt;&gt;0,INDEX('Capacity Summary'!$I$36:$BH$135,MATCH('Capacity Backing (Hide)'!BO$2,'Capacity Summary'!$B$36:$B$135,0),MATCH('Capacity Backing (Hide)'!$A40,'Capacity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(Hide)'!$A40,'Capacity Summary'!$I$35:$BH$35,0))&lt;&gt;0,INDEX('Capacity Summary'!$I$36:$BH$135,MATCH('Capacity Backing (Hide)'!BP$2,'Capacity Summary'!$B$36:$B$135,0),MATCH('Capacity Backing (Hide)'!$A40,'Capacity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(Hide)'!$A40,'Capacity Summary'!$I$35:$BH$35,0))&lt;&gt;0,INDEX('Capacity Summary'!$I$36:$BH$135,MATCH('Capacity Backing (Hide)'!BQ$2,'Capacity Summary'!$B$36:$B$135,0),MATCH('Capacity Backing (Hide)'!$A40,'Capacity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(Hide)'!$A40,'Capacity Summary'!$I$35:$BH$35,0))&lt;&gt;0,INDEX('Capacity Summary'!$I$36:$BH$135,MATCH('Capacity Backing (Hide)'!BR$2,'Capacity Summary'!$B$36:$B$135,0),MATCH('Capacity Backing (Hide)'!$A40,'Capacity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(Hide)'!$A40,'Capacity Summary'!$I$35:$BH$35,0))&lt;&gt;0,INDEX('Capacity Summary'!$I$36:$BH$135,MATCH('Capacity Backing (Hide)'!BS$2,'Capacity Summary'!$B$36:$B$135,0),MATCH('Capacity Backing (Hide)'!$A40,'Capacity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(Hide)'!$A40,'Capacity Summary'!$I$35:$BH$35,0))&lt;&gt;0,INDEX('Capacity Summary'!$I$36:$BH$135,MATCH('Capacity Backing (Hide)'!BT$2,'Capacity Summary'!$B$36:$B$135,0),MATCH('Capacity Backing (Hide)'!$A40,'Capacity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(Hide)'!$A40,'Capacity Summary'!$I$35:$BH$35,0))&lt;&gt;0,INDEX('Capacity Summary'!$I$36:$BH$135,MATCH('Capacity Backing (Hide)'!BU$2,'Capacity Summary'!$B$36:$B$135,0),MATCH('Capacity Backing (Hide)'!$A40,'Capacity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(Hide)'!$A40,'Capacity Summary'!$I$35:$BH$35,0))&lt;&gt;0,INDEX('Capacity Summary'!$I$36:$BH$135,MATCH('Capacity Backing (Hide)'!BV$2,'Capacity Summary'!$B$36:$B$135,0),MATCH('Capacity Backing (Hide)'!$A40,'Capacity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(Hide)'!$A40,'Capacity Summary'!$I$35:$BH$35,0))&lt;&gt;0,INDEX('Capacity Summary'!$I$36:$BH$135,MATCH('Capacity Backing (Hide)'!BW$2,'Capacity Summary'!$B$36:$B$135,0),MATCH('Capacity Backing (Hide)'!$A40,'Capacity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(Hide)'!$A40,'Capacity Summary'!$I$35:$BH$35,0))&lt;&gt;0,INDEX('Capacity Summary'!$I$36:$BH$135,MATCH('Capacity Backing (Hide)'!BX$2,'Capacity Summary'!$B$36:$B$135,0),MATCH('Capacity Backing (Hide)'!$A40,'Capacity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(Hide)'!$A40,'Capacity Summary'!$I$35:$BH$35,0))&lt;&gt;0,INDEX('Capacity Summary'!$I$36:$BH$135,MATCH('Capacity Backing (Hide)'!BY$2,'Capacity Summary'!$B$36:$B$135,0),MATCH('Capacity Backing (Hide)'!$A40,'Capacity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(Hide)'!$A40,'Capacity Summary'!$I$35:$BH$35,0))&lt;&gt;0,INDEX('Capacity Summary'!$I$36:$BH$135,MATCH('Capacity Backing (Hide)'!BZ$2,'Capacity Summary'!$B$36:$B$135,0),MATCH('Capacity Backing (Hide)'!$A40,'Capacity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(Hide)'!$A40,'Capacity Summary'!$I$35:$BH$35,0))&lt;&gt;0,INDEX('Capacity Summary'!$I$36:$BH$135,MATCH('Capacity Backing (Hide)'!CA$2,'Capacity Summary'!$B$36:$B$135,0),MATCH('Capacity Backing (Hide)'!$A40,'Capacity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(Hide)'!$A40,'Capacity Summary'!$I$35:$BH$35,0))&lt;&gt;0,INDEX('Capacity Summary'!$I$36:$BH$135,MATCH('Capacity Backing (Hide)'!CB$2,'Capacity Summary'!$B$36:$B$135,0),MATCH('Capacity Backing (Hide)'!$A40,'Capacity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(Hide)'!$A40,'Capacity Summary'!$I$35:$BH$35,0))&lt;&gt;0,INDEX('Capacity Summary'!$I$36:$BH$135,MATCH('Capacity Backing (Hide)'!CC$2,'Capacity Summary'!$B$36:$B$135,0),MATCH('Capacity Backing (Hide)'!$A40,'Capacity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(Hide)'!$A40,'Capacity Summary'!$I$35:$BH$35,0))&lt;&gt;0,INDEX('Capacity Summary'!$I$36:$BH$135,MATCH('Capacity Backing (Hide)'!CD$2,'Capacity Summary'!$B$36:$B$135,0),MATCH('Capacity Backing (Hide)'!$A40,'Capacity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(Hide)'!$A40,'Capacity Summary'!$I$35:$BH$35,0))&lt;&gt;0,INDEX('Capacity Summary'!$I$36:$BH$135,MATCH('Capacity Backing (Hide)'!CE$2,'Capacity Summary'!$B$36:$B$135,0),MATCH('Capacity Backing (Hide)'!$A40,'Capacity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(Hide)'!$A40,'Capacity Summary'!$I$35:$BH$35,0))&lt;&gt;0,INDEX('Capacity Summary'!$I$36:$BH$135,MATCH('Capacity Backing (Hide)'!CF$2,'Capacity Summary'!$B$36:$B$135,0),MATCH('Capacity Backing (Hide)'!$A40,'Capacity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(Hide)'!$A40,'Capacity Summary'!$I$35:$BH$35,0))&lt;&gt;0,INDEX('Capacity Summary'!$I$36:$BH$135,MATCH('Capacity Backing (Hide)'!CG$2,'Capacity Summary'!$B$36:$B$135,0),MATCH('Capacity Backing (Hide)'!$A40,'Capacity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(Hide)'!$A40,'Capacity Summary'!$I$35:$BH$35,0))&lt;&gt;0,INDEX('Capacity Summary'!$I$36:$BH$135,MATCH('Capacity Backing (Hide)'!CH$2,'Capacity Summary'!$B$36:$B$135,0),MATCH('Capacity Backing (Hide)'!$A40,'Capacity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(Hide)'!$A40,'Capacity Summary'!$I$35:$BH$35,0))&lt;&gt;0,INDEX('Capacity Summary'!$I$36:$BH$135,MATCH('Capacity Backing (Hide)'!CI$2,'Capacity Summary'!$B$36:$B$135,0),MATCH('Capacity Backing (Hide)'!$A40,'Capacity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(Hide)'!$A40,'Capacity Summary'!$I$35:$BH$35,0))&lt;&gt;0,INDEX('Capacity Summary'!$I$36:$BH$135,MATCH('Capacity Backing (Hide)'!CJ$2,'Capacity Summary'!$B$36:$B$135,0),MATCH('Capacity Backing (Hide)'!$A40,'Capacity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(Hide)'!$A40,'Capacity Summary'!$I$35:$BH$35,0))&lt;&gt;0,INDEX('Capacity Summary'!$I$36:$BH$135,MATCH('Capacity Backing (Hide)'!CK$2,'Capacity Summary'!$B$36:$B$135,0),MATCH('Capacity Backing (Hide)'!$A40,'Capacity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(Hide)'!$A40,'Capacity Summary'!$I$35:$BH$35,0))&lt;&gt;0,INDEX('Capacity Summary'!$I$36:$BH$135,MATCH('Capacity Backing (Hide)'!CL$2,'Capacity Summary'!$B$36:$B$135,0),MATCH('Capacity Backing (Hide)'!$A40,'Capacity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(Hide)'!$A40,'Capacity Summary'!$I$35:$BH$35,0))&lt;&gt;0,INDEX('Capacity Summary'!$I$36:$BH$135,MATCH('Capacity Backing (Hide)'!CM$2,'Capacity Summary'!$B$36:$B$135,0),MATCH('Capacity Backing (Hide)'!$A40,'Capacity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(Hide)'!$A40,'Capacity Summary'!$I$35:$BH$35,0))&lt;&gt;0,INDEX('Capacity Summary'!$I$36:$BH$135,MATCH('Capacity Backing (Hide)'!CN$2,'Capacity Summary'!$B$36:$B$135,0),MATCH('Capacity Backing (Hide)'!$A40,'Capacity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(Hide)'!$A40,'Capacity Summary'!$I$35:$BH$35,0))&lt;&gt;0,INDEX('Capacity Summary'!$I$36:$BH$135,MATCH('Capacity Backing (Hide)'!CO$2,'Capacity Summary'!$B$36:$B$135,0),MATCH('Capacity Backing (Hide)'!$A40,'Capacity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(Hide)'!$A40,'Capacity Summary'!$I$35:$BH$35,0))&lt;&gt;0,INDEX('Capacity Summary'!$I$36:$BH$135,MATCH('Capacity Backing (Hide)'!CP$2,'Capacity Summary'!$B$36:$B$135,0),MATCH('Capacity Backing (Hide)'!$A40,'Capacity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(Hide)'!$A40,'Capacity Summary'!$I$35:$BH$35,0))&lt;&gt;0,INDEX('Capacity Summary'!$I$36:$BH$135,MATCH('Capacity Backing (Hide)'!CQ$2,'Capacity Summary'!$B$36:$B$135,0),MATCH('Capacity Backing (Hide)'!$A40,'Capacity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(Hide)'!$A40,'Capacity Summary'!$I$35:$BH$35,0))&lt;&gt;0,INDEX('Capacity Summary'!$I$36:$BH$135,MATCH('Capacity Backing (Hide)'!CR$2,'Capacity Summary'!$B$36:$B$135,0),MATCH('Capacity Backing (Hide)'!$A40,'Capacity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(Hide)'!$A40,'Capacity Summary'!$I$35:$BH$35,0))&lt;&gt;0,INDEX('Capacity Summary'!$I$36:$BH$135,MATCH('Capacity Backing (Hide)'!CS$2,'Capacity Summary'!$B$36:$B$135,0),MATCH('Capacity Backing (Hide)'!$A40,'Capacity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(Hide)'!$A40,'Capacity Summary'!$I$35:$BH$35,0))&lt;&gt;0,INDEX('Capacity Summary'!$I$36:$BH$135,MATCH('Capacity Backing (Hide)'!CT$2,'Capacity Summary'!$B$36:$B$135,0),MATCH('Capacity Backing (Hide)'!$A40,'Capacity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(Hide)'!$A40,'Capacity Summary'!$I$35:$BH$35,0))&lt;&gt;0,INDEX('Capacity Summary'!$I$36:$BH$135,MATCH('Capacity Backing (Hide)'!CU$2,'Capacity Summary'!$B$36:$B$135,0),MATCH('Capacity Backing (Hide)'!$A40,'Capacity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(Hide)'!$A40,'Capacity Summary'!$I$35:$BH$35,0))&lt;&gt;0,INDEX('Capacity Summary'!$I$36:$BH$135,MATCH('Capacity Backing (Hide)'!CV$2,'Capacity Summary'!$B$36:$B$135,0),MATCH('Capacity Backing (Hide)'!$A40,'Capacity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(Hide)'!$A40,'Capacity Summary'!$I$35:$BH$35,0))&lt;&gt;0,INDEX('Capacity Summary'!$I$36:$BH$135,MATCH('Capacity Backing (Hide)'!CW$2,'Capacity Summary'!$B$36:$B$135,0),MATCH('Capacity Backing (Hide)'!$A40,'Capacity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1" spans="1:101" x14ac:dyDescent="0.35">
      <c r="A41" s="2">
        <f ca="1">'Required Capacity (Hide)'!E41</f>
        <v>44456</v>
      </c>
      <c r="B41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(Hide)'!$A41,'Capacity Summary'!$I$35:$BH$35,0))&lt;&gt;0,INDEX('Capacity Summary'!$I$36:$BH$135,MATCH('Capacity Backing (Hide)'!B$2,'Capacity Summary'!$B$36:$B$135,0),MATCH('Capacity Backing (Hide)'!$A41,'Capacity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1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(Hide)'!$A41,'Capacity Summary'!$I$35:$BH$35,0))&lt;&gt;0,INDEX('Capacity Summary'!$I$36:$BH$135,MATCH('Capacity Backing (Hide)'!C$2,'Capacity Summary'!$B$36:$B$135,0),MATCH('Capacity Backing (Hide)'!$A41,'Capacity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1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(Hide)'!$A41,'Capacity Summary'!$I$35:$BH$35,0))&lt;&gt;0,INDEX('Capacity Summary'!$I$36:$BH$135,MATCH('Capacity Backing (Hide)'!D$2,'Capacity Summary'!$B$36:$B$135,0),MATCH('Capacity Backing (Hide)'!$A41,'Capacity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(Hide)'!$A41,'Capacity Summary'!$I$35:$BH$35,0))&lt;&gt;0,INDEX('Capacity Summary'!$I$36:$BH$135,MATCH('Capacity Backing (Hide)'!E$2,'Capacity Summary'!$B$36:$B$135,0),MATCH('Capacity Backing (Hide)'!$A41,'Capacity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(Hide)'!$A41,'Capacity Summary'!$I$35:$BH$35,0))&lt;&gt;0,INDEX('Capacity Summary'!$I$36:$BH$135,MATCH('Capacity Backing (Hide)'!F$2,'Capacity Summary'!$B$36:$B$135,0),MATCH('Capacity Backing (Hide)'!$A41,'Capacity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(Hide)'!$A41,'Capacity Summary'!$I$35:$BH$35,0))&lt;&gt;0,INDEX('Capacity Summary'!$I$36:$BH$135,MATCH('Capacity Backing (Hide)'!G$2,'Capacity Summary'!$B$36:$B$135,0),MATCH('Capacity Backing (Hide)'!$A41,'Capacity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(Hide)'!$A41,'Capacity Summary'!$I$35:$BH$35,0))&lt;&gt;0,INDEX('Capacity Summary'!$I$36:$BH$135,MATCH('Capacity Backing (Hide)'!H$2,'Capacity Summary'!$B$36:$B$135,0),MATCH('Capacity Backing (Hide)'!$A41,'Capacity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(Hide)'!$A41,'Capacity Summary'!$I$35:$BH$35,0))&lt;&gt;0,INDEX('Capacity Summary'!$I$36:$BH$135,MATCH('Capacity Backing (Hide)'!I$2,'Capacity Summary'!$B$36:$B$135,0),MATCH('Capacity Backing (Hide)'!$A41,'Capacity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(Hide)'!$A41,'Capacity Summary'!$I$35:$BH$35,0))&lt;&gt;0,INDEX('Capacity Summary'!$I$36:$BH$135,MATCH('Capacity Backing (Hide)'!J$2,'Capacity Summary'!$B$36:$B$135,0),MATCH('Capacity Backing (Hide)'!$A41,'Capacity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(Hide)'!$A41,'Capacity Summary'!$I$35:$BH$35,0))&lt;&gt;0,INDEX('Capacity Summary'!$I$36:$BH$135,MATCH('Capacity Backing (Hide)'!K$2,'Capacity Summary'!$B$36:$B$135,0),MATCH('Capacity Backing (Hide)'!$A41,'Capacity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(Hide)'!$A41,'Capacity Summary'!$I$35:$BH$35,0))&lt;&gt;0,INDEX('Capacity Summary'!$I$36:$BH$135,MATCH('Capacity Backing (Hide)'!L$2,'Capacity Summary'!$B$36:$B$135,0),MATCH('Capacity Backing (Hide)'!$A41,'Capacity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(Hide)'!$A41,'Capacity Summary'!$I$35:$BH$35,0))&lt;&gt;0,INDEX('Capacity Summary'!$I$36:$BH$135,MATCH('Capacity Backing (Hide)'!M$2,'Capacity Summary'!$B$36:$B$135,0),MATCH('Capacity Backing (Hide)'!$A41,'Capacity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(Hide)'!$A41,'Capacity Summary'!$I$35:$BH$35,0))&lt;&gt;0,INDEX('Capacity Summary'!$I$36:$BH$135,MATCH('Capacity Backing (Hide)'!N$2,'Capacity Summary'!$B$36:$B$135,0),MATCH('Capacity Backing (Hide)'!$A41,'Capacity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(Hide)'!$A41,'Capacity Summary'!$I$35:$BH$35,0))&lt;&gt;0,INDEX('Capacity Summary'!$I$36:$BH$135,MATCH('Capacity Backing (Hide)'!O$2,'Capacity Summary'!$B$36:$B$135,0),MATCH('Capacity Backing (Hide)'!$A41,'Capacity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(Hide)'!$A41,'Capacity Summary'!$I$35:$BH$35,0))&lt;&gt;0,INDEX('Capacity Summary'!$I$36:$BH$135,MATCH('Capacity Backing (Hide)'!P$2,'Capacity Summary'!$B$36:$B$135,0),MATCH('Capacity Backing (Hide)'!$A41,'Capacity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(Hide)'!$A41,'Capacity Summary'!$I$35:$BH$35,0))&lt;&gt;0,INDEX('Capacity Summary'!$I$36:$BH$135,MATCH('Capacity Backing (Hide)'!Q$2,'Capacity Summary'!$B$36:$B$135,0),MATCH('Capacity Backing (Hide)'!$A41,'Capacity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(Hide)'!$A41,'Capacity Summary'!$I$35:$BH$35,0))&lt;&gt;0,INDEX('Capacity Summary'!$I$36:$BH$135,MATCH('Capacity Backing (Hide)'!R$2,'Capacity Summary'!$B$36:$B$135,0),MATCH('Capacity Backing (Hide)'!$A41,'Capacity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(Hide)'!$A41,'Capacity Summary'!$I$35:$BH$35,0))&lt;&gt;0,INDEX('Capacity Summary'!$I$36:$BH$135,MATCH('Capacity Backing (Hide)'!S$2,'Capacity Summary'!$B$36:$B$135,0),MATCH('Capacity Backing (Hide)'!$A41,'Capacity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(Hide)'!$A41,'Capacity Summary'!$I$35:$BH$35,0))&lt;&gt;0,INDEX('Capacity Summary'!$I$36:$BH$135,MATCH('Capacity Backing (Hide)'!T$2,'Capacity Summary'!$B$36:$B$135,0),MATCH('Capacity Backing (Hide)'!$A41,'Capacity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(Hide)'!$A41,'Capacity Summary'!$I$35:$BH$35,0))&lt;&gt;0,INDEX('Capacity Summary'!$I$36:$BH$135,MATCH('Capacity Backing (Hide)'!U$2,'Capacity Summary'!$B$36:$B$135,0),MATCH('Capacity Backing (Hide)'!$A41,'Capacity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(Hide)'!$A41,'Capacity Summary'!$I$35:$BH$35,0))&lt;&gt;0,INDEX('Capacity Summary'!$I$36:$BH$135,MATCH('Capacity Backing (Hide)'!V$2,'Capacity Summary'!$B$36:$B$135,0),MATCH('Capacity Backing (Hide)'!$A41,'Capacity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(Hide)'!$A41,'Capacity Summary'!$I$35:$BH$35,0))&lt;&gt;0,INDEX('Capacity Summary'!$I$36:$BH$135,MATCH('Capacity Backing (Hide)'!W$2,'Capacity Summary'!$B$36:$B$135,0),MATCH('Capacity Backing (Hide)'!$A41,'Capacity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(Hide)'!$A41,'Capacity Summary'!$I$35:$BH$35,0))&lt;&gt;0,INDEX('Capacity Summary'!$I$36:$BH$135,MATCH('Capacity Backing (Hide)'!X$2,'Capacity Summary'!$B$36:$B$135,0),MATCH('Capacity Backing (Hide)'!$A41,'Capacity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(Hide)'!$A41,'Capacity Summary'!$I$35:$BH$35,0))&lt;&gt;0,INDEX('Capacity Summary'!$I$36:$BH$135,MATCH('Capacity Backing (Hide)'!Y$2,'Capacity Summary'!$B$36:$B$135,0),MATCH('Capacity Backing (Hide)'!$A41,'Capacity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(Hide)'!$A41,'Capacity Summary'!$I$35:$BH$35,0))&lt;&gt;0,INDEX('Capacity Summary'!$I$36:$BH$135,MATCH('Capacity Backing (Hide)'!Z$2,'Capacity Summary'!$B$36:$B$135,0),MATCH('Capacity Backing (Hide)'!$A41,'Capacity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(Hide)'!$A41,'Capacity Summary'!$I$35:$BH$35,0))&lt;&gt;0,INDEX('Capacity Summary'!$I$36:$BH$135,MATCH('Capacity Backing (Hide)'!AA$2,'Capacity Summary'!$B$36:$B$135,0),MATCH('Capacity Backing (Hide)'!$A41,'Capacity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(Hide)'!$A41,'Capacity Summary'!$I$35:$BH$35,0))&lt;&gt;0,INDEX('Capacity Summary'!$I$36:$BH$135,MATCH('Capacity Backing (Hide)'!AB$2,'Capacity Summary'!$B$36:$B$135,0),MATCH('Capacity Backing (Hide)'!$A41,'Capacity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(Hide)'!$A41,'Capacity Summary'!$I$35:$BH$35,0))&lt;&gt;0,INDEX('Capacity Summary'!$I$36:$BH$135,MATCH('Capacity Backing (Hide)'!AC$2,'Capacity Summary'!$B$36:$B$135,0),MATCH('Capacity Backing (Hide)'!$A41,'Capacity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(Hide)'!$A41,'Capacity Summary'!$I$35:$BH$35,0))&lt;&gt;0,INDEX('Capacity Summary'!$I$36:$BH$135,MATCH('Capacity Backing (Hide)'!AD$2,'Capacity Summary'!$B$36:$B$135,0),MATCH('Capacity Backing (Hide)'!$A41,'Capacity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(Hide)'!$A41,'Capacity Summary'!$I$35:$BH$35,0))&lt;&gt;0,INDEX('Capacity Summary'!$I$36:$BH$135,MATCH('Capacity Backing (Hide)'!AE$2,'Capacity Summary'!$B$36:$B$135,0),MATCH('Capacity Backing (Hide)'!$A41,'Capacity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(Hide)'!$A41,'Capacity Summary'!$I$35:$BH$35,0))&lt;&gt;0,INDEX('Capacity Summary'!$I$36:$BH$135,MATCH('Capacity Backing (Hide)'!AF$2,'Capacity Summary'!$B$36:$B$135,0),MATCH('Capacity Backing (Hide)'!$A41,'Capacity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(Hide)'!$A41,'Capacity Summary'!$I$35:$BH$35,0))&lt;&gt;0,INDEX('Capacity Summary'!$I$36:$BH$135,MATCH('Capacity Backing (Hide)'!AG$2,'Capacity Summary'!$B$36:$B$135,0),MATCH('Capacity Backing (Hide)'!$A41,'Capacity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(Hide)'!$A41,'Capacity Summary'!$I$35:$BH$35,0))&lt;&gt;0,INDEX('Capacity Summary'!$I$36:$BH$135,MATCH('Capacity Backing (Hide)'!AH$2,'Capacity Summary'!$B$36:$B$135,0),MATCH('Capacity Backing (Hide)'!$A41,'Capacity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(Hide)'!$A41,'Capacity Summary'!$I$35:$BH$35,0))&lt;&gt;0,INDEX('Capacity Summary'!$I$36:$BH$135,MATCH('Capacity Backing (Hide)'!AI$2,'Capacity Summary'!$B$36:$B$135,0),MATCH('Capacity Backing (Hide)'!$A41,'Capacity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(Hide)'!$A41,'Capacity Summary'!$I$35:$BH$35,0))&lt;&gt;0,INDEX('Capacity Summary'!$I$36:$BH$135,MATCH('Capacity Backing (Hide)'!AJ$2,'Capacity Summary'!$B$36:$B$135,0),MATCH('Capacity Backing (Hide)'!$A41,'Capacity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(Hide)'!$A41,'Capacity Summary'!$I$35:$BH$35,0))&lt;&gt;0,INDEX('Capacity Summary'!$I$36:$BH$135,MATCH('Capacity Backing (Hide)'!AK$2,'Capacity Summary'!$B$36:$B$135,0),MATCH('Capacity Backing (Hide)'!$A41,'Capacity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(Hide)'!$A41,'Capacity Summary'!$I$35:$BH$35,0))&lt;&gt;0,INDEX('Capacity Summary'!$I$36:$BH$135,MATCH('Capacity Backing (Hide)'!AL$2,'Capacity Summary'!$B$36:$B$135,0),MATCH('Capacity Backing (Hide)'!$A41,'Capacity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(Hide)'!$A41,'Capacity Summary'!$I$35:$BH$35,0))&lt;&gt;0,INDEX('Capacity Summary'!$I$36:$BH$135,MATCH('Capacity Backing (Hide)'!AM$2,'Capacity Summary'!$B$36:$B$135,0),MATCH('Capacity Backing (Hide)'!$A41,'Capacity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(Hide)'!$A41,'Capacity Summary'!$I$35:$BH$35,0))&lt;&gt;0,INDEX('Capacity Summary'!$I$36:$BH$135,MATCH('Capacity Backing (Hide)'!AN$2,'Capacity Summary'!$B$36:$B$135,0),MATCH('Capacity Backing (Hide)'!$A41,'Capacity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(Hide)'!$A41,'Capacity Summary'!$I$35:$BH$35,0))&lt;&gt;0,INDEX('Capacity Summary'!$I$36:$BH$135,MATCH('Capacity Backing (Hide)'!AO$2,'Capacity Summary'!$B$36:$B$135,0),MATCH('Capacity Backing (Hide)'!$A41,'Capacity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(Hide)'!$A41,'Capacity Summary'!$I$35:$BH$35,0))&lt;&gt;0,INDEX('Capacity Summary'!$I$36:$BH$135,MATCH('Capacity Backing (Hide)'!AP$2,'Capacity Summary'!$B$36:$B$135,0),MATCH('Capacity Backing (Hide)'!$A41,'Capacity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(Hide)'!$A41,'Capacity Summary'!$I$35:$BH$35,0))&lt;&gt;0,INDEX('Capacity Summary'!$I$36:$BH$135,MATCH('Capacity Backing (Hide)'!AQ$2,'Capacity Summary'!$B$36:$B$135,0),MATCH('Capacity Backing (Hide)'!$A41,'Capacity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(Hide)'!$A41,'Capacity Summary'!$I$35:$BH$35,0))&lt;&gt;0,INDEX('Capacity Summary'!$I$36:$BH$135,MATCH('Capacity Backing (Hide)'!AR$2,'Capacity Summary'!$B$36:$B$135,0),MATCH('Capacity Backing (Hide)'!$A41,'Capacity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(Hide)'!$A41,'Capacity Summary'!$I$35:$BH$35,0))&lt;&gt;0,INDEX('Capacity Summary'!$I$36:$BH$135,MATCH('Capacity Backing (Hide)'!AS$2,'Capacity Summary'!$B$36:$B$135,0),MATCH('Capacity Backing (Hide)'!$A41,'Capacity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(Hide)'!$A41,'Capacity Summary'!$I$35:$BH$35,0))&lt;&gt;0,INDEX('Capacity Summary'!$I$36:$BH$135,MATCH('Capacity Backing (Hide)'!AT$2,'Capacity Summary'!$B$36:$B$135,0),MATCH('Capacity Backing (Hide)'!$A41,'Capacity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(Hide)'!$A41,'Capacity Summary'!$I$35:$BH$35,0))&lt;&gt;0,INDEX('Capacity Summary'!$I$36:$BH$135,MATCH('Capacity Backing (Hide)'!AU$2,'Capacity Summary'!$B$36:$B$135,0),MATCH('Capacity Backing (Hide)'!$A41,'Capacity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(Hide)'!$A41,'Capacity Summary'!$I$35:$BH$35,0))&lt;&gt;0,INDEX('Capacity Summary'!$I$36:$BH$135,MATCH('Capacity Backing (Hide)'!AV$2,'Capacity Summary'!$B$36:$B$135,0),MATCH('Capacity Backing (Hide)'!$A41,'Capacity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(Hide)'!$A41,'Capacity Summary'!$I$35:$BH$35,0))&lt;&gt;0,INDEX('Capacity Summary'!$I$36:$BH$135,MATCH('Capacity Backing (Hide)'!AW$2,'Capacity Summary'!$B$36:$B$135,0),MATCH('Capacity Backing (Hide)'!$A41,'Capacity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(Hide)'!$A41,'Capacity Summary'!$I$35:$BH$35,0))&lt;&gt;0,INDEX('Capacity Summary'!$I$36:$BH$135,MATCH('Capacity Backing (Hide)'!AX$2,'Capacity Summary'!$B$36:$B$135,0),MATCH('Capacity Backing (Hide)'!$A41,'Capacity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(Hide)'!$A41,'Capacity Summary'!$I$35:$BH$35,0))&lt;&gt;0,INDEX('Capacity Summary'!$I$36:$BH$135,MATCH('Capacity Backing (Hide)'!AY$2,'Capacity Summary'!$B$36:$B$135,0),MATCH('Capacity Backing (Hide)'!$A41,'Capacity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(Hide)'!$A41,'Capacity Summary'!$I$35:$BH$35,0))&lt;&gt;0,INDEX('Capacity Summary'!$I$36:$BH$135,MATCH('Capacity Backing (Hide)'!AZ$2,'Capacity Summary'!$B$36:$B$135,0),MATCH('Capacity Backing (Hide)'!$A41,'Capacity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(Hide)'!$A41,'Capacity Summary'!$I$35:$BH$35,0))&lt;&gt;0,INDEX('Capacity Summary'!$I$36:$BH$135,MATCH('Capacity Backing (Hide)'!BA$2,'Capacity Summary'!$B$36:$B$135,0),MATCH('Capacity Backing (Hide)'!$A41,'Capacity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(Hide)'!$A41,'Capacity Summary'!$I$35:$BH$35,0))&lt;&gt;0,INDEX('Capacity Summary'!$I$36:$BH$135,MATCH('Capacity Backing (Hide)'!BB$2,'Capacity Summary'!$B$36:$B$135,0),MATCH('Capacity Backing (Hide)'!$A41,'Capacity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(Hide)'!$A41,'Capacity Summary'!$I$35:$BH$35,0))&lt;&gt;0,INDEX('Capacity Summary'!$I$36:$BH$135,MATCH('Capacity Backing (Hide)'!BC$2,'Capacity Summary'!$B$36:$B$135,0),MATCH('Capacity Backing (Hide)'!$A41,'Capacity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(Hide)'!$A41,'Capacity Summary'!$I$35:$BH$35,0))&lt;&gt;0,INDEX('Capacity Summary'!$I$36:$BH$135,MATCH('Capacity Backing (Hide)'!BD$2,'Capacity Summary'!$B$36:$B$135,0),MATCH('Capacity Backing (Hide)'!$A41,'Capacity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(Hide)'!$A41,'Capacity Summary'!$I$35:$BH$35,0))&lt;&gt;0,INDEX('Capacity Summary'!$I$36:$BH$135,MATCH('Capacity Backing (Hide)'!BE$2,'Capacity Summary'!$B$36:$B$135,0),MATCH('Capacity Backing (Hide)'!$A41,'Capacity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(Hide)'!$A41,'Capacity Summary'!$I$35:$BH$35,0))&lt;&gt;0,INDEX('Capacity Summary'!$I$36:$BH$135,MATCH('Capacity Backing (Hide)'!BF$2,'Capacity Summary'!$B$36:$B$135,0),MATCH('Capacity Backing (Hide)'!$A41,'Capacity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(Hide)'!$A41,'Capacity Summary'!$I$35:$BH$35,0))&lt;&gt;0,INDEX('Capacity Summary'!$I$36:$BH$135,MATCH('Capacity Backing (Hide)'!BG$2,'Capacity Summary'!$B$36:$B$135,0),MATCH('Capacity Backing (Hide)'!$A41,'Capacity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(Hide)'!$A41,'Capacity Summary'!$I$35:$BH$35,0))&lt;&gt;0,INDEX('Capacity Summary'!$I$36:$BH$135,MATCH('Capacity Backing (Hide)'!BH$2,'Capacity Summary'!$B$36:$B$135,0),MATCH('Capacity Backing (Hide)'!$A41,'Capacity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(Hide)'!$A41,'Capacity Summary'!$I$35:$BH$35,0))&lt;&gt;0,INDEX('Capacity Summary'!$I$36:$BH$135,MATCH('Capacity Backing (Hide)'!BI$2,'Capacity Summary'!$B$36:$B$135,0),MATCH('Capacity Backing (Hide)'!$A41,'Capacity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(Hide)'!$A41,'Capacity Summary'!$I$35:$BH$35,0))&lt;&gt;0,INDEX('Capacity Summary'!$I$36:$BH$135,MATCH('Capacity Backing (Hide)'!BJ$2,'Capacity Summary'!$B$36:$B$135,0),MATCH('Capacity Backing (Hide)'!$A41,'Capacity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(Hide)'!$A41,'Capacity Summary'!$I$35:$BH$35,0))&lt;&gt;0,INDEX('Capacity Summary'!$I$36:$BH$135,MATCH('Capacity Backing (Hide)'!BK$2,'Capacity Summary'!$B$36:$B$135,0),MATCH('Capacity Backing (Hide)'!$A41,'Capacity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(Hide)'!$A41,'Capacity Summary'!$I$35:$BH$35,0))&lt;&gt;0,INDEX('Capacity Summary'!$I$36:$BH$135,MATCH('Capacity Backing (Hide)'!BL$2,'Capacity Summary'!$B$36:$B$135,0),MATCH('Capacity Backing (Hide)'!$A41,'Capacity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(Hide)'!$A41,'Capacity Summary'!$I$35:$BH$35,0))&lt;&gt;0,INDEX('Capacity Summary'!$I$36:$BH$135,MATCH('Capacity Backing (Hide)'!BM$2,'Capacity Summary'!$B$36:$B$135,0),MATCH('Capacity Backing (Hide)'!$A41,'Capacity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(Hide)'!$A41,'Capacity Summary'!$I$35:$BH$35,0))&lt;&gt;0,INDEX('Capacity Summary'!$I$36:$BH$135,MATCH('Capacity Backing (Hide)'!BN$2,'Capacity Summary'!$B$36:$B$135,0),MATCH('Capacity Backing (Hide)'!$A41,'Capacity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(Hide)'!$A41,'Capacity Summary'!$I$35:$BH$35,0))&lt;&gt;0,INDEX('Capacity Summary'!$I$36:$BH$135,MATCH('Capacity Backing (Hide)'!BO$2,'Capacity Summary'!$B$36:$B$135,0),MATCH('Capacity Backing (Hide)'!$A41,'Capacity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(Hide)'!$A41,'Capacity Summary'!$I$35:$BH$35,0))&lt;&gt;0,INDEX('Capacity Summary'!$I$36:$BH$135,MATCH('Capacity Backing (Hide)'!BP$2,'Capacity Summary'!$B$36:$B$135,0),MATCH('Capacity Backing (Hide)'!$A41,'Capacity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(Hide)'!$A41,'Capacity Summary'!$I$35:$BH$35,0))&lt;&gt;0,INDEX('Capacity Summary'!$I$36:$BH$135,MATCH('Capacity Backing (Hide)'!BQ$2,'Capacity Summary'!$B$36:$B$135,0),MATCH('Capacity Backing (Hide)'!$A41,'Capacity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(Hide)'!$A41,'Capacity Summary'!$I$35:$BH$35,0))&lt;&gt;0,INDEX('Capacity Summary'!$I$36:$BH$135,MATCH('Capacity Backing (Hide)'!BR$2,'Capacity Summary'!$B$36:$B$135,0),MATCH('Capacity Backing (Hide)'!$A41,'Capacity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(Hide)'!$A41,'Capacity Summary'!$I$35:$BH$35,0))&lt;&gt;0,INDEX('Capacity Summary'!$I$36:$BH$135,MATCH('Capacity Backing (Hide)'!BS$2,'Capacity Summary'!$B$36:$B$135,0),MATCH('Capacity Backing (Hide)'!$A41,'Capacity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(Hide)'!$A41,'Capacity Summary'!$I$35:$BH$35,0))&lt;&gt;0,INDEX('Capacity Summary'!$I$36:$BH$135,MATCH('Capacity Backing (Hide)'!BT$2,'Capacity Summary'!$B$36:$B$135,0),MATCH('Capacity Backing (Hide)'!$A41,'Capacity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(Hide)'!$A41,'Capacity Summary'!$I$35:$BH$35,0))&lt;&gt;0,INDEX('Capacity Summary'!$I$36:$BH$135,MATCH('Capacity Backing (Hide)'!BU$2,'Capacity Summary'!$B$36:$B$135,0),MATCH('Capacity Backing (Hide)'!$A41,'Capacity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(Hide)'!$A41,'Capacity Summary'!$I$35:$BH$35,0))&lt;&gt;0,INDEX('Capacity Summary'!$I$36:$BH$135,MATCH('Capacity Backing (Hide)'!BV$2,'Capacity Summary'!$B$36:$B$135,0),MATCH('Capacity Backing (Hide)'!$A41,'Capacity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(Hide)'!$A41,'Capacity Summary'!$I$35:$BH$35,0))&lt;&gt;0,INDEX('Capacity Summary'!$I$36:$BH$135,MATCH('Capacity Backing (Hide)'!BW$2,'Capacity Summary'!$B$36:$B$135,0),MATCH('Capacity Backing (Hide)'!$A41,'Capacity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(Hide)'!$A41,'Capacity Summary'!$I$35:$BH$35,0))&lt;&gt;0,INDEX('Capacity Summary'!$I$36:$BH$135,MATCH('Capacity Backing (Hide)'!BX$2,'Capacity Summary'!$B$36:$B$135,0),MATCH('Capacity Backing (Hide)'!$A41,'Capacity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(Hide)'!$A41,'Capacity Summary'!$I$35:$BH$35,0))&lt;&gt;0,INDEX('Capacity Summary'!$I$36:$BH$135,MATCH('Capacity Backing (Hide)'!BY$2,'Capacity Summary'!$B$36:$B$135,0),MATCH('Capacity Backing (Hide)'!$A41,'Capacity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(Hide)'!$A41,'Capacity Summary'!$I$35:$BH$35,0))&lt;&gt;0,INDEX('Capacity Summary'!$I$36:$BH$135,MATCH('Capacity Backing (Hide)'!BZ$2,'Capacity Summary'!$B$36:$B$135,0),MATCH('Capacity Backing (Hide)'!$A41,'Capacity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(Hide)'!$A41,'Capacity Summary'!$I$35:$BH$35,0))&lt;&gt;0,INDEX('Capacity Summary'!$I$36:$BH$135,MATCH('Capacity Backing (Hide)'!CA$2,'Capacity Summary'!$B$36:$B$135,0),MATCH('Capacity Backing (Hide)'!$A41,'Capacity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(Hide)'!$A41,'Capacity Summary'!$I$35:$BH$35,0))&lt;&gt;0,INDEX('Capacity Summary'!$I$36:$BH$135,MATCH('Capacity Backing (Hide)'!CB$2,'Capacity Summary'!$B$36:$B$135,0),MATCH('Capacity Backing (Hide)'!$A41,'Capacity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(Hide)'!$A41,'Capacity Summary'!$I$35:$BH$35,0))&lt;&gt;0,INDEX('Capacity Summary'!$I$36:$BH$135,MATCH('Capacity Backing (Hide)'!CC$2,'Capacity Summary'!$B$36:$B$135,0),MATCH('Capacity Backing (Hide)'!$A41,'Capacity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(Hide)'!$A41,'Capacity Summary'!$I$35:$BH$35,0))&lt;&gt;0,INDEX('Capacity Summary'!$I$36:$BH$135,MATCH('Capacity Backing (Hide)'!CD$2,'Capacity Summary'!$B$36:$B$135,0),MATCH('Capacity Backing (Hide)'!$A41,'Capacity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(Hide)'!$A41,'Capacity Summary'!$I$35:$BH$35,0))&lt;&gt;0,INDEX('Capacity Summary'!$I$36:$BH$135,MATCH('Capacity Backing (Hide)'!CE$2,'Capacity Summary'!$B$36:$B$135,0),MATCH('Capacity Backing (Hide)'!$A41,'Capacity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(Hide)'!$A41,'Capacity Summary'!$I$35:$BH$35,0))&lt;&gt;0,INDEX('Capacity Summary'!$I$36:$BH$135,MATCH('Capacity Backing (Hide)'!CF$2,'Capacity Summary'!$B$36:$B$135,0),MATCH('Capacity Backing (Hide)'!$A41,'Capacity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(Hide)'!$A41,'Capacity Summary'!$I$35:$BH$35,0))&lt;&gt;0,INDEX('Capacity Summary'!$I$36:$BH$135,MATCH('Capacity Backing (Hide)'!CG$2,'Capacity Summary'!$B$36:$B$135,0),MATCH('Capacity Backing (Hide)'!$A41,'Capacity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(Hide)'!$A41,'Capacity Summary'!$I$35:$BH$35,0))&lt;&gt;0,INDEX('Capacity Summary'!$I$36:$BH$135,MATCH('Capacity Backing (Hide)'!CH$2,'Capacity Summary'!$B$36:$B$135,0),MATCH('Capacity Backing (Hide)'!$A41,'Capacity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(Hide)'!$A41,'Capacity Summary'!$I$35:$BH$35,0))&lt;&gt;0,INDEX('Capacity Summary'!$I$36:$BH$135,MATCH('Capacity Backing (Hide)'!CI$2,'Capacity Summary'!$B$36:$B$135,0),MATCH('Capacity Backing (Hide)'!$A41,'Capacity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(Hide)'!$A41,'Capacity Summary'!$I$35:$BH$35,0))&lt;&gt;0,INDEX('Capacity Summary'!$I$36:$BH$135,MATCH('Capacity Backing (Hide)'!CJ$2,'Capacity Summary'!$B$36:$B$135,0),MATCH('Capacity Backing (Hide)'!$A41,'Capacity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(Hide)'!$A41,'Capacity Summary'!$I$35:$BH$35,0))&lt;&gt;0,INDEX('Capacity Summary'!$I$36:$BH$135,MATCH('Capacity Backing (Hide)'!CK$2,'Capacity Summary'!$B$36:$B$135,0),MATCH('Capacity Backing (Hide)'!$A41,'Capacity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(Hide)'!$A41,'Capacity Summary'!$I$35:$BH$35,0))&lt;&gt;0,INDEX('Capacity Summary'!$I$36:$BH$135,MATCH('Capacity Backing (Hide)'!CL$2,'Capacity Summary'!$B$36:$B$135,0),MATCH('Capacity Backing (Hide)'!$A41,'Capacity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(Hide)'!$A41,'Capacity Summary'!$I$35:$BH$35,0))&lt;&gt;0,INDEX('Capacity Summary'!$I$36:$BH$135,MATCH('Capacity Backing (Hide)'!CM$2,'Capacity Summary'!$B$36:$B$135,0),MATCH('Capacity Backing (Hide)'!$A41,'Capacity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(Hide)'!$A41,'Capacity Summary'!$I$35:$BH$35,0))&lt;&gt;0,INDEX('Capacity Summary'!$I$36:$BH$135,MATCH('Capacity Backing (Hide)'!CN$2,'Capacity Summary'!$B$36:$B$135,0),MATCH('Capacity Backing (Hide)'!$A41,'Capacity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(Hide)'!$A41,'Capacity Summary'!$I$35:$BH$35,0))&lt;&gt;0,INDEX('Capacity Summary'!$I$36:$BH$135,MATCH('Capacity Backing (Hide)'!CO$2,'Capacity Summary'!$B$36:$B$135,0),MATCH('Capacity Backing (Hide)'!$A41,'Capacity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(Hide)'!$A41,'Capacity Summary'!$I$35:$BH$35,0))&lt;&gt;0,INDEX('Capacity Summary'!$I$36:$BH$135,MATCH('Capacity Backing (Hide)'!CP$2,'Capacity Summary'!$B$36:$B$135,0),MATCH('Capacity Backing (Hide)'!$A41,'Capacity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(Hide)'!$A41,'Capacity Summary'!$I$35:$BH$35,0))&lt;&gt;0,INDEX('Capacity Summary'!$I$36:$BH$135,MATCH('Capacity Backing (Hide)'!CQ$2,'Capacity Summary'!$B$36:$B$135,0),MATCH('Capacity Backing (Hide)'!$A41,'Capacity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(Hide)'!$A41,'Capacity Summary'!$I$35:$BH$35,0))&lt;&gt;0,INDEX('Capacity Summary'!$I$36:$BH$135,MATCH('Capacity Backing (Hide)'!CR$2,'Capacity Summary'!$B$36:$B$135,0),MATCH('Capacity Backing (Hide)'!$A41,'Capacity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(Hide)'!$A41,'Capacity Summary'!$I$35:$BH$35,0))&lt;&gt;0,INDEX('Capacity Summary'!$I$36:$BH$135,MATCH('Capacity Backing (Hide)'!CS$2,'Capacity Summary'!$B$36:$B$135,0),MATCH('Capacity Backing (Hide)'!$A41,'Capacity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(Hide)'!$A41,'Capacity Summary'!$I$35:$BH$35,0))&lt;&gt;0,INDEX('Capacity Summary'!$I$36:$BH$135,MATCH('Capacity Backing (Hide)'!CT$2,'Capacity Summary'!$B$36:$B$135,0),MATCH('Capacity Backing (Hide)'!$A41,'Capacity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(Hide)'!$A41,'Capacity Summary'!$I$35:$BH$35,0))&lt;&gt;0,INDEX('Capacity Summary'!$I$36:$BH$135,MATCH('Capacity Backing (Hide)'!CU$2,'Capacity Summary'!$B$36:$B$135,0),MATCH('Capacity Backing (Hide)'!$A41,'Capacity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(Hide)'!$A41,'Capacity Summary'!$I$35:$BH$35,0))&lt;&gt;0,INDEX('Capacity Summary'!$I$36:$BH$135,MATCH('Capacity Backing (Hide)'!CV$2,'Capacity Summary'!$B$36:$B$135,0),MATCH('Capacity Backing (Hide)'!$A41,'Capacity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(Hide)'!$A41,'Capacity Summary'!$I$35:$BH$35,0))&lt;&gt;0,INDEX('Capacity Summary'!$I$36:$BH$135,MATCH('Capacity Backing (Hide)'!CW$2,'Capacity Summary'!$B$36:$B$135,0),MATCH('Capacity Backing (Hide)'!$A41,'Capacity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2" spans="1:101" x14ac:dyDescent="0.35">
      <c r="A42" s="2">
        <f ca="1">'Required Capacity (Hide)'!E42</f>
        <v>44463</v>
      </c>
      <c r="B42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(Hide)'!$A42,'Capacity Summary'!$I$35:$BH$35,0))&lt;&gt;0,INDEX('Capacity Summary'!$I$36:$BH$135,MATCH('Capacity Backing (Hide)'!B$2,'Capacity Summary'!$B$36:$B$135,0),MATCH('Capacity Backing (Hide)'!$A42,'Capacity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2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(Hide)'!$A42,'Capacity Summary'!$I$35:$BH$35,0))&lt;&gt;0,INDEX('Capacity Summary'!$I$36:$BH$135,MATCH('Capacity Backing (Hide)'!C$2,'Capacity Summary'!$B$36:$B$135,0),MATCH('Capacity Backing (Hide)'!$A42,'Capacity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2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(Hide)'!$A42,'Capacity Summary'!$I$35:$BH$35,0))&lt;&gt;0,INDEX('Capacity Summary'!$I$36:$BH$135,MATCH('Capacity Backing (Hide)'!D$2,'Capacity Summary'!$B$36:$B$135,0),MATCH('Capacity Backing (Hide)'!$A42,'Capacity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(Hide)'!$A42,'Capacity Summary'!$I$35:$BH$35,0))&lt;&gt;0,INDEX('Capacity Summary'!$I$36:$BH$135,MATCH('Capacity Backing (Hide)'!E$2,'Capacity Summary'!$B$36:$B$135,0),MATCH('Capacity Backing (Hide)'!$A42,'Capacity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(Hide)'!$A42,'Capacity Summary'!$I$35:$BH$35,0))&lt;&gt;0,INDEX('Capacity Summary'!$I$36:$BH$135,MATCH('Capacity Backing (Hide)'!F$2,'Capacity Summary'!$B$36:$B$135,0),MATCH('Capacity Backing (Hide)'!$A42,'Capacity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(Hide)'!$A42,'Capacity Summary'!$I$35:$BH$35,0))&lt;&gt;0,INDEX('Capacity Summary'!$I$36:$BH$135,MATCH('Capacity Backing (Hide)'!G$2,'Capacity Summary'!$B$36:$B$135,0),MATCH('Capacity Backing (Hide)'!$A42,'Capacity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(Hide)'!$A42,'Capacity Summary'!$I$35:$BH$35,0))&lt;&gt;0,INDEX('Capacity Summary'!$I$36:$BH$135,MATCH('Capacity Backing (Hide)'!H$2,'Capacity Summary'!$B$36:$B$135,0),MATCH('Capacity Backing (Hide)'!$A42,'Capacity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(Hide)'!$A42,'Capacity Summary'!$I$35:$BH$35,0))&lt;&gt;0,INDEX('Capacity Summary'!$I$36:$BH$135,MATCH('Capacity Backing (Hide)'!I$2,'Capacity Summary'!$B$36:$B$135,0),MATCH('Capacity Backing (Hide)'!$A42,'Capacity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(Hide)'!$A42,'Capacity Summary'!$I$35:$BH$35,0))&lt;&gt;0,INDEX('Capacity Summary'!$I$36:$BH$135,MATCH('Capacity Backing (Hide)'!J$2,'Capacity Summary'!$B$36:$B$135,0),MATCH('Capacity Backing (Hide)'!$A42,'Capacity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(Hide)'!$A42,'Capacity Summary'!$I$35:$BH$35,0))&lt;&gt;0,INDEX('Capacity Summary'!$I$36:$BH$135,MATCH('Capacity Backing (Hide)'!K$2,'Capacity Summary'!$B$36:$B$135,0),MATCH('Capacity Backing (Hide)'!$A42,'Capacity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(Hide)'!$A42,'Capacity Summary'!$I$35:$BH$35,0))&lt;&gt;0,INDEX('Capacity Summary'!$I$36:$BH$135,MATCH('Capacity Backing (Hide)'!L$2,'Capacity Summary'!$B$36:$B$135,0),MATCH('Capacity Backing (Hide)'!$A42,'Capacity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(Hide)'!$A42,'Capacity Summary'!$I$35:$BH$35,0))&lt;&gt;0,INDEX('Capacity Summary'!$I$36:$BH$135,MATCH('Capacity Backing (Hide)'!M$2,'Capacity Summary'!$B$36:$B$135,0),MATCH('Capacity Backing (Hide)'!$A42,'Capacity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(Hide)'!$A42,'Capacity Summary'!$I$35:$BH$35,0))&lt;&gt;0,INDEX('Capacity Summary'!$I$36:$BH$135,MATCH('Capacity Backing (Hide)'!N$2,'Capacity Summary'!$B$36:$B$135,0),MATCH('Capacity Backing (Hide)'!$A42,'Capacity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(Hide)'!$A42,'Capacity Summary'!$I$35:$BH$35,0))&lt;&gt;0,INDEX('Capacity Summary'!$I$36:$BH$135,MATCH('Capacity Backing (Hide)'!O$2,'Capacity Summary'!$B$36:$B$135,0),MATCH('Capacity Backing (Hide)'!$A42,'Capacity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(Hide)'!$A42,'Capacity Summary'!$I$35:$BH$35,0))&lt;&gt;0,INDEX('Capacity Summary'!$I$36:$BH$135,MATCH('Capacity Backing (Hide)'!P$2,'Capacity Summary'!$B$36:$B$135,0),MATCH('Capacity Backing (Hide)'!$A42,'Capacity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(Hide)'!$A42,'Capacity Summary'!$I$35:$BH$35,0))&lt;&gt;0,INDEX('Capacity Summary'!$I$36:$BH$135,MATCH('Capacity Backing (Hide)'!Q$2,'Capacity Summary'!$B$36:$B$135,0),MATCH('Capacity Backing (Hide)'!$A42,'Capacity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(Hide)'!$A42,'Capacity Summary'!$I$35:$BH$35,0))&lt;&gt;0,INDEX('Capacity Summary'!$I$36:$BH$135,MATCH('Capacity Backing (Hide)'!R$2,'Capacity Summary'!$B$36:$B$135,0),MATCH('Capacity Backing (Hide)'!$A42,'Capacity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(Hide)'!$A42,'Capacity Summary'!$I$35:$BH$35,0))&lt;&gt;0,INDEX('Capacity Summary'!$I$36:$BH$135,MATCH('Capacity Backing (Hide)'!S$2,'Capacity Summary'!$B$36:$B$135,0),MATCH('Capacity Backing (Hide)'!$A42,'Capacity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(Hide)'!$A42,'Capacity Summary'!$I$35:$BH$35,0))&lt;&gt;0,INDEX('Capacity Summary'!$I$36:$BH$135,MATCH('Capacity Backing (Hide)'!T$2,'Capacity Summary'!$B$36:$B$135,0),MATCH('Capacity Backing (Hide)'!$A42,'Capacity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(Hide)'!$A42,'Capacity Summary'!$I$35:$BH$35,0))&lt;&gt;0,INDEX('Capacity Summary'!$I$36:$BH$135,MATCH('Capacity Backing (Hide)'!U$2,'Capacity Summary'!$B$36:$B$135,0),MATCH('Capacity Backing (Hide)'!$A42,'Capacity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(Hide)'!$A42,'Capacity Summary'!$I$35:$BH$35,0))&lt;&gt;0,INDEX('Capacity Summary'!$I$36:$BH$135,MATCH('Capacity Backing (Hide)'!V$2,'Capacity Summary'!$B$36:$B$135,0),MATCH('Capacity Backing (Hide)'!$A42,'Capacity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(Hide)'!$A42,'Capacity Summary'!$I$35:$BH$35,0))&lt;&gt;0,INDEX('Capacity Summary'!$I$36:$BH$135,MATCH('Capacity Backing (Hide)'!W$2,'Capacity Summary'!$B$36:$B$135,0),MATCH('Capacity Backing (Hide)'!$A42,'Capacity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(Hide)'!$A42,'Capacity Summary'!$I$35:$BH$35,0))&lt;&gt;0,INDEX('Capacity Summary'!$I$36:$BH$135,MATCH('Capacity Backing (Hide)'!X$2,'Capacity Summary'!$B$36:$B$135,0),MATCH('Capacity Backing (Hide)'!$A42,'Capacity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(Hide)'!$A42,'Capacity Summary'!$I$35:$BH$35,0))&lt;&gt;0,INDEX('Capacity Summary'!$I$36:$BH$135,MATCH('Capacity Backing (Hide)'!Y$2,'Capacity Summary'!$B$36:$B$135,0),MATCH('Capacity Backing (Hide)'!$A42,'Capacity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(Hide)'!$A42,'Capacity Summary'!$I$35:$BH$35,0))&lt;&gt;0,INDEX('Capacity Summary'!$I$36:$BH$135,MATCH('Capacity Backing (Hide)'!Z$2,'Capacity Summary'!$B$36:$B$135,0),MATCH('Capacity Backing (Hide)'!$A42,'Capacity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(Hide)'!$A42,'Capacity Summary'!$I$35:$BH$35,0))&lt;&gt;0,INDEX('Capacity Summary'!$I$36:$BH$135,MATCH('Capacity Backing (Hide)'!AA$2,'Capacity Summary'!$B$36:$B$135,0),MATCH('Capacity Backing (Hide)'!$A42,'Capacity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(Hide)'!$A42,'Capacity Summary'!$I$35:$BH$35,0))&lt;&gt;0,INDEX('Capacity Summary'!$I$36:$BH$135,MATCH('Capacity Backing (Hide)'!AB$2,'Capacity Summary'!$B$36:$B$135,0),MATCH('Capacity Backing (Hide)'!$A42,'Capacity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(Hide)'!$A42,'Capacity Summary'!$I$35:$BH$35,0))&lt;&gt;0,INDEX('Capacity Summary'!$I$36:$BH$135,MATCH('Capacity Backing (Hide)'!AC$2,'Capacity Summary'!$B$36:$B$135,0),MATCH('Capacity Backing (Hide)'!$A42,'Capacity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(Hide)'!$A42,'Capacity Summary'!$I$35:$BH$35,0))&lt;&gt;0,INDEX('Capacity Summary'!$I$36:$BH$135,MATCH('Capacity Backing (Hide)'!AD$2,'Capacity Summary'!$B$36:$B$135,0),MATCH('Capacity Backing (Hide)'!$A42,'Capacity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(Hide)'!$A42,'Capacity Summary'!$I$35:$BH$35,0))&lt;&gt;0,INDEX('Capacity Summary'!$I$36:$BH$135,MATCH('Capacity Backing (Hide)'!AE$2,'Capacity Summary'!$B$36:$B$135,0),MATCH('Capacity Backing (Hide)'!$A42,'Capacity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(Hide)'!$A42,'Capacity Summary'!$I$35:$BH$35,0))&lt;&gt;0,INDEX('Capacity Summary'!$I$36:$BH$135,MATCH('Capacity Backing (Hide)'!AF$2,'Capacity Summary'!$B$36:$B$135,0),MATCH('Capacity Backing (Hide)'!$A42,'Capacity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(Hide)'!$A42,'Capacity Summary'!$I$35:$BH$35,0))&lt;&gt;0,INDEX('Capacity Summary'!$I$36:$BH$135,MATCH('Capacity Backing (Hide)'!AG$2,'Capacity Summary'!$B$36:$B$135,0),MATCH('Capacity Backing (Hide)'!$A42,'Capacity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(Hide)'!$A42,'Capacity Summary'!$I$35:$BH$35,0))&lt;&gt;0,INDEX('Capacity Summary'!$I$36:$BH$135,MATCH('Capacity Backing (Hide)'!AH$2,'Capacity Summary'!$B$36:$B$135,0),MATCH('Capacity Backing (Hide)'!$A42,'Capacity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(Hide)'!$A42,'Capacity Summary'!$I$35:$BH$35,0))&lt;&gt;0,INDEX('Capacity Summary'!$I$36:$BH$135,MATCH('Capacity Backing (Hide)'!AI$2,'Capacity Summary'!$B$36:$B$135,0),MATCH('Capacity Backing (Hide)'!$A42,'Capacity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(Hide)'!$A42,'Capacity Summary'!$I$35:$BH$35,0))&lt;&gt;0,INDEX('Capacity Summary'!$I$36:$BH$135,MATCH('Capacity Backing (Hide)'!AJ$2,'Capacity Summary'!$B$36:$B$135,0),MATCH('Capacity Backing (Hide)'!$A42,'Capacity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(Hide)'!$A42,'Capacity Summary'!$I$35:$BH$35,0))&lt;&gt;0,INDEX('Capacity Summary'!$I$36:$BH$135,MATCH('Capacity Backing (Hide)'!AK$2,'Capacity Summary'!$B$36:$B$135,0),MATCH('Capacity Backing (Hide)'!$A42,'Capacity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(Hide)'!$A42,'Capacity Summary'!$I$35:$BH$35,0))&lt;&gt;0,INDEX('Capacity Summary'!$I$36:$BH$135,MATCH('Capacity Backing (Hide)'!AL$2,'Capacity Summary'!$B$36:$B$135,0),MATCH('Capacity Backing (Hide)'!$A42,'Capacity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(Hide)'!$A42,'Capacity Summary'!$I$35:$BH$35,0))&lt;&gt;0,INDEX('Capacity Summary'!$I$36:$BH$135,MATCH('Capacity Backing (Hide)'!AM$2,'Capacity Summary'!$B$36:$B$135,0),MATCH('Capacity Backing (Hide)'!$A42,'Capacity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(Hide)'!$A42,'Capacity Summary'!$I$35:$BH$35,0))&lt;&gt;0,INDEX('Capacity Summary'!$I$36:$BH$135,MATCH('Capacity Backing (Hide)'!AN$2,'Capacity Summary'!$B$36:$B$135,0),MATCH('Capacity Backing (Hide)'!$A42,'Capacity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(Hide)'!$A42,'Capacity Summary'!$I$35:$BH$35,0))&lt;&gt;0,INDEX('Capacity Summary'!$I$36:$BH$135,MATCH('Capacity Backing (Hide)'!AO$2,'Capacity Summary'!$B$36:$B$135,0),MATCH('Capacity Backing (Hide)'!$A42,'Capacity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(Hide)'!$A42,'Capacity Summary'!$I$35:$BH$35,0))&lt;&gt;0,INDEX('Capacity Summary'!$I$36:$BH$135,MATCH('Capacity Backing (Hide)'!AP$2,'Capacity Summary'!$B$36:$B$135,0),MATCH('Capacity Backing (Hide)'!$A42,'Capacity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(Hide)'!$A42,'Capacity Summary'!$I$35:$BH$35,0))&lt;&gt;0,INDEX('Capacity Summary'!$I$36:$BH$135,MATCH('Capacity Backing (Hide)'!AQ$2,'Capacity Summary'!$B$36:$B$135,0),MATCH('Capacity Backing (Hide)'!$A42,'Capacity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(Hide)'!$A42,'Capacity Summary'!$I$35:$BH$35,0))&lt;&gt;0,INDEX('Capacity Summary'!$I$36:$BH$135,MATCH('Capacity Backing (Hide)'!AR$2,'Capacity Summary'!$B$36:$B$135,0),MATCH('Capacity Backing (Hide)'!$A42,'Capacity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(Hide)'!$A42,'Capacity Summary'!$I$35:$BH$35,0))&lt;&gt;0,INDEX('Capacity Summary'!$I$36:$BH$135,MATCH('Capacity Backing (Hide)'!AS$2,'Capacity Summary'!$B$36:$B$135,0),MATCH('Capacity Backing (Hide)'!$A42,'Capacity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(Hide)'!$A42,'Capacity Summary'!$I$35:$BH$35,0))&lt;&gt;0,INDEX('Capacity Summary'!$I$36:$BH$135,MATCH('Capacity Backing (Hide)'!AT$2,'Capacity Summary'!$B$36:$B$135,0),MATCH('Capacity Backing (Hide)'!$A42,'Capacity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(Hide)'!$A42,'Capacity Summary'!$I$35:$BH$35,0))&lt;&gt;0,INDEX('Capacity Summary'!$I$36:$BH$135,MATCH('Capacity Backing (Hide)'!AU$2,'Capacity Summary'!$B$36:$B$135,0),MATCH('Capacity Backing (Hide)'!$A42,'Capacity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(Hide)'!$A42,'Capacity Summary'!$I$35:$BH$35,0))&lt;&gt;0,INDEX('Capacity Summary'!$I$36:$BH$135,MATCH('Capacity Backing (Hide)'!AV$2,'Capacity Summary'!$B$36:$B$135,0),MATCH('Capacity Backing (Hide)'!$A42,'Capacity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(Hide)'!$A42,'Capacity Summary'!$I$35:$BH$35,0))&lt;&gt;0,INDEX('Capacity Summary'!$I$36:$BH$135,MATCH('Capacity Backing (Hide)'!AW$2,'Capacity Summary'!$B$36:$B$135,0),MATCH('Capacity Backing (Hide)'!$A42,'Capacity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(Hide)'!$A42,'Capacity Summary'!$I$35:$BH$35,0))&lt;&gt;0,INDEX('Capacity Summary'!$I$36:$BH$135,MATCH('Capacity Backing (Hide)'!AX$2,'Capacity Summary'!$B$36:$B$135,0),MATCH('Capacity Backing (Hide)'!$A42,'Capacity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(Hide)'!$A42,'Capacity Summary'!$I$35:$BH$35,0))&lt;&gt;0,INDEX('Capacity Summary'!$I$36:$BH$135,MATCH('Capacity Backing (Hide)'!AY$2,'Capacity Summary'!$B$36:$B$135,0),MATCH('Capacity Backing (Hide)'!$A42,'Capacity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(Hide)'!$A42,'Capacity Summary'!$I$35:$BH$35,0))&lt;&gt;0,INDEX('Capacity Summary'!$I$36:$BH$135,MATCH('Capacity Backing (Hide)'!AZ$2,'Capacity Summary'!$B$36:$B$135,0),MATCH('Capacity Backing (Hide)'!$A42,'Capacity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(Hide)'!$A42,'Capacity Summary'!$I$35:$BH$35,0))&lt;&gt;0,INDEX('Capacity Summary'!$I$36:$BH$135,MATCH('Capacity Backing (Hide)'!BA$2,'Capacity Summary'!$B$36:$B$135,0),MATCH('Capacity Backing (Hide)'!$A42,'Capacity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(Hide)'!$A42,'Capacity Summary'!$I$35:$BH$35,0))&lt;&gt;0,INDEX('Capacity Summary'!$I$36:$BH$135,MATCH('Capacity Backing (Hide)'!BB$2,'Capacity Summary'!$B$36:$B$135,0),MATCH('Capacity Backing (Hide)'!$A42,'Capacity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(Hide)'!$A42,'Capacity Summary'!$I$35:$BH$35,0))&lt;&gt;0,INDEX('Capacity Summary'!$I$36:$BH$135,MATCH('Capacity Backing (Hide)'!BC$2,'Capacity Summary'!$B$36:$B$135,0),MATCH('Capacity Backing (Hide)'!$A42,'Capacity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(Hide)'!$A42,'Capacity Summary'!$I$35:$BH$35,0))&lt;&gt;0,INDEX('Capacity Summary'!$I$36:$BH$135,MATCH('Capacity Backing (Hide)'!BD$2,'Capacity Summary'!$B$36:$B$135,0),MATCH('Capacity Backing (Hide)'!$A42,'Capacity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(Hide)'!$A42,'Capacity Summary'!$I$35:$BH$35,0))&lt;&gt;0,INDEX('Capacity Summary'!$I$36:$BH$135,MATCH('Capacity Backing (Hide)'!BE$2,'Capacity Summary'!$B$36:$B$135,0),MATCH('Capacity Backing (Hide)'!$A42,'Capacity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(Hide)'!$A42,'Capacity Summary'!$I$35:$BH$35,0))&lt;&gt;0,INDEX('Capacity Summary'!$I$36:$BH$135,MATCH('Capacity Backing (Hide)'!BF$2,'Capacity Summary'!$B$36:$B$135,0),MATCH('Capacity Backing (Hide)'!$A42,'Capacity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(Hide)'!$A42,'Capacity Summary'!$I$35:$BH$35,0))&lt;&gt;0,INDEX('Capacity Summary'!$I$36:$BH$135,MATCH('Capacity Backing (Hide)'!BG$2,'Capacity Summary'!$B$36:$B$135,0),MATCH('Capacity Backing (Hide)'!$A42,'Capacity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(Hide)'!$A42,'Capacity Summary'!$I$35:$BH$35,0))&lt;&gt;0,INDEX('Capacity Summary'!$I$36:$BH$135,MATCH('Capacity Backing (Hide)'!BH$2,'Capacity Summary'!$B$36:$B$135,0),MATCH('Capacity Backing (Hide)'!$A42,'Capacity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(Hide)'!$A42,'Capacity Summary'!$I$35:$BH$35,0))&lt;&gt;0,INDEX('Capacity Summary'!$I$36:$BH$135,MATCH('Capacity Backing (Hide)'!BI$2,'Capacity Summary'!$B$36:$B$135,0),MATCH('Capacity Backing (Hide)'!$A42,'Capacity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(Hide)'!$A42,'Capacity Summary'!$I$35:$BH$35,0))&lt;&gt;0,INDEX('Capacity Summary'!$I$36:$BH$135,MATCH('Capacity Backing (Hide)'!BJ$2,'Capacity Summary'!$B$36:$B$135,0),MATCH('Capacity Backing (Hide)'!$A42,'Capacity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(Hide)'!$A42,'Capacity Summary'!$I$35:$BH$35,0))&lt;&gt;0,INDEX('Capacity Summary'!$I$36:$BH$135,MATCH('Capacity Backing (Hide)'!BK$2,'Capacity Summary'!$B$36:$B$135,0),MATCH('Capacity Backing (Hide)'!$A42,'Capacity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(Hide)'!$A42,'Capacity Summary'!$I$35:$BH$35,0))&lt;&gt;0,INDEX('Capacity Summary'!$I$36:$BH$135,MATCH('Capacity Backing (Hide)'!BL$2,'Capacity Summary'!$B$36:$B$135,0),MATCH('Capacity Backing (Hide)'!$A42,'Capacity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(Hide)'!$A42,'Capacity Summary'!$I$35:$BH$35,0))&lt;&gt;0,INDEX('Capacity Summary'!$I$36:$BH$135,MATCH('Capacity Backing (Hide)'!BM$2,'Capacity Summary'!$B$36:$B$135,0),MATCH('Capacity Backing (Hide)'!$A42,'Capacity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(Hide)'!$A42,'Capacity Summary'!$I$35:$BH$35,0))&lt;&gt;0,INDEX('Capacity Summary'!$I$36:$BH$135,MATCH('Capacity Backing (Hide)'!BN$2,'Capacity Summary'!$B$36:$B$135,0),MATCH('Capacity Backing (Hide)'!$A42,'Capacity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(Hide)'!$A42,'Capacity Summary'!$I$35:$BH$35,0))&lt;&gt;0,INDEX('Capacity Summary'!$I$36:$BH$135,MATCH('Capacity Backing (Hide)'!BO$2,'Capacity Summary'!$B$36:$B$135,0),MATCH('Capacity Backing (Hide)'!$A42,'Capacity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(Hide)'!$A42,'Capacity Summary'!$I$35:$BH$35,0))&lt;&gt;0,INDEX('Capacity Summary'!$I$36:$BH$135,MATCH('Capacity Backing (Hide)'!BP$2,'Capacity Summary'!$B$36:$B$135,0),MATCH('Capacity Backing (Hide)'!$A42,'Capacity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(Hide)'!$A42,'Capacity Summary'!$I$35:$BH$35,0))&lt;&gt;0,INDEX('Capacity Summary'!$I$36:$BH$135,MATCH('Capacity Backing (Hide)'!BQ$2,'Capacity Summary'!$B$36:$B$135,0),MATCH('Capacity Backing (Hide)'!$A42,'Capacity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(Hide)'!$A42,'Capacity Summary'!$I$35:$BH$35,0))&lt;&gt;0,INDEX('Capacity Summary'!$I$36:$BH$135,MATCH('Capacity Backing (Hide)'!BR$2,'Capacity Summary'!$B$36:$B$135,0),MATCH('Capacity Backing (Hide)'!$A42,'Capacity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(Hide)'!$A42,'Capacity Summary'!$I$35:$BH$35,0))&lt;&gt;0,INDEX('Capacity Summary'!$I$36:$BH$135,MATCH('Capacity Backing (Hide)'!BS$2,'Capacity Summary'!$B$36:$B$135,0),MATCH('Capacity Backing (Hide)'!$A42,'Capacity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(Hide)'!$A42,'Capacity Summary'!$I$35:$BH$35,0))&lt;&gt;0,INDEX('Capacity Summary'!$I$36:$BH$135,MATCH('Capacity Backing (Hide)'!BT$2,'Capacity Summary'!$B$36:$B$135,0),MATCH('Capacity Backing (Hide)'!$A42,'Capacity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(Hide)'!$A42,'Capacity Summary'!$I$35:$BH$35,0))&lt;&gt;0,INDEX('Capacity Summary'!$I$36:$BH$135,MATCH('Capacity Backing (Hide)'!BU$2,'Capacity Summary'!$B$36:$B$135,0),MATCH('Capacity Backing (Hide)'!$A42,'Capacity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(Hide)'!$A42,'Capacity Summary'!$I$35:$BH$35,0))&lt;&gt;0,INDEX('Capacity Summary'!$I$36:$BH$135,MATCH('Capacity Backing (Hide)'!BV$2,'Capacity Summary'!$B$36:$B$135,0),MATCH('Capacity Backing (Hide)'!$A42,'Capacity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(Hide)'!$A42,'Capacity Summary'!$I$35:$BH$35,0))&lt;&gt;0,INDEX('Capacity Summary'!$I$36:$BH$135,MATCH('Capacity Backing (Hide)'!BW$2,'Capacity Summary'!$B$36:$B$135,0),MATCH('Capacity Backing (Hide)'!$A42,'Capacity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(Hide)'!$A42,'Capacity Summary'!$I$35:$BH$35,0))&lt;&gt;0,INDEX('Capacity Summary'!$I$36:$BH$135,MATCH('Capacity Backing (Hide)'!BX$2,'Capacity Summary'!$B$36:$B$135,0),MATCH('Capacity Backing (Hide)'!$A42,'Capacity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(Hide)'!$A42,'Capacity Summary'!$I$35:$BH$35,0))&lt;&gt;0,INDEX('Capacity Summary'!$I$36:$BH$135,MATCH('Capacity Backing (Hide)'!BY$2,'Capacity Summary'!$B$36:$B$135,0),MATCH('Capacity Backing (Hide)'!$A42,'Capacity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(Hide)'!$A42,'Capacity Summary'!$I$35:$BH$35,0))&lt;&gt;0,INDEX('Capacity Summary'!$I$36:$BH$135,MATCH('Capacity Backing (Hide)'!BZ$2,'Capacity Summary'!$B$36:$B$135,0),MATCH('Capacity Backing (Hide)'!$A42,'Capacity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(Hide)'!$A42,'Capacity Summary'!$I$35:$BH$35,0))&lt;&gt;0,INDEX('Capacity Summary'!$I$36:$BH$135,MATCH('Capacity Backing (Hide)'!CA$2,'Capacity Summary'!$B$36:$B$135,0),MATCH('Capacity Backing (Hide)'!$A42,'Capacity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(Hide)'!$A42,'Capacity Summary'!$I$35:$BH$35,0))&lt;&gt;0,INDEX('Capacity Summary'!$I$36:$BH$135,MATCH('Capacity Backing (Hide)'!CB$2,'Capacity Summary'!$B$36:$B$135,0),MATCH('Capacity Backing (Hide)'!$A42,'Capacity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(Hide)'!$A42,'Capacity Summary'!$I$35:$BH$35,0))&lt;&gt;0,INDEX('Capacity Summary'!$I$36:$BH$135,MATCH('Capacity Backing (Hide)'!CC$2,'Capacity Summary'!$B$36:$B$135,0),MATCH('Capacity Backing (Hide)'!$A42,'Capacity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(Hide)'!$A42,'Capacity Summary'!$I$35:$BH$35,0))&lt;&gt;0,INDEX('Capacity Summary'!$I$36:$BH$135,MATCH('Capacity Backing (Hide)'!CD$2,'Capacity Summary'!$B$36:$B$135,0),MATCH('Capacity Backing (Hide)'!$A42,'Capacity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(Hide)'!$A42,'Capacity Summary'!$I$35:$BH$35,0))&lt;&gt;0,INDEX('Capacity Summary'!$I$36:$BH$135,MATCH('Capacity Backing (Hide)'!CE$2,'Capacity Summary'!$B$36:$B$135,0),MATCH('Capacity Backing (Hide)'!$A42,'Capacity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(Hide)'!$A42,'Capacity Summary'!$I$35:$BH$35,0))&lt;&gt;0,INDEX('Capacity Summary'!$I$36:$BH$135,MATCH('Capacity Backing (Hide)'!CF$2,'Capacity Summary'!$B$36:$B$135,0),MATCH('Capacity Backing (Hide)'!$A42,'Capacity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(Hide)'!$A42,'Capacity Summary'!$I$35:$BH$35,0))&lt;&gt;0,INDEX('Capacity Summary'!$I$36:$BH$135,MATCH('Capacity Backing (Hide)'!CG$2,'Capacity Summary'!$B$36:$B$135,0),MATCH('Capacity Backing (Hide)'!$A42,'Capacity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(Hide)'!$A42,'Capacity Summary'!$I$35:$BH$35,0))&lt;&gt;0,INDEX('Capacity Summary'!$I$36:$BH$135,MATCH('Capacity Backing (Hide)'!CH$2,'Capacity Summary'!$B$36:$B$135,0),MATCH('Capacity Backing (Hide)'!$A42,'Capacity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(Hide)'!$A42,'Capacity Summary'!$I$35:$BH$35,0))&lt;&gt;0,INDEX('Capacity Summary'!$I$36:$BH$135,MATCH('Capacity Backing (Hide)'!CI$2,'Capacity Summary'!$B$36:$B$135,0),MATCH('Capacity Backing (Hide)'!$A42,'Capacity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(Hide)'!$A42,'Capacity Summary'!$I$35:$BH$35,0))&lt;&gt;0,INDEX('Capacity Summary'!$I$36:$BH$135,MATCH('Capacity Backing (Hide)'!CJ$2,'Capacity Summary'!$B$36:$B$135,0),MATCH('Capacity Backing (Hide)'!$A42,'Capacity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(Hide)'!$A42,'Capacity Summary'!$I$35:$BH$35,0))&lt;&gt;0,INDEX('Capacity Summary'!$I$36:$BH$135,MATCH('Capacity Backing (Hide)'!CK$2,'Capacity Summary'!$B$36:$B$135,0),MATCH('Capacity Backing (Hide)'!$A42,'Capacity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(Hide)'!$A42,'Capacity Summary'!$I$35:$BH$35,0))&lt;&gt;0,INDEX('Capacity Summary'!$I$36:$BH$135,MATCH('Capacity Backing (Hide)'!CL$2,'Capacity Summary'!$B$36:$B$135,0),MATCH('Capacity Backing (Hide)'!$A42,'Capacity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(Hide)'!$A42,'Capacity Summary'!$I$35:$BH$35,0))&lt;&gt;0,INDEX('Capacity Summary'!$I$36:$BH$135,MATCH('Capacity Backing (Hide)'!CM$2,'Capacity Summary'!$B$36:$B$135,0),MATCH('Capacity Backing (Hide)'!$A42,'Capacity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(Hide)'!$A42,'Capacity Summary'!$I$35:$BH$35,0))&lt;&gt;0,INDEX('Capacity Summary'!$I$36:$BH$135,MATCH('Capacity Backing (Hide)'!CN$2,'Capacity Summary'!$B$36:$B$135,0),MATCH('Capacity Backing (Hide)'!$A42,'Capacity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(Hide)'!$A42,'Capacity Summary'!$I$35:$BH$35,0))&lt;&gt;0,INDEX('Capacity Summary'!$I$36:$BH$135,MATCH('Capacity Backing (Hide)'!CO$2,'Capacity Summary'!$B$36:$B$135,0),MATCH('Capacity Backing (Hide)'!$A42,'Capacity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(Hide)'!$A42,'Capacity Summary'!$I$35:$BH$35,0))&lt;&gt;0,INDEX('Capacity Summary'!$I$36:$BH$135,MATCH('Capacity Backing (Hide)'!CP$2,'Capacity Summary'!$B$36:$B$135,0),MATCH('Capacity Backing (Hide)'!$A42,'Capacity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(Hide)'!$A42,'Capacity Summary'!$I$35:$BH$35,0))&lt;&gt;0,INDEX('Capacity Summary'!$I$36:$BH$135,MATCH('Capacity Backing (Hide)'!CQ$2,'Capacity Summary'!$B$36:$B$135,0),MATCH('Capacity Backing (Hide)'!$A42,'Capacity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(Hide)'!$A42,'Capacity Summary'!$I$35:$BH$35,0))&lt;&gt;0,INDEX('Capacity Summary'!$I$36:$BH$135,MATCH('Capacity Backing (Hide)'!CR$2,'Capacity Summary'!$B$36:$B$135,0),MATCH('Capacity Backing (Hide)'!$A42,'Capacity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(Hide)'!$A42,'Capacity Summary'!$I$35:$BH$35,0))&lt;&gt;0,INDEX('Capacity Summary'!$I$36:$BH$135,MATCH('Capacity Backing (Hide)'!CS$2,'Capacity Summary'!$B$36:$B$135,0),MATCH('Capacity Backing (Hide)'!$A42,'Capacity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(Hide)'!$A42,'Capacity Summary'!$I$35:$BH$35,0))&lt;&gt;0,INDEX('Capacity Summary'!$I$36:$BH$135,MATCH('Capacity Backing (Hide)'!CT$2,'Capacity Summary'!$B$36:$B$135,0),MATCH('Capacity Backing (Hide)'!$A42,'Capacity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(Hide)'!$A42,'Capacity Summary'!$I$35:$BH$35,0))&lt;&gt;0,INDEX('Capacity Summary'!$I$36:$BH$135,MATCH('Capacity Backing (Hide)'!CU$2,'Capacity Summary'!$B$36:$B$135,0),MATCH('Capacity Backing (Hide)'!$A42,'Capacity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(Hide)'!$A42,'Capacity Summary'!$I$35:$BH$35,0))&lt;&gt;0,INDEX('Capacity Summary'!$I$36:$BH$135,MATCH('Capacity Backing (Hide)'!CV$2,'Capacity Summary'!$B$36:$B$135,0),MATCH('Capacity Backing (Hide)'!$A42,'Capacity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(Hide)'!$A42,'Capacity Summary'!$I$35:$BH$35,0))&lt;&gt;0,INDEX('Capacity Summary'!$I$36:$BH$135,MATCH('Capacity Backing (Hide)'!CW$2,'Capacity Summary'!$B$36:$B$135,0),MATCH('Capacity Backing (Hide)'!$A42,'Capacity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3" spans="1:101" x14ac:dyDescent="0.35">
      <c r="A43" s="2">
        <f ca="1">'Required Capacity (Hide)'!E43</f>
        <v>44470</v>
      </c>
      <c r="B43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(Hide)'!$A43,'Capacity Summary'!$I$35:$BH$35,0))&lt;&gt;0,INDEX('Capacity Summary'!$I$36:$BH$135,MATCH('Capacity Backing (Hide)'!B$2,'Capacity Summary'!$B$36:$B$135,0),MATCH('Capacity Backing (Hide)'!$A43,'Capacity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3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(Hide)'!$A43,'Capacity Summary'!$I$35:$BH$35,0))&lt;&gt;0,INDEX('Capacity Summary'!$I$36:$BH$135,MATCH('Capacity Backing (Hide)'!C$2,'Capacity Summary'!$B$36:$B$135,0),MATCH('Capacity Backing (Hide)'!$A43,'Capacity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3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(Hide)'!$A43,'Capacity Summary'!$I$35:$BH$35,0))&lt;&gt;0,INDEX('Capacity Summary'!$I$36:$BH$135,MATCH('Capacity Backing (Hide)'!D$2,'Capacity Summary'!$B$36:$B$135,0),MATCH('Capacity Backing (Hide)'!$A43,'Capacity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(Hide)'!$A43,'Capacity Summary'!$I$35:$BH$35,0))&lt;&gt;0,INDEX('Capacity Summary'!$I$36:$BH$135,MATCH('Capacity Backing (Hide)'!E$2,'Capacity Summary'!$B$36:$B$135,0),MATCH('Capacity Backing (Hide)'!$A43,'Capacity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(Hide)'!$A43,'Capacity Summary'!$I$35:$BH$35,0))&lt;&gt;0,INDEX('Capacity Summary'!$I$36:$BH$135,MATCH('Capacity Backing (Hide)'!F$2,'Capacity Summary'!$B$36:$B$135,0),MATCH('Capacity Backing (Hide)'!$A43,'Capacity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(Hide)'!$A43,'Capacity Summary'!$I$35:$BH$35,0))&lt;&gt;0,INDEX('Capacity Summary'!$I$36:$BH$135,MATCH('Capacity Backing (Hide)'!G$2,'Capacity Summary'!$B$36:$B$135,0),MATCH('Capacity Backing (Hide)'!$A43,'Capacity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(Hide)'!$A43,'Capacity Summary'!$I$35:$BH$35,0))&lt;&gt;0,INDEX('Capacity Summary'!$I$36:$BH$135,MATCH('Capacity Backing (Hide)'!H$2,'Capacity Summary'!$B$36:$B$135,0),MATCH('Capacity Backing (Hide)'!$A43,'Capacity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(Hide)'!$A43,'Capacity Summary'!$I$35:$BH$35,0))&lt;&gt;0,INDEX('Capacity Summary'!$I$36:$BH$135,MATCH('Capacity Backing (Hide)'!I$2,'Capacity Summary'!$B$36:$B$135,0),MATCH('Capacity Backing (Hide)'!$A43,'Capacity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(Hide)'!$A43,'Capacity Summary'!$I$35:$BH$35,0))&lt;&gt;0,INDEX('Capacity Summary'!$I$36:$BH$135,MATCH('Capacity Backing (Hide)'!J$2,'Capacity Summary'!$B$36:$B$135,0),MATCH('Capacity Backing (Hide)'!$A43,'Capacity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(Hide)'!$A43,'Capacity Summary'!$I$35:$BH$35,0))&lt;&gt;0,INDEX('Capacity Summary'!$I$36:$BH$135,MATCH('Capacity Backing (Hide)'!K$2,'Capacity Summary'!$B$36:$B$135,0),MATCH('Capacity Backing (Hide)'!$A43,'Capacity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(Hide)'!$A43,'Capacity Summary'!$I$35:$BH$35,0))&lt;&gt;0,INDEX('Capacity Summary'!$I$36:$BH$135,MATCH('Capacity Backing (Hide)'!L$2,'Capacity Summary'!$B$36:$B$135,0),MATCH('Capacity Backing (Hide)'!$A43,'Capacity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(Hide)'!$A43,'Capacity Summary'!$I$35:$BH$35,0))&lt;&gt;0,INDEX('Capacity Summary'!$I$36:$BH$135,MATCH('Capacity Backing (Hide)'!M$2,'Capacity Summary'!$B$36:$B$135,0),MATCH('Capacity Backing (Hide)'!$A43,'Capacity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(Hide)'!$A43,'Capacity Summary'!$I$35:$BH$35,0))&lt;&gt;0,INDEX('Capacity Summary'!$I$36:$BH$135,MATCH('Capacity Backing (Hide)'!N$2,'Capacity Summary'!$B$36:$B$135,0),MATCH('Capacity Backing (Hide)'!$A43,'Capacity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(Hide)'!$A43,'Capacity Summary'!$I$35:$BH$35,0))&lt;&gt;0,INDEX('Capacity Summary'!$I$36:$BH$135,MATCH('Capacity Backing (Hide)'!O$2,'Capacity Summary'!$B$36:$B$135,0),MATCH('Capacity Backing (Hide)'!$A43,'Capacity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(Hide)'!$A43,'Capacity Summary'!$I$35:$BH$35,0))&lt;&gt;0,INDEX('Capacity Summary'!$I$36:$BH$135,MATCH('Capacity Backing (Hide)'!P$2,'Capacity Summary'!$B$36:$B$135,0),MATCH('Capacity Backing (Hide)'!$A43,'Capacity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(Hide)'!$A43,'Capacity Summary'!$I$35:$BH$35,0))&lt;&gt;0,INDEX('Capacity Summary'!$I$36:$BH$135,MATCH('Capacity Backing (Hide)'!Q$2,'Capacity Summary'!$B$36:$B$135,0),MATCH('Capacity Backing (Hide)'!$A43,'Capacity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(Hide)'!$A43,'Capacity Summary'!$I$35:$BH$35,0))&lt;&gt;0,INDEX('Capacity Summary'!$I$36:$BH$135,MATCH('Capacity Backing (Hide)'!R$2,'Capacity Summary'!$B$36:$B$135,0),MATCH('Capacity Backing (Hide)'!$A43,'Capacity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(Hide)'!$A43,'Capacity Summary'!$I$35:$BH$35,0))&lt;&gt;0,INDEX('Capacity Summary'!$I$36:$BH$135,MATCH('Capacity Backing (Hide)'!S$2,'Capacity Summary'!$B$36:$B$135,0),MATCH('Capacity Backing (Hide)'!$A43,'Capacity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(Hide)'!$A43,'Capacity Summary'!$I$35:$BH$35,0))&lt;&gt;0,INDEX('Capacity Summary'!$I$36:$BH$135,MATCH('Capacity Backing (Hide)'!T$2,'Capacity Summary'!$B$36:$B$135,0),MATCH('Capacity Backing (Hide)'!$A43,'Capacity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(Hide)'!$A43,'Capacity Summary'!$I$35:$BH$35,0))&lt;&gt;0,INDEX('Capacity Summary'!$I$36:$BH$135,MATCH('Capacity Backing (Hide)'!U$2,'Capacity Summary'!$B$36:$B$135,0),MATCH('Capacity Backing (Hide)'!$A43,'Capacity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(Hide)'!$A43,'Capacity Summary'!$I$35:$BH$35,0))&lt;&gt;0,INDEX('Capacity Summary'!$I$36:$BH$135,MATCH('Capacity Backing (Hide)'!V$2,'Capacity Summary'!$B$36:$B$135,0),MATCH('Capacity Backing (Hide)'!$A43,'Capacity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(Hide)'!$A43,'Capacity Summary'!$I$35:$BH$35,0))&lt;&gt;0,INDEX('Capacity Summary'!$I$36:$BH$135,MATCH('Capacity Backing (Hide)'!W$2,'Capacity Summary'!$B$36:$B$135,0),MATCH('Capacity Backing (Hide)'!$A43,'Capacity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(Hide)'!$A43,'Capacity Summary'!$I$35:$BH$35,0))&lt;&gt;0,INDEX('Capacity Summary'!$I$36:$BH$135,MATCH('Capacity Backing (Hide)'!X$2,'Capacity Summary'!$B$36:$B$135,0),MATCH('Capacity Backing (Hide)'!$A43,'Capacity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(Hide)'!$A43,'Capacity Summary'!$I$35:$BH$35,0))&lt;&gt;0,INDEX('Capacity Summary'!$I$36:$BH$135,MATCH('Capacity Backing (Hide)'!Y$2,'Capacity Summary'!$B$36:$B$135,0),MATCH('Capacity Backing (Hide)'!$A43,'Capacity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(Hide)'!$A43,'Capacity Summary'!$I$35:$BH$35,0))&lt;&gt;0,INDEX('Capacity Summary'!$I$36:$BH$135,MATCH('Capacity Backing (Hide)'!Z$2,'Capacity Summary'!$B$36:$B$135,0),MATCH('Capacity Backing (Hide)'!$A43,'Capacity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(Hide)'!$A43,'Capacity Summary'!$I$35:$BH$35,0))&lt;&gt;0,INDEX('Capacity Summary'!$I$36:$BH$135,MATCH('Capacity Backing (Hide)'!AA$2,'Capacity Summary'!$B$36:$B$135,0),MATCH('Capacity Backing (Hide)'!$A43,'Capacity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(Hide)'!$A43,'Capacity Summary'!$I$35:$BH$35,0))&lt;&gt;0,INDEX('Capacity Summary'!$I$36:$BH$135,MATCH('Capacity Backing (Hide)'!AB$2,'Capacity Summary'!$B$36:$B$135,0),MATCH('Capacity Backing (Hide)'!$A43,'Capacity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(Hide)'!$A43,'Capacity Summary'!$I$35:$BH$35,0))&lt;&gt;0,INDEX('Capacity Summary'!$I$36:$BH$135,MATCH('Capacity Backing (Hide)'!AC$2,'Capacity Summary'!$B$36:$B$135,0),MATCH('Capacity Backing (Hide)'!$A43,'Capacity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(Hide)'!$A43,'Capacity Summary'!$I$35:$BH$35,0))&lt;&gt;0,INDEX('Capacity Summary'!$I$36:$BH$135,MATCH('Capacity Backing (Hide)'!AD$2,'Capacity Summary'!$B$36:$B$135,0),MATCH('Capacity Backing (Hide)'!$A43,'Capacity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(Hide)'!$A43,'Capacity Summary'!$I$35:$BH$35,0))&lt;&gt;0,INDEX('Capacity Summary'!$I$36:$BH$135,MATCH('Capacity Backing (Hide)'!AE$2,'Capacity Summary'!$B$36:$B$135,0),MATCH('Capacity Backing (Hide)'!$A43,'Capacity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(Hide)'!$A43,'Capacity Summary'!$I$35:$BH$35,0))&lt;&gt;0,INDEX('Capacity Summary'!$I$36:$BH$135,MATCH('Capacity Backing (Hide)'!AF$2,'Capacity Summary'!$B$36:$B$135,0),MATCH('Capacity Backing (Hide)'!$A43,'Capacity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(Hide)'!$A43,'Capacity Summary'!$I$35:$BH$35,0))&lt;&gt;0,INDEX('Capacity Summary'!$I$36:$BH$135,MATCH('Capacity Backing (Hide)'!AG$2,'Capacity Summary'!$B$36:$B$135,0),MATCH('Capacity Backing (Hide)'!$A43,'Capacity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(Hide)'!$A43,'Capacity Summary'!$I$35:$BH$35,0))&lt;&gt;0,INDEX('Capacity Summary'!$I$36:$BH$135,MATCH('Capacity Backing (Hide)'!AH$2,'Capacity Summary'!$B$36:$B$135,0),MATCH('Capacity Backing (Hide)'!$A43,'Capacity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(Hide)'!$A43,'Capacity Summary'!$I$35:$BH$35,0))&lt;&gt;0,INDEX('Capacity Summary'!$I$36:$BH$135,MATCH('Capacity Backing (Hide)'!AI$2,'Capacity Summary'!$B$36:$B$135,0),MATCH('Capacity Backing (Hide)'!$A43,'Capacity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(Hide)'!$A43,'Capacity Summary'!$I$35:$BH$35,0))&lt;&gt;0,INDEX('Capacity Summary'!$I$36:$BH$135,MATCH('Capacity Backing (Hide)'!AJ$2,'Capacity Summary'!$B$36:$B$135,0),MATCH('Capacity Backing (Hide)'!$A43,'Capacity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(Hide)'!$A43,'Capacity Summary'!$I$35:$BH$35,0))&lt;&gt;0,INDEX('Capacity Summary'!$I$36:$BH$135,MATCH('Capacity Backing (Hide)'!AK$2,'Capacity Summary'!$B$36:$B$135,0),MATCH('Capacity Backing (Hide)'!$A43,'Capacity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(Hide)'!$A43,'Capacity Summary'!$I$35:$BH$35,0))&lt;&gt;0,INDEX('Capacity Summary'!$I$36:$BH$135,MATCH('Capacity Backing (Hide)'!AL$2,'Capacity Summary'!$B$36:$B$135,0),MATCH('Capacity Backing (Hide)'!$A43,'Capacity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(Hide)'!$A43,'Capacity Summary'!$I$35:$BH$35,0))&lt;&gt;0,INDEX('Capacity Summary'!$I$36:$BH$135,MATCH('Capacity Backing (Hide)'!AM$2,'Capacity Summary'!$B$36:$B$135,0),MATCH('Capacity Backing (Hide)'!$A43,'Capacity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(Hide)'!$A43,'Capacity Summary'!$I$35:$BH$35,0))&lt;&gt;0,INDEX('Capacity Summary'!$I$36:$BH$135,MATCH('Capacity Backing (Hide)'!AN$2,'Capacity Summary'!$B$36:$B$135,0),MATCH('Capacity Backing (Hide)'!$A43,'Capacity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(Hide)'!$A43,'Capacity Summary'!$I$35:$BH$35,0))&lt;&gt;0,INDEX('Capacity Summary'!$I$36:$BH$135,MATCH('Capacity Backing (Hide)'!AO$2,'Capacity Summary'!$B$36:$B$135,0),MATCH('Capacity Backing (Hide)'!$A43,'Capacity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(Hide)'!$A43,'Capacity Summary'!$I$35:$BH$35,0))&lt;&gt;0,INDEX('Capacity Summary'!$I$36:$BH$135,MATCH('Capacity Backing (Hide)'!AP$2,'Capacity Summary'!$B$36:$B$135,0),MATCH('Capacity Backing (Hide)'!$A43,'Capacity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(Hide)'!$A43,'Capacity Summary'!$I$35:$BH$35,0))&lt;&gt;0,INDEX('Capacity Summary'!$I$36:$BH$135,MATCH('Capacity Backing (Hide)'!AQ$2,'Capacity Summary'!$B$36:$B$135,0),MATCH('Capacity Backing (Hide)'!$A43,'Capacity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(Hide)'!$A43,'Capacity Summary'!$I$35:$BH$35,0))&lt;&gt;0,INDEX('Capacity Summary'!$I$36:$BH$135,MATCH('Capacity Backing (Hide)'!AR$2,'Capacity Summary'!$B$36:$B$135,0),MATCH('Capacity Backing (Hide)'!$A43,'Capacity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(Hide)'!$A43,'Capacity Summary'!$I$35:$BH$35,0))&lt;&gt;0,INDEX('Capacity Summary'!$I$36:$BH$135,MATCH('Capacity Backing (Hide)'!AS$2,'Capacity Summary'!$B$36:$B$135,0),MATCH('Capacity Backing (Hide)'!$A43,'Capacity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(Hide)'!$A43,'Capacity Summary'!$I$35:$BH$35,0))&lt;&gt;0,INDEX('Capacity Summary'!$I$36:$BH$135,MATCH('Capacity Backing (Hide)'!AT$2,'Capacity Summary'!$B$36:$B$135,0),MATCH('Capacity Backing (Hide)'!$A43,'Capacity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(Hide)'!$A43,'Capacity Summary'!$I$35:$BH$35,0))&lt;&gt;0,INDEX('Capacity Summary'!$I$36:$BH$135,MATCH('Capacity Backing (Hide)'!AU$2,'Capacity Summary'!$B$36:$B$135,0),MATCH('Capacity Backing (Hide)'!$A43,'Capacity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(Hide)'!$A43,'Capacity Summary'!$I$35:$BH$35,0))&lt;&gt;0,INDEX('Capacity Summary'!$I$36:$BH$135,MATCH('Capacity Backing (Hide)'!AV$2,'Capacity Summary'!$B$36:$B$135,0),MATCH('Capacity Backing (Hide)'!$A43,'Capacity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(Hide)'!$A43,'Capacity Summary'!$I$35:$BH$35,0))&lt;&gt;0,INDEX('Capacity Summary'!$I$36:$BH$135,MATCH('Capacity Backing (Hide)'!AW$2,'Capacity Summary'!$B$36:$B$135,0),MATCH('Capacity Backing (Hide)'!$A43,'Capacity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(Hide)'!$A43,'Capacity Summary'!$I$35:$BH$35,0))&lt;&gt;0,INDEX('Capacity Summary'!$I$36:$BH$135,MATCH('Capacity Backing (Hide)'!AX$2,'Capacity Summary'!$B$36:$B$135,0),MATCH('Capacity Backing (Hide)'!$A43,'Capacity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(Hide)'!$A43,'Capacity Summary'!$I$35:$BH$35,0))&lt;&gt;0,INDEX('Capacity Summary'!$I$36:$BH$135,MATCH('Capacity Backing (Hide)'!AY$2,'Capacity Summary'!$B$36:$B$135,0),MATCH('Capacity Backing (Hide)'!$A43,'Capacity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(Hide)'!$A43,'Capacity Summary'!$I$35:$BH$35,0))&lt;&gt;0,INDEX('Capacity Summary'!$I$36:$BH$135,MATCH('Capacity Backing (Hide)'!AZ$2,'Capacity Summary'!$B$36:$B$135,0),MATCH('Capacity Backing (Hide)'!$A43,'Capacity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(Hide)'!$A43,'Capacity Summary'!$I$35:$BH$35,0))&lt;&gt;0,INDEX('Capacity Summary'!$I$36:$BH$135,MATCH('Capacity Backing (Hide)'!BA$2,'Capacity Summary'!$B$36:$B$135,0),MATCH('Capacity Backing (Hide)'!$A43,'Capacity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(Hide)'!$A43,'Capacity Summary'!$I$35:$BH$35,0))&lt;&gt;0,INDEX('Capacity Summary'!$I$36:$BH$135,MATCH('Capacity Backing (Hide)'!BB$2,'Capacity Summary'!$B$36:$B$135,0),MATCH('Capacity Backing (Hide)'!$A43,'Capacity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(Hide)'!$A43,'Capacity Summary'!$I$35:$BH$35,0))&lt;&gt;0,INDEX('Capacity Summary'!$I$36:$BH$135,MATCH('Capacity Backing (Hide)'!BC$2,'Capacity Summary'!$B$36:$B$135,0),MATCH('Capacity Backing (Hide)'!$A43,'Capacity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(Hide)'!$A43,'Capacity Summary'!$I$35:$BH$35,0))&lt;&gt;0,INDEX('Capacity Summary'!$I$36:$BH$135,MATCH('Capacity Backing (Hide)'!BD$2,'Capacity Summary'!$B$36:$B$135,0),MATCH('Capacity Backing (Hide)'!$A43,'Capacity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(Hide)'!$A43,'Capacity Summary'!$I$35:$BH$35,0))&lt;&gt;0,INDEX('Capacity Summary'!$I$36:$BH$135,MATCH('Capacity Backing (Hide)'!BE$2,'Capacity Summary'!$B$36:$B$135,0),MATCH('Capacity Backing (Hide)'!$A43,'Capacity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(Hide)'!$A43,'Capacity Summary'!$I$35:$BH$35,0))&lt;&gt;0,INDEX('Capacity Summary'!$I$36:$BH$135,MATCH('Capacity Backing (Hide)'!BF$2,'Capacity Summary'!$B$36:$B$135,0),MATCH('Capacity Backing (Hide)'!$A43,'Capacity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(Hide)'!$A43,'Capacity Summary'!$I$35:$BH$35,0))&lt;&gt;0,INDEX('Capacity Summary'!$I$36:$BH$135,MATCH('Capacity Backing (Hide)'!BG$2,'Capacity Summary'!$B$36:$B$135,0),MATCH('Capacity Backing (Hide)'!$A43,'Capacity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(Hide)'!$A43,'Capacity Summary'!$I$35:$BH$35,0))&lt;&gt;0,INDEX('Capacity Summary'!$I$36:$BH$135,MATCH('Capacity Backing (Hide)'!BH$2,'Capacity Summary'!$B$36:$B$135,0),MATCH('Capacity Backing (Hide)'!$A43,'Capacity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(Hide)'!$A43,'Capacity Summary'!$I$35:$BH$35,0))&lt;&gt;0,INDEX('Capacity Summary'!$I$36:$BH$135,MATCH('Capacity Backing (Hide)'!BI$2,'Capacity Summary'!$B$36:$B$135,0),MATCH('Capacity Backing (Hide)'!$A43,'Capacity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(Hide)'!$A43,'Capacity Summary'!$I$35:$BH$35,0))&lt;&gt;0,INDEX('Capacity Summary'!$I$36:$BH$135,MATCH('Capacity Backing (Hide)'!BJ$2,'Capacity Summary'!$B$36:$B$135,0),MATCH('Capacity Backing (Hide)'!$A43,'Capacity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(Hide)'!$A43,'Capacity Summary'!$I$35:$BH$35,0))&lt;&gt;0,INDEX('Capacity Summary'!$I$36:$BH$135,MATCH('Capacity Backing (Hide)'!BK$2,'Capacity Summary'!$B$36:$B$135,0),MATCH('Capacity Backing (Hide)'!$A43,'Capacity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(Hide)'!$A43,'Capacity Summary'!$I$35:$BH$35,0))&lt;&gt;0,INDEX('Capacity Summary'!$I$36:$BH$135,MATCH('Capacity Backing (Hide)'!BL$2,'Capacity Summary'!$B$36:$B$135,0),MATCH('Capacity Backing (Hide)'!$A43,'Capacity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(Hide)'!$A43,'Capacity Summary'!$I$35:$BH$35,0))&lt;&gt;0,INDEX('Capacity Summary'!$I$36:$BH$135,MATCH('Capacity Backing (Hide)'!BM$2,'Capacity Summary'!$B$36:$B$135,0),MATCH('Capacity Backing (Hide)'!$A43,'Capacity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(Hide)'!$A43,'Capacity Summary'!$I$35:$BH$35,0))&lt;&gt;0,INDEX('Capacity Summary'!$I$36:$BH$135,MATCH('Capacity Backing (Hide)'!BN$2,'Capacity Summary'!$B$36:$B$135,0),MATCH('Capacity Backing (Hide)'!$A43,'Capacity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(Hide)'!$A43,'Capacity Summary'!$I$35:$BH$35,0))&lt;&gt;0,INDEX('Capacity Summary'!$I$36:$BH$135,MATCH('Capacity Backing (Hide)'!BO$2,'Capacity Summary'!$B$36:$B$135,0),MATCH('Capacity Backing (Hide)'!$A43,'Capacity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(Hide)'!$A43,'Capacity Summary'!$I$35:$BH$35,0))&lt;&gt;0,INDEX('Capacity Summary'!$I$36:$BH$135,MATCH('Capacity Backing (Hide)'!BP$2,'Capacity Summary'!$B$36:$B$135,0),MATCH('Capacity Backing (Hide)'!$A43,'Capacity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(Hide)'!$A43,'Capacity Summary'!$I$35:$BH$35,0))&lt;&gt;0,INDEX('Capacity Summary'!$I$36:$BH$135,MATCH('Capacity Backing (Hide)'!BQ$2,'Capacity Summary'!$B$36:$B$135,0),MATCH('Capacity Backing (Hide)'!$A43,'Capacity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(Hide)'!$A43,'Capacity Summary'!$I$35:$BH$35,0))&lt;&gt;0,INDEX('Capacity Summary'!$I$36:$BH$135,MATCH('Capacity Backing (Hide)'!BR$2,'Capacity Summary'!$B$36:$B$135,0),MATCH('Capacity Backing (Hide)'!$A43,'Capacity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(Hide)'!$A43,'Capacity Summary'!$I$35:$BH$35,0))&lt;&gt;0,INDEX('Capacity Summary'!$I$36:$BH$135,MATCH('Capacity Backing (Hide)'!BS$2,'Capacity Summary'!$B$36:$B$135,0),MATCH('Capacity Backing (Hide)'!$A43,'Capacity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(Hide)'!$A43,'Capacity Summary'!$I$35:$BH$35,0))&lt;&gt;0,INDEX('Capacity Summary'!$I$36:$BH$135,MATCH('Capacity Backing (Hide)'!BT$2,'Capacity Summary'!$B$36:$B$135,0),MATCH('Capacity Backing (Hide)'!$A43,'Capacity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(Hide)'!$A43,'Capacity Summary'!$I$35:$BH$35,0))&lt;&gt;0,INDEX('Capacity Summary'!$I$36:$BH$135,MATCH('Capacity Backing (Hide)'!BU$2,'Capacity Summary'!$B$36:$B$135,0),MATCH('Capacity Backing (Hide)'!$A43,'Capacity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(Hide)'!$A43,'Capacity Summary'!$I$35:$BH$35,0))&lt;&gt;0,INDEX('Capacity Summary'!$I$36:$BH$135,MATCH('Capacity Backing (Hide)'!BV$2,'Capacity Summary'!$B$36:$B$135,0),MATCH('Capacity Backing (Hide)'!$A43,'Capacity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(Hide)'!$A43,'Capacity Summary'!$I$35:$BH$35,0))&lt;&gt;0,INDEX('Capacity Summary'!$I$36:$BH$135,MATCH('Capacity Backing (Hide)'!BW$2,'Capacity Summary'!$B$36:$B$135,0),MATCH('Capacity Backing (Hide)'!$A43,'Capacity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(Hide)'!$A43,'Capacity Summary'!$I$35:$BH$35,0))&lt;&gt;0,INDEX('Capacity Summary'!$I$36:$BH$135,MATCH('Capacity Backing (Hide)'!BX$2,'Capacity Summary'!$B$36:$B$135,0),MATCH('Capacity Backing (Hide)'!$A43,'Capacity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(Hide)'!$A43,'Capacity Summary'!$I$35:$BH$35,0))&lt;&gt;0,INDEX('Capacity Summary'!$I$36:$BH$135,MATCH('Capacity Backing (Hide)'!BY$2,'Capacity Summary'!$B$36:$B$135,0),MATCH('Capacity Backing (Hide)'!$A43,'Capacity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(Hide)'!$A43,'Capacity Summary'!$I$35:$BH$35,0))&lt;&gt;0,INDEX('Capacity Summary'!$I$36:$BH$135,MATCH('Capacity Backing (Hide)'!BZ$2,'Capacity Summary'!$B$36:$B$135,0),MATCH('Capacity Backing (Hide)'!$A43,'Capacity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(Hide)'!$A43,'Capacity Summary'!$I$35:$BH$35,0))&lt;&gt;0,INDEX('Capacity Summary'!$I$36:$BH$135,MATCH('Capacity Backing (Hide)'!CA$2,'Capacity Summary'!$B$36:$B$135,0),MATCH('Capacity Backing (Hide)'!$A43,'Capacity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(Hide)'!$A43,'Capacity Summary'!$I$35:$BH$35,0))&lt;&gt;0,INDEX('Capacity Summary'!$I$36:$BH$135,MATCH('Capacity Backing (Hide)'!CB$2,'Capacity Summary'!$B$36:$B$135,0),MATCH('Capacity Backing (Hide)'!$A43,'Capacity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(Hide)'!$A43,'Capacity Summary'!$I$35:$BH$35,0))&lt;&gt;0,INDEX('Capacity Summary'!$I$36:$BH$135,MATCH('Capacity Backing (Hide)'!CC$2,'Capacity Summary'!$B$36:$B$135,0),MATCH('Capacity Backing (Hide)'!$A43,'Capacity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(Hide)'!$A43,'Capacity Summary'!$I$35:$BH$35,0))&lt;&gt;0,INDEX('Capacity Summary'!$I$36:$BH$135,MATCH('Capacity Backing (Hide)'!CD$2,'Capacity Summary'!$B$36:$B$135,0),MATCH('Capacity Backing (Hide)'!$A43,'Capacity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(Hide)'!$A43,'Capacity Summary'!$I$35:$BH$35,0))&lt;&gt;0,INDEX('Capacity Summary'!$I$36:$BH$135,MATCH('Capacity Backing (Hide)'!CE$2,'Capacity Summary'!$B$36:$B$135,0),MATCH('Capacity Backing (Hide)'!$A43,'Capacity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(Hide)'!$A43,'Capacity Summary'!$I$35:$BH$35,0))&lt;&gt;0,INDEX('Capacity Summary'!$I$36:$BH$135,MATCH('Capacity Backing (Hide)'!CF$2,'Capacity Summary'!$B$36:$B$135,0),MATCH('Capacity Backing (Hide)'!$A43,'Capacity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(Hide)'!$A43,'Capacity Summary'!$I$35:$BH$35,0))&lt;&gt;0,INDEX('Capacity Summary'!$I$36:$BH$135,MATCH('Capacity Backing (Hide)'!CG$2,'Capacity Summary'!$B$36:$B$135,0),MATCH('Capacity Backing (Hide)'!$A43,'Capacity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(Hide)'!$A43,'Capacity Summary'!$I$35:$BH$35,0))&lt;&gt;0,INDEX('Capacity Summary'!$I$36:$BH$135,MATCH('Capacity Backing (Hide)'!CH$2,'Capacity Summary'!$B$36:$B$135,0),MATCH('Capacity Backing (Hide)'!$A43,'Capacity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(Hide)'!$A43,'Capacity Summary'!$I$35:$BH$35,0))&lt;&gt;0,INDEX('Capacity Summary'!$I$36:$BH$135,MATCH('Capacity Backing (Hide)'!CI$2,'Capacity Summary'!$B$36:$B$135,0),MATCH('Capacity Backing (Hide)'!$A43,'Capacity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(Hide)'!$A43,'Capacity Summary'!$I$35:$BH$35,0))&lt;&gt;0,INDEX('Capacity Summary'!$I$36:$BH$135,MATCH('Capacity Backing (Hide)'!CJ$2,'Capacity Summary'!$B$36:$B$135,0),MATCH('Capacity Backing (Hide)'!$A43,'Capacity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(Hide)'!$A43,'Capacity Summary'!$I$35:$BH$35,0))&lt;&gt;0,INDEX('Capacity Summary'!$I$36:$BH$135,MATCH('Capacity Backing (Hide)'!CK$2,'Capacity Summary'!$B$36:$B$135,0),MATCH('Capacity Backing (Hide)'!$A43,'Capacity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(Hide)'!$A43,'Capacity Summary'!$I$35:$BH$35,0))&lt;&gt;0,INDEX('Capacity Summary'!$I$36:$BH$135,MATCH('Capacity Backing (Hide)'!CL$2,'Capacity Summary'!$B$36:$B$135,0),MATCH('Capacity Backing (Hide)'!$A43,'Capacity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(Hide)'!$A43,'Capacity Summary'!$I$35:$BH$35,0))&lt;&gt;0,INDEX('Capacity Summary'!$I$36:$BH$135,MATCH('Capacity Backing (Hide)'!CM$2,'Capacity Summary'!$B$36:$B$135,0),MATCH('Capacity Backing (Hide)'!$A43,'Capacity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(Hide)'!$A43,'Capacity Summary'!$I$35:$BH$35,0))&lt;&gt;0,INDEX('Capacity Summary'!$I$36:$BH$135,MATCH('Capacity Backing (Hide)'!CN$2,'Capacity Summary'!$B$36:$B$135,0),MATCH('Capacity Backing (Hide)'!$A43,'Capacity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(Hide)'!$A43,'Capacity Summary'!$I$35:$BH$35,0))&lt;&gt;0,INDEX('Capacity Summary'!$I$36:$BH$135,MATCH('Capacity Backing (Hide)'!CO$2,'Capacity Summary'!$B$36:$B$135,0),MATCH('Capacity Backing (Hide)'!$A43,'Capacity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(Hide)'!$A43,'Capacity Summary'!$I$35:$BH$35,0))&lt;&gt;0,INDEX('Capacity Summary'!$I$36:$BH$135,MATCH('Capacity Backing (Hide)'!CP$2,'Capacity Summary'!$B$36:$B$135,0),MATCH('Capacity Backing (Hide)'!$A43,'Capacity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(Hide)'!$A43,'Capacity Summary'!$I$35:$BH$35,0))&lt;&gt;0,INDEX('Capacity Summary'!$I$36:$BH$135,MATCH('Capacity Backing (Hide)'!CQ$2,'Capacity Summary'!$B$36:$B$135,0),MATCH('Capacity Backing (Hide)'!$A43,'Capacity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(Hide)'!$A43,'Capacity Summary'!$I$35:$BH$35,0))&lt;&gt;0,INDEX('Capacity Summary'!$I$36:$BH$135,MATCH('Capacity Backing (Hide)'!CR$2,'Capacity Summary'!$B$36:$B$135,0),MATCH('Capacity Backing (Hide)'!$A43,'Capacity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(Hide)'!$A43,'Capacity Summary'!$I$35:$BH$35,0))&lt;&gt;0,INDEX('Capacity Summary'!$I$36:$BH$135,MATCH('Capacity Backing (Hide)'!CS$2,'Capacity Summary'!$B$36:$B$135,0),MATCH('Capacity Backing (Hide)'!$A43,'Capacity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(Hide)'!$A43,'Capacity Summary'!$I$35:$BH$35,0))&lt;&gt;0,INDEX('Capacity Summary'!$I$36:$BH$135,MATCH('Capacity Backing (Hide)'!CT$2,'Capacity Summary'!$B$36:$B$135,0),MATCH('Capacity Backing (Hide)'!$A43,'Capacity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(Hide)'!$A43,'Capacity Summary'!$I$35:$BH$35,0))&lt;&gt;0,INDEX('Capacity Summary'!$I$36:$BH$135,MATCH('Capacity Backing (Hide)'!CU$2,'Capacity Summary'!$B$36:$B$135,0),MATCH('Capacity Backing (Hide)'!$A43,'Capacity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(Hide)'!$A43,'Capacity Summary'!$I$35:$BH$35,0))&lt;&gt;0,INDEX('Capacity Summary'!$I$36:$BH$135,MATCH('Capacity Backing (Hide)'!CV$2,'Capacity Summary'!$B$36:$B$135,0),MATCH('Capacity Backing (Hide)'!$A43,'Capacity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(Hide)'!$A43,'Capacity Summary'!$I$35:$BH$35,0))&lt;&gt;0,INDEX('Capacity Summary'!$I$36:$BH$135,MATCH('Capacity Backing (Hide)'!CW$2,'Capacity Summary'!$B$36:$B$135,0),MATCH('Capacity Backing (Hide)'!$A43,'Capacity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4" spans="1:101" x14ac:dyDescent="0.35">
      <c r="A44" s="2">
        <f ca="1">'Required Capacity (Hide)'!E44</f>
        <v>44477</v>
      </c>
      <c r="B44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(Hide)'!$A44,'Capacity Summary'!$I$35:$BH$35,0))&lt;&gt;0,INDEX('Capacity Summary'!$I$36:$BH$135,MATCH('Capacity Backing (Hide)'!B$2,'Capacity Summary'!$B$36:$B$135,0),MATCH('Capacity Backing (Hide)'!$A44,'Capacity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4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(Hide)'!$A44,'Capacity Summary'!$I$35:$BH$35,0))&lt;&gt;0,INDEX('Capacity Summary'!$I$36:$BH$135,MATCH('Capacity Backing (Hide)'!C$2,'Capacity Summary'!$B$36:$B$135,0),MATCH('Capacity Backing (Hide)'!$A44,'Capacity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4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(Hide)'!$A44,'Capacity Summary'!$I$35:$BH$35,0))&lt;&gt;0,INDEX('Capacity Summary'!$I$36:$BH$135,MATCH('Capacity Backing (Hide)'!D$2,'Capacity Summary'!$B$36:$B$135,0),MATCH('Capacity Backing (Hide)'!$A44,'Capacity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(Hide)'!$A44,'Capacity Summary'!$I$35:$BH$35,0))&lt;&gt;0,INDEX('Capacity Summary'!$I$36:$BH$135,MATCH('Capacity Backing (Hide)'!E$2,'Capacity Summary'!$B$36:$B$135,0),MATCH('Capacity Backing (Hide)'!$A44,'Capacity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(Hide)'!$A44,'Capacity Summary'!$I$35:$BH$35,0))&lt;&gt;0,INDEX('Capacity Summary'!$I$36:$BH$135,MATCH('Capacity Backing (Hide)'!F$2,'Capacity Summary'!$B$36:$B$135,0),MATCH('Capacity Backing (Hide)'!$A44,'Capacity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(Hide)'!$A44,'Capacity Summary'!$I$35:$BH$35,0))&lt;&gt;0,INDEX('Capacity Summary'!$I$36:$BH$135,MATCH('Capacity Backing (Hide)'!G$2,'Capacity Summary'!$B$36:$B$135,0),MATCH('Capacity Backing (Hide)'!$A44,'Capacity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(Hide)'!$A44,'Capacity Summary'!$I$35:$BH$35,0))&lt;&gt;0,INDEX('Capacity Summary'!$I$36:$BH$135,MATCH('Capacity Backing (Hide)'!H$2,'Capacity Summary'!$B$36:$B$135,0),MATCH('Capacity Backing (Hide)'!$A44,'Capacity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(Hide)'!$A44,'Capacity Summary'!$I$35:$BH$35,0))&lt;&gt;0,INDEX('Capacity Summary'!$I$36:$BH$135,MATCH('Capacity Backing (Hide)'!I$2,'Capacity Summary'!$B$36:$B$135,0),MATCH('Capacity Backing (Hide)'!$A44,'Capacity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(Hide)'!$A44,'Capacity Summary'!$I$35:$BH$35,0))&lt;&gt;0,INDEX('Capacity Summary'!$I$36:$BH$135,MATCH('Capacity Backing (Hide)'!J$2,'Capacity Summary'!$B$36:$B$135,0),MATCH('Capacity Backing (Hide)'!$A44,'Capacity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(Hide)'!$A44,'Capacity Summary'!$I$35:$BH$35,0))&lt;&gt;0,INDEX('Capacity Summary'!$I$36:$BH$135,MATCH('Capacity Backing (Hide)'!K$2,'Capacity Summary'!$B$36:$B$135,0),MATCH('Capacity Backing (Hide)'!$A44,'Capacity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(Hide)'!$A44,'Capacity Summary'!$I$35:$BH$35,0))&lt;&gt;0,INDEX('Capacity Summary'!$I$36:$BH$135,MATCH('Capacity Backing (Hide)'!L$2,'Capacity Summary'!$B$36:$B$135,0),MATCH('Capacity Backing (Hide)'!$A44,'Capacity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(Hide)'!$A44,'Capacity Summary'!$I$35:$BH$35,0))&lt;&gt;0,INDEX('Capacity Summary'!$I$36:$BH$135,MATCH('Capacity Backing (Hide)'!M$2,'Capacity Summary'!$B$36:$B$135,0),MATCH('Capacity Backing (Hide)'!$A44,'Capacity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(Hide)'!$A44,'Capacity Summary'!$I$35:$BH$35,0))&lt;&gt;0,INDEX('Capacity Summary'!$I$36:$BH$135,MATCH('Capacity Backing (Hide)'!N$2,'Capacity Summary'!$B$36:$B$135,0),MATCH('Capacity Backing (Hide)'!$A44,'Capacity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(Hide)'!$A44,'Capacity Summary'!$I$35:$BH$35,0))&lt;&gt;0,INDEX('Capacity Summary'!$I$36:$BH$135,MATCH('Capacity Backing (Hide)'!O$2,'Capacity Summary'!$B$36:$B$135,0),MATCH('Capacity Backing (Hide)'!$A44,'Capacity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(Hide)'!$A44,'Capacity Summary'!$I$35:$BH$35,0))&lt;&gt;0,INDEX('Capacity Summary'!$I$36:$BH$135,MATCH('Capacity Backing (Hide)'!P$2,'Capacity Summary'!$B$36:$B$135,0),MATCH('Capacity Backing (Hide)'!$A44,'Capacity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(Hide)'!$A44,'Capacity Summary'!$I$35:$BH$35,0))&lt;&gt;0,INDEX('Capacity Summary'!$I$36:$BH$135,MATCH('Capacity Backing (Hide)'!Q$2,'Capacity Summary'!$B$36:$B$135,0),MATCH('Capacity Backing (Hide)'!$A44,'Capacity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(Hide)'!$A44,'Capacity Summary'!$I$35:$BH$35,0))&lt;&gt;0,INDEX('Capacity Summary'!$I$36:$BH$135,MATCH('Capacity Backing (Hide)'!R$2,'Capacity Summary'!$B$36:$B$135,0),MATCH('Capacity Backing (Hide)'!$A44,'Capacity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(Hide)'!$A44,'Capacity Summary'!$I$35:$BH$35,0))&lt;&gt;0,INDEX('Capacity Summary'!$I$36:$BH$135,MATCH('Capacity Backing (Hide)'!S$2,'Capacity Summary'!$B$36:$B$135,0),MATCH('Capacity Backing (Hide)'!$A44,'Capacity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(Hide)'!$A44,'Capacity Summary'!$I$35:$BH$35,0))&lt;&gt;0,INDEX('Capacity Summary'!$I$36:$BH$135,MATCH('Capacity Backing (Hide)'!T$2,'Capacity Summary'!$B$36:$B$135,0),MATCH('Capacity Backing (Hide)'!$A44,'Capacity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(Hide)'!$A44,'Capacity Summary'!$I$35:$BH$35,0))&lt;&gt;0,INDEX('Capacity Summary'!$I$36:$BH$135,MATCH('Capacity Backing (Hide)'!U$2,'Capacity Summary'!$B$36:$B$135,0),MATCH('Capacity Backing (Hide)'!$A44,'Capacity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(Hide)'!$A44,'Capacity Summary'!$I$35:$BH$35,0))&lt;&gt;0,INDEX('Capacity Summary'!$I$36:$BH$135,MATCH('Capacity Backing (Hide)'!V$2,'Capacity Summary'!$B$36:$B$135,0),MATCH('Capacity Backing (Hide)'!$A44,'Capacity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(Hide)'!$A44,'Capacity Summary'!$I$35:$BH$35,0))&lt;&gt;0,INDEX('Capacity Summary'!$I$36:$BH$135,MATCH('Capacity Backing (Hide)'!W$2,'Capacity Summary'!$B$36:$B$135,0),MATCH('Capacity Backing (Hide)'!$A44,'Capacity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(Hide)'!$A44,'Capacity Summary'!$I$35:$BH$35,0))&lt;&gt;0,INDEX('Capacity Summary'!$I$36:$BH$135,MATCH('Capacity Backing (Hide)'!X$2,'Capacity Summary'!$B$36:$B$135,0),MATCH('Capacity Backing (Hide)'!$A44,'Capacity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(Hide)'!$A44,'Capacity Summary'!$I$35:$BH$35,0))&lt;&gt;0,INDEX('Capacity Summary'!$I$36:$BH$135,MATCH('Capacity Backing (Hide)'!Y$2,'Capacity Summary'!$B$36:$B$135,0),MATCH('Capacity Backing (Hide)'!$A44,'Capacity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(Hide)'!$A44,'Capacity Summary'!$I$35:$BH$35,0))&lt;&gt;0,INDEX('Capacity Summary'!$I$36:$BH$135,MATCH('Capacity Backing (Hide)'!Z$2,'Capacity Summary'!$B$36:$B$135,0),MATCH('Capacity Backing (Hide)'!$A44,'Capacity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(Hide)'!$A44,'Capacity Summary'!$I$35:$BH$35,0))&lt;&gt;0,INDEX('Capacity Summary'!$I$36:$BH$135,MATCH('Capacity Backing (Hide)'!AA$2,'Capacity Summary'!$B$36:$B$135,0),MATCH('Capacity Backing (Hide)'!$A44,'Capacity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(Hide)'!$A44,'Capacity Summary'!$I$35:$BH$35,0))&lt;&gt;0,INDEX('Capacity Summary'!$I$36:$BH$135,MATCH('Capacity Backing (Hide)'!AB$2,'Capacity Summary'!$B$36:$B$135,0),MATCH('Capacity Backing (Hide)'!$A44,'Capacity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(Hide)'!$A44,'Capacity Summary'!$I$35:$BH$35,0))&lt;&gt;0,INDEX('Capacity Summary'!$I$36:$BH$135,MATCH('Capacity Backing (Hide)'!AC$2,'Capacity Summary'!$B$36:$B$135,0),MATCH('Capacity Backing (Hide)'!$A44,'Capacity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(Hide)'!$A44,'Capacity Summary'!$I$35:$BH$35,0))&lt;&gt;0,INDEX('Capacity Summary'!$I$36:$BH$135,MATCH('Capacity Backing (Hide)'!AD$2,'Capacity Summary'!$B$36:$B$135,0),MATCH('Capacity Backing (Hide)'!$A44,'Capacity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(Hide)'!$A44,'Capacity Summary'!$I$35:$BH$35,0))&lt;&gt;0,INDEX('Capacity Summary'!$I$36:$BH$135,MATCH('Capacity Backing (Hide)'!AE$2,'Capacity Summary'!$B$36:$B$135,0),MATCH('Capacity Backing (Hide)'!$A44,'Capacity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(Hide)'!$A44,'Capacity Summary'!$I$35:$BH$35,0))&lt;&gt;0,INDEX('Capacity Summary'!$I$36:$BH$135,MATCH('Capacity Backing (Hide)'!AF$2,'Capacity Summary'!$B$36:$B$135,0),MATCH('Capacity Backing (Hide)'!$A44,'Capacity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(Hide)'!$A44,'Capacity Summary'!$I$35:$BH$35,0))&lt;&gt;0,INDEX('Capacity Summary'!$I$36:$BH$135,MATCH('Capacity Backing (Hide)'!AG$2,'Capacity Summary'!$B$36:$B$135,0),MATCH('Capacity Backing (Hide)'!$A44,'Capacity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(Hide)'!$A44,'Capacity Summary'!$I$35:$BH$35,0))&lt;&gt;0,INDEX('Capacity Summary'!$I$36:$BH$135,MATCH('Capacity Backing (Hide)'!AH$2,'Capacity Summary'!$B$36:$B$135,0),MATCH('Capacity Backing (Hide)'!$A44,'Capacity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(Hide)'!$A44,'Capacity Summary'!$I$35:$BH$35,0))&lt;&gt;0,INDEX('Capacity Summary'!$I$36:$BH$135,MATCH('Capacity Backing (Hide)'!AI$2,'Capacity Summary'!$B$36:$B$135,0),MATCH('Capacity Backing (Hide)'!$A44,'Capacity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(Hide)'!$A44,'Capacity Summary'!$I$35:$BH$35,0))&lt;&gt;0,INDEX('Capacity Summary'!$I$36:$BH$135,MATCH('Capacity Backing (Hide)'!AJ$2,'Capacity Summary'!$B$36:$B$135,0),MATCH('Capacity Backing (Hide)'!$A44,'Capacity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(Hide)'!$A44,'Capacity Summary'!$I$35:$BH$35,0))&lt;&gt;0,INDEX('Capacity Summary'!$I$36:$BH$135,MATCH('Capacity Backing (Hide)'!AK$2,'Capacity Summary'!$B$36:$B$135,0),MATCH('Capacity Backing (Hide)'!$A44,'Capacity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(Hide)'!$A44,'Capacity Summary'!$I$35:$BH$35,0))&lt;&gt;0,INDEX('Capacity Summary'!$I$36:$BH$135,MATCH('Capacity Backing (Hide)'!AL$2,'Capacity Summary'!$B$36:$B$135,0),MATCH('Capacity Backing (Hide)'!$A44,'Capacity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(Hide)'!$A44,'Capacity Summary'!$I$35:$BH$35,0))&lt;&gt;0,INDEX('Capacity Summary'!$I$36:$BH$135,MATCH('Capacity Backing (Hide)'!AM$2,'Capacity Summary'!$B$36:$B$135,0),MATCH('Capacity Backing (Hide)'!$A44,'Capacity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(Hide)'!$A44,'Capacity Summary'!$I$35:$BH$35,0))&lt;&gt;0,INDEX('Capacity Summary'!$I$36:$BH$135,MATCH('Capacity Backing (Hide)'!AN$2,'Capacity Summary'!$B$36:$B$135,0),MATCH('Capacity Backing (Hide)'!$A44,'Capacity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(Hide)'!$A44,'Capacity Summary'!$I$35:$BH$35,0))&lt;&gt;0,INDEX('Capacity Summary'!$I$36:$BH$135,MATCH('Capacity Backing (Hide)'!AO$2,'Capacity Summary'!$B$36:$B$135,0),MATCH('Capacity Backing (Hide)'!$A44,'Capacity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(Hide)'!$A44,'Capacity Summary'!$I$35:$BH$35,0))&lt;&gt;0,INDEX('Capacity Summary'!$I$36:$BH$135,MATCH('Capacity Backing (Hide)'!AP$2,'Capacity Summary'!$B$36:$B$135,0),MATCH('Capacity Backing (Hide)'!$A44,'Capacity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(Hide)'!$A44,'Capacity Summary'!$I$35:$BH$35,0))&lt;&gt;0,INDEX('Capacity Summary'!$I$36:$BH$135,MATCH('Capacity Backing (Hide)'!AQ$2,'Capacity Summary'!$B$36:$B$135,0),MATCH('Capacity Backing (Hide)'!$A44,'Capacity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(Hide)'!$A44,'Capacity Summary'!$I$35:$BH$35,0))&lt;&gt;0,INDEX('Capacity Summary'!$I$36:$BH$135,MATCH('Capacity Backing (Hide)'!AR$2,'Capacity Summary'!$B$36:$B$135,0),MATCH('Capacity Backing (Hide)'!$A44,'Capacity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(Hide)'!$A44,'Capacity Summary'!$I$35:$BH$35,0))&lt;&gt;0,INDEX('Capacity Summary'!$I$36:$BH$135,MATCH('Capacity Backing (Hide)'!AS$2,'Capacity Summary'!$B$36:$B$135,0),MATCH('Capacity Backing (Hide)'!$A44,'Capacity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(Hide)'!$A44,'Capacity Summary'!$I$35:$BH$35,0))&lt;&gt;0,INDEX('Capacity Summary'!$I$36:$BH$135,MATCH('Capacity Backing (Hide)'!AT$2,'Capacity Summary'!$B$36:$B$135,0),MATCH('Capacity Backing (Hide)'!$A44,'Capacity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(Hide)'!$A44,'Capacity Summary'!$I$35:$BH$35,0))&lt;&gt;0,INDEX('Capacity Summary'!$I$36:$BH$135,MATCH('Capacity Backing (Hide)'!AU$2,'Capacity Summary'!$B$36:$B$135,0),MATCH('Capacity Backing (Hide)'!$A44,'Capacity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(Hide)'!$A44,'Capacity Summary'!$I$35:$BH$35,0))&lt;&gt;0,INDEX('Capacity Summary'!$I$36:$BH$135,MATCH('Capacity Backing (Hide)'!AV$2,'Capacity Summary'!$B$36:$B$135,0),MATCH('Capacity Backing (Hide)'!$A44,'Capacity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(Hide)'!$A44,'Capacity Summary'!$I$35:$BH$35,0))&lt;&gt;0,INDEX('Capacity Summary'!$I$36:$BH$135,MATCH('Capacity Backing (Hide)'!AW$2,'Capacity Summary'!$B$36:$B$135,0),MATCH('Capacity Backing (Hide)'!$A44,'Capacity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(Hide)'!$A44,'Capacity Summary'!$I$35:$BH$35,0))&lt;&gt;0,INDEX('Capacity Summary'!$I$36:$BH$135,MATCH('Capacity Backing (Hide)'!AX$2,'Capacity Summary'!$B$36:$B$135,0),MATCH('Capacity Backing (Hide)'!$A44,'Capacity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(Hide)'!$A44,'Capacity Summary'!$I$35:$BH$35,0))&lt;&gt;0,INDEX('Capacity Summary'!$I$36:$BH$135,MATCH('Capacity Backing (Hide)'!AY$2,'Capacity Summary'!$B$36:$B$135,0),MATCH('Capacity Backing (Hide)'!$A44,'Capacity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(Hide)'!$A44,'Capacity Summary'!$I$35:$BH$35,0))&lt;&gt;0,INDEX('Capacity Summary'!$I$36:$BH$135,MATCH('Capacity Backing (Hide)'!AZ$2,'Capacity Summary'!$B$36:$B$135,0),MATCH('Capacity Backing (Hide)'!$A44,'Capacity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(Hide)'!$A44,'Capacity Summary'!$I$35:$BH$35,0))&lt;&gt;0,INDEX('Capacity Summary'!$I$36:$BH$135,MATCH('Capacity Backing (Hide)'!BA$2,'Capacity Summary'!$B$36:$B$135,0),MATCH('Capacity Backing (Hide)'!$A44,'Capacity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(Hide)'!$A44,'Capacity Summary'!$I$35:$BH$35,0))&lt;&gt;0,INDEX('Capacity Summary'!$I$36:$BH$135,MATCH('Capacity Backing (Hide)'!BB$2,'Capacity Summary'!$B$36:$B$135,0),MATCH('Capacity Backing (Hide)'!$A44,'Capacity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(Hide)'!$A44,'Capacity Summary'!$I$35:$BH$35,0))&lt;&gt;0,INDEX('Capacity Summary'!$I$36:$BH$135,MATCH('Capacity Backing (Hide)'!BC$2,'Capacity Summary'!$B$36:$B$135,0),MATCH('Capacity Backing (Hide)'!$A44,'Capacity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(Hide)'!$A44,'Capacity Summary'!$I$35:$BH$35,0))&lt;&gt;0,INDEX('Capacity Summary'!$I$36:$BH$135,MATCH('Capacity Backing (Hide)'!BD$2,'Capacity Summary'!$B$36:$B$135,0),MATCH('Capacity Backing (Hide)'!$A44,'Capacity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(Hide)'!$A44,'Capacity Summary'!$I$35:$BH$35,0))&lt;&gt;0,INDEX('Capacity Summary'!$I$36:$BH$135,MATCH('Capacity Backing (Hide)'!BE$2,'Capacity Summary'!$B$36:$B$135,0),MATCH('Capacity Backing (Hide)'!$A44,'Capacity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(Hide)'!$A44,'Capacity Summary'!$I$35:$BH$35,0))&lt;&gt;0,INDEX('Capacity Summary'!$I$36:$BH$135,MATCH('Capacity Backing (Hide)'!BF$2,'Capacity Summary'!$B$36:$B$135,0),MATCH('Capacity Backing (Hide)'!$A44,'Capacity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(Hide)'!$A44,'Capacity Summary'!$I$35:$BH$35,0))&lt;&gt;0,INDEX('Capacity Summary'!$I$36:$BH$135,MATCH('Capacity Backing (Hide)'!BG$2,'Capacity Summary'!$B$36:$B$135,0),MATCH('Capacity Backing (Hide)'!$A44,'Capacity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(Hide)'!$A44,'Capacity Summary'!$I$35:$BH$35,0))&lt;&gt;0,INDEX('Capacity Summary'!$I$36:$BH$135,MATCH('Capacity Backing (Hide)'!BH$2,'Capacity Summary'!$B$36:$B$135,0),MATCH('Capacity Backing (Hide)'!$A44,'Capacity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(Hide)'!$A44,'Capacity Summary'!$I$35:$BH$35,0))&lt;&gt;0,INDEX('Capacity Summary'!$I$36:$BH$135,MATCH('Capacity Backing (Hide)'!BI$2,'Capacity Summary'!$B$36:$B$135,0),MATCH('Capacity Backing (Hide)'!$A44,'Capacity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(Hide)'!$A44,'Capacity Summary'!$I$35:$BH$35,0))&lt;&gt;0,INDEX('Capacity Summary'!$I$36:$BH$135,MATCH('Capacity Backing (Hide)'!BJ$2,'Capacity Summary'!$B$36:$B$135,0),MATCH('Capacity Backing (Hide)'!$A44,'Capacity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(Hide)'!$A44,'Capacity Summary'!$I$35:$BH$35,0))&lt;&gt;0,INDEX('Capacity Summary'!$I$36:$BH$135,MATCH('Capacity Backing (Hide)'!BK$2,'Capacity Summary'!$B$36:$B$135,0),MATCH('Capacity Backing (Hide)'!$A44,'Capacity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(Hide)'!$A44,'Capacity Summary'!$I$35:$BH$35,0))&lt;&gt;0,INDEX('Capacity Summary'!$I$36:$BH$135,MATCH('Capacity Backing (Hide)'!BL$2,'Capacity Summary'!$B$36:$B$135,0),MATCH('Capacity Backing (Hide)'!$A44,'Capacity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(Hide)'!$A44,'Capacity Summary'!$I$35:$BH$35,0))&lt;&gt;0,INDEX('Capacity Summary'!$I$36:$BH$135,MATCH('Capacity Backing (Hide)'!BM$2,'Capacity Summary'!$B$36:$B$135,0),MATCH('Capacity Backing (Hide)'!$A44,'Capacity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(Hide)'!$A44,'Capacity Summary'!$I$35:$BH$35,0))&lt;&gt;0,INDEX('Capacity Summary'!$I$36:$BH$135,MATCH('Capacity Backing (Hide)'!BN$2,'Capacity Summary'!$B$36:$B$135,0),MATCH('Capacity Backing (Hide)'!$A44,'Capacity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(Hide)'!$A44,'Capacity Summary'!$I$35:$BH$35,0))&lt;&gt;0,INDEX('Capacity Summary'!$I$36:$BH$135,MATCH('Capacity Backing (Hide)'!BO$2,'Capacity Summary'!$B$36:$B$135,0),MATCH('Capacity Backing (Hide)'!$A44,'Capacity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(Hide)'!$A44,'Capacity Summary'!$I$35:$BH$35,0))&lt;&gt;0,INDEX('Capacity Summary'!$I$36:$BH$135,MATCH('Capacity Backing (Hide)'!BP$2,'Capacity Summary'!$B$36:$B$135,0),MATCH('Capacity Backing (Hide)'!$A44,'Capacity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(Hide)'!$A44,'Capacity Summary'!$I$35:$BH$35,0))&lt;&gt;0,INDEX('Capacity Summary'!$I$36:$BH$135,MATCH('Capacity Backing (Hide)'!BQ$2,'Capacity Summary'!$B$36:$B$135,0),MATCH('Capacity Backing (Hide)'!$A44,'Capacity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(Hide)'!$A44,'Capacity Summary'!$I$35:$BH$35,0))&lt;&gt;0,INDEX('Capacity Summary'!$I$36:$BH$135,MATCH('Capacity Backing (Hide)'!BR$2,'Capacity Summary'!$B$36:$B$135,0),MATCH('Capacity Backing (Hide)'!$A44,'Capacity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(Hide)'!$A44,'Capacity Summary'!$I$35:$BH$35,0))&lt;&gt;0,INDEX('Capacity Summary'!$I$36:$BH$135,MATCH('Capacity Backing (Hide)'!BS$2,'Capacity Summary'!$B$36:$B$135,0),MATCH('Capacity Backing (Hide)'!$A44,'Capacity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(Hide)'!$A44,'Capacity Summary'!$I$35:$BH$35,0))&lt;&gt;0,INDEX('Capacity Summary'!$I$36:$BH$135,MATCH('Capacity Backing (Hide)'!BT$2,'Capacity Summary'!$B$36:$B$135,0),MATCH('Capacity Backing (Hide)'!$A44,'Capacity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(Hide)'!$A44,'Capacity Summary'!$I$35:$BH$35,0))&lt;&gt;0,INDEX('Capacity Summary'!$I$36:$BH$135,MATCH('Capacity Backing (Hide)'!BU$2,'Capacity Summary'!$B$36:$B$135,0),MATCH('Capacity Backing (Hide)'!$A44,'Capacity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(Hide)'!$A44,'Capacity Summary'!$I$35:$BH$35,0))&lt;&gt;0,INDEX('Capacity Summary'!$I$36:$BH$135,MATCH('Capacity Backing (Hide)'!BV$2,'Capacity Summary'!$B$36:$B$135,0),MATCH('Capacity Backing (Hide)'!$A44,'Capacity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(Hide)'!$A44,'Capacity Summary'!$I$35:$BH$35,0))&lt;&gt;0,INDEX('Capacity Summary'!$I$36:$BH$135,MATCH('Capacity Backing (Hide)'!BW$2,'Capacity Summary'!$B$36:$B$135,0),MATCH('Capacity Backing (Hide)'!$A44,'Capacity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(Hide)'!$A44,'Capacity Summary'!$I$35:$BH$35,0))&lt;&gt;0,INDEX('Capacity Summary'!$I$36:$BH$135,MATCH('Capacity Backing (Hide)'!BX$2,'Capacity Summary'!$B$36:$B$135,0),MATCH('Capacity Backing (Hide)'!$A44,'Capacity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(Hide)'!$A44,'Capacity Summary'!$I$35:$BH$35,0))&lt;&gt;0,INDEX('Capacity Summary'!$I$36:$BH$135,MATCH('Capacity Backing (Hide)'!BY$2,'Capacity Summary'!$B$36:$B$135,0),MATCH('Capacity Backing (Hide)'!$A44,'Capacity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(Hide)'!$A44,'Capacity Summary'!$I$35:$BH$35,0))&lt;&gt;0,INDEX('Capacity Summary'!$I$36:$BH$135,MATCH('Capacity Backing (Hide)'!BZ$2,'Capacity Summary'!$B$36:$B$135,0),MATCH('Capacity Backing (Hide)'!$A44,'Capacity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(Hide)'!$A44,'Capacity Summary'!$I$35:$BH$35,0))&lt;&gt;0,INDEX('Capacity Summary'!$I$36:$BH$135,MATCH('Capacity Backing (Hide)'!CA$2,'Capacity Summary'!$B$36:$B$135,0),MATCH('Capacity Backing (Hide)'!$A44,'Capacity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(Hide)'!$A44,'Capacity Summary'!$I$35:$BH$35,0))&lt;&gt;0,INDEX('Capacity Summary'!$I$36:$BH$135,MATCH('Capacity Backing (Hide)'!CB$2,'Capacity Summary'!$B$36:$B$135,0),MATCH('Capacity Backing (Hide)'!$A44,'Capacity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(Hide)'!$A44,'Capacity Summary'!$I$35:$BH$35,0))&lt;&gt;0,INDEX('Capacity Summary'!$I$36:$BH$135,MATCH('Capacity Backing (Hide)'!CC$2,'Capacity Summary'!$B$36:$B$135,0),MATCH('Capacity Backing (Hide)'!$A44,'Capacity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(Hide)'!$A44,'Capacity Summary'!$I$35:$BH$35,0))&lt;&gt;0,INDEX('Capacity Summary'!$I$36:$BH$135,MATCH('Capacity Backing (Hide)'!CD$2,'Capacity Summary'!$B$36:$B$135,0),MATCH('Capacity Backing (Hide)'!$A44,'Capacity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(Hide)'!$A44,'Capacity Summary'!$I$35:$BH$35,0))&lt;&gt;0,INDEX('Capacity Summary'!$I$36:$BH$135,MATCH('Capacity Backing (Hide)'!CE$2,'Capacity Summary'!$B$36:$B$135,0),MATCH('Capacity Backing (Hide)'!$A44,'Capacity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(Hide)'!$A44,'Capacity Summary'!$I$35:$BH$35,0))&lt;&gt;0,INDEX('Capacity Summary'!$I$36:$BH$135,MATCH('Capacity Backing (Hide)'!CF$2,'Capacity Summary'!$B$36:$B$135,0),MATCH('Capacity Backing (Hide)'!$A44,'Capacity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(Hide)'!$A44,'Capacity Summary'!$I$35:$BH$35,0))&lt;&gt;0,INDEX('Capacity Summary'!$I$36:$BH$135,MATCH('Capacity Backing (Hide)'!CG$2,'Capacity Summary'!$B$36:$B$135,0),MATCH('Capacity Backing (Hide)'!$A44,'Capacity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(Hide)'!$A44,'Capacity Summary'!$I$35:$BH$35,0))&lt;&gt;0,INDEX('Capacity Summary'!$I$36:$BH$135,MATCH('Capacity Backing (Hide)'!CH$2,'Capacity Summary'!$B$36:$B$135,0),MATCH('Capacity Backing (Hide)'!$A44,'Capacity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(Hide)'!$A44,'Capacity Summary'!$I$35:$BH$35,0))&lt;&gt;0,INDEX('Capacity Summary'!$I$36:$BH$135,MATCH('Capacity Backing (Hide)'!CI$2,'Capacity Summary'!$B$36:$B$135,0),MATCH('Capacity Backing (Hide)'!$A44,'Capacity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(Hide)'!$A44,'Capacity Summary'!$I$35:$BH$35,0))&lt;&gt;0,INDEX('Capacity Summary'!$I$36:$BH$135,MATCH('Capacity Backing (Hide)'!CJ$2,'Capacity Summary'!$B$36:$B$135,0),MATCH('Capacity Backing (Hide)'!$A44,'Capacity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(Hide)'!$A44,'Capacity Summary'!$I$35:$BH$35,0))&lt;&gt;0,INDEX('Capacity Summary'!$I$36:$BH$135,MATCH('Capacity Backing (Hide)'!CK$2,'Capacity Summary'!$B$36:$B$135,0),MATCH('Capacity Backing (Hide)'!$A44,'Capacity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(Hide)'!$A44,'Capacity Summary'!$I$35:$BH$35,0))&lt;&gt;0,INDEX('Capacity Summary'!$I$36:$BH$135,MATCH('Capacity Backing (Hide)'!CL$2,'Capacity Summary'!$B$36:$B$135,0),MATCH('Capacity Backing (Hide)'!$A44,'Capacity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(Hide)'!$A44,'Capacity Summary'!$I$35:$BH$35,0))&lt;&gt;0,INDEX('Capacity Summary'!$I$36:$BH$135,MATCH('Capacity Backing (Hide)'!CM$2,'Capacity Summary'!$B$36:$B$135,0),MATCH('Capacity Backing (Hide)'!$A44,'Capacity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(Hide)'!$A44,'Capacity Summary'!$I$35:$BH$35,0))&lt;&gt;0,INDEX('Capacity Summary'!$I$36:$BH$135,MATCH('Capacity Backing (Hide)'!CN$2,'Capacity Summary'!$B$36:$B$135,0),MATCH('Capacity Backing (Hide)'!$A44,'Capacity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(Hide)'!$A44,'Capacity Summary'!$I$35:$BH$35,0))&lt;&gt;0,INDEX('Capacity Summary'!$I$36:$BH$135,MATCH('Capacity Backing (Hide)'!CO$2,'Capacity Summary'!$B$36:$B$135,0),MATCH('Capacity Backing (Hide)'!$A44,'Capacity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(Hide)'!$A44,'Capacity Summary'!$I$35:$BH$35,0))&lt;&gt;0,INDEX('Capacity Summary'!$I$36:$BH$135,MATCH('Capacity Backing (Hide)'!CP$2,'Capacity Summary'!$B$36:$B$135,0),MATCH('Capacity Backing (Hide)'!$A44,'Capacity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(Hide)'!$A44,'Capacity Summary'!$I$35:$BH$35,0))&lt;&gt;0,INDEX('Capacity Summary'!$I$36:$BH$135,MATCH('Capacity Backing (Hide)'!CQ$2,'Capacity Summary'!$B$36:$B$135,0),MATCH('Capacity Backing (Hide)'!$A44,'Capacity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(Hide)'!$A44,'Capacity Summary'!$I$35:$BH$35,0))&lt;&gt;0,INDEX('Capacity Summary'!$I$36:$BH$135,MATCH('Capacity Backing (Hide)'!CR$2,'Capacity Summary'!$B$36:$B$135,0),MATCH('Capacity Backing (Hide)'!$A44,'Capacity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(Hide)'!$A44,'Capacity Summary'!$I$35:$BH$35,0))&lt;&gt;0,INDEX('Capacity Summary'!$I$36:$BH$135,MATCH('Capacity Backing (Hide)'!CS$2,'Capacity Summary'!$B$36:$B$135,0),MATCH('Capacity Backing (Hide)'!$A44,'Capacity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(Hide)'!$A44,'Capacity Summary'!$I$35:$BH$35,0))&lt;&gt;0,INDEX('Capacity Summary'!$I$36:$BH$135,MATCH('Capacity Backing (Hide)'!CT$2,'Capacity Summary'!$B$36:$B$135,0),MATCH('Capacity Backing (Hide)'!$A44,'Capacity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(Hide)'!$A44,'Capacity Summary'!$I$35:$BH$35,0))&lt;&gt;0,INDEX('Capacity Summary'!$I$36:$BH$135,MATCH('Capacity Backing (Hide)'!CU$2,'Capacity Summary'!$B$36:$B$135,0),MATCH('Capacity Backing (Hide)'!$A44,'Capacity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(Hide)'!$A44,'Capacity Summary'!$I$35:$BH$35,0))&lt;&gt;0,INDEX('Capacity Summary'!$I$36:$BH$135,MATCH('Capacity Backing (Hide)'!CV$2,'Capacity Summary'!$B$36:$B$135,0),MATCH('Capacity Backing (Hide)'!$A44,'Capacity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(Hide)'!$A44,'Capacity Summary'!$I$35:$BH$35,0))&lt;&gt;0,INDEX('Capacity Summary'!$I$36:$BH$135,MATCH('Capacity Backing (Hide)'!CW$2,'Capacity Summary'!$B$36:$B$135,0),MATCH('Capacity Backing (Hide)'!$A44,'Capacity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5" spans="1:101" x14ac:dyDescent="0.35">
      <c r="A45" s="2">
        <f ca="1">'Required Capacity (Hide)'!E45</f>
        <v>44484</v>
      </c>
      <c r="B4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(Hide)'!$A45,'Capacity Summary'!$I$35:$BH$35,0))&lt;&gt;0,INDEX('Capacity Summary'!$I$36:$BH$135,MATCH('Capacity Backing (Hide)'!B$2,'Capacity Summary'!$B$36:$B$135,0),MATCH('Capacity Backing (Hide)'!$A45,'Capacity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(Hide)'!$A45,'Capacity Summary'!$I$35:$BH$35,0))&lt;&gt;0,INDEX('Capacity Summary'!$I$36:$BH$135,MATCH('Capacity Backing (Hide)'!C$2,'Capacity Summary'!$B$36:$B$135,0),MATCH('Capacity Backing (Hide)'!$A45,'Capacity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(Hide)'!$A45,'Capacity Summary'!$I$35:$BH$35,0))&lt;&gt;0,INDEX('Capacity Summary'!$I$36:$BH$135,MATCH('Capacity Backing (Hide)'!D$2,'Capacity Summary'!$B$36:$B$135,0),MATCH('Capacity Backing (Hide)'!$A45,'Capacity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(Hide)'!$A45,'Capacity Summary'!$I$35:$BH$35,0))&lt;&gt;0,INDEX('Capacity Summary'!$I$36:$BH$135,MATCH('Capacity Backing (Hide)'!E$2,'Capacity Summary'!$B$36:$B$135,0),MATCH('Capacity Backing (Hide)'!$A45,'Capacity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(Hide)'!$A45,'Capacity Summary'!$I$35:$BH$35,0))&lt;&gt;0,INDEX('Capacity Summary'!$I$36:$BH$135,MATCH('Capacity Backing (Hide)'!F$2,'Capacity Summary'!$B$36:$B$135,0),MATCH('Capacity Backing (Hide)'!$A45,'Capacity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(Hide)'!$A45,'Capacity Summary'!$I$35:$BH$35,0))&lt;&gt;0,INDEX('Capacity Summary'!$I$36:$BH$135,MATCH('Capacity Backing (Hide)'!G$2,'Capacity Summary'!$B$36:$B$135,0),MATCH('Capacity Backing (Hide)'!$A45,'Capacity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(Hide)'!$A45,'Capacity Summary'!$I$35:$BH$35,0))&lt;&gt;0,INDEX('Capacity Summary'!$I$36:$BH$135,MATCH('Capacity Backing (Hide)'!H$2,'Capacity Summary'!$B$36:$B$135,0),MATCH('Capacity Backing (Hide)'!$A45,'Capacity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(Hide)'!$A45,'Capacity Summary'!$I$35:$BH$35,0))&lt;&gt;0,INDEX('Capacity Summary'!$I$36:$BH$135,MATCH('Capacity Backing (Hide)'!I$2,'Capacity Summary'!$B$36:$B$135,0),MATCH('Capacity Backing (Hide)'!$A45,'Capacity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(Hide)'!$A45,'Capacity Summary'!$I$35:$BH$35,0))&lt;&gt;0,INDEX('Capacity Summary'!$I$36:$BH$135,MATCH('Capacity Backing (Hide)'!J$2,'Capacity Summary'!$B$36:$B$135,0),MATCH('Capacity Backing (Hide)'!$A45,'Capacity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(Hide)'!$A45,'Capacity Summary'!$I$35:$BH$35,0))&lt;&gt;0,INDEX('Capacity Summary'!$I$36:$BH$135,MATCH('Capacity Backing (Hide)'!K$2,'Capacity Summary'!$B$36:$B$135,0),MATCH('Capacity Backing (Hide)'!$A45,'Capacity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(Hide)'!$A45,'Capacity Summary'!$I$35:$BH$35,0))&lt;&gt;0,INDEX('Capacity Summary'!$I$36:$BH$135,MATCH('Capacity Backing (Hide)'!L$2,'Capacity Summary'!$B$36:$B$135,0),MATCH('Capacity Backing (Hide)'!$A45,'Capacity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(Hide)'!$A45,'Capacity Summary'!$I$35:$BH$35,0))&lt;&gt;0,INDEX('Capacity Summary'!$I$36:$BH$135,MATCH('Capacity Backing (Hide)'!M$2,'Capacity Summary'!$B$36:$B$135,0),MATCH('Capacity Backing (Hide)'!$A45,'Capacity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(Hide)'!$A45,'Capacity Summary'!$I$35:$BH$35,0))&lt;&gt;0,INDEX('Capacity Summary'!$I$36:$BH$135,MATCH('Capacity Backing (Hide)'!N$2,'Capacity Summary'!$B$36:$B$135,0),MATCH('Capacity Backing (Hide)'!$A45,'Capacity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(Hide)'!$A45,'Capacity Summary'!$I$35:$BH$35,0))&lt;&gt;0,INDEX('Capacity Summary'!$I$36:$BH$135,MATCH('Capacity Backing (Hide)'!O$2,'Capacity Summary'!$B$36:$B$135,0),MATCH('Capacity Backing (Hide)'!$A45,'Capacity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(Hide)'!$A45,'Capacity Summary'!$I$35:$BH$35,0))&lt;&gt;0,INDEX('Capacity Summary'!$I$36:$BH$135,MATCH('Capacity Backing (Hide)'!P$2,'Capacity Summary'!$B$36:$B$135,0),MATCH('Capacity Backing (Hide)'!$A45,'Capacity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(Hide)'!$A45,'Capacity Summary'!$I$35:$BH$35,0))&lt;&gt;0,INDEX('Capacity Summary'!$I$36:$BH$135,MATCH('Capacity Backing (Hide)'!Q$2,'Capacity Summary'!$B$36:$B$135,0),MATCH('Capacity Backing (Hide)'!$A45,'Capacity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(Hide)'!$A45,'Capacity Summary'!$I$35:$BH$35,0))&lt;&gt;0,INDEX('Capacity Summary'!$I$36:$BH$135,MATCH('Capacity Backing (Hide)'!R$2,'Capacity Summary'!$B$36:$B$135,0),MATCH('Capacity Backing (Hide)'!$A45,'Capacity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(Hide)'!$A45,'Capacity Summary'!$I$35:$BH$35,0))&lt;&gt;0,INDEX('Capacity Summary'!$I$36:$BH$135,MATCH('Capacity Backing (Hide)'!S$2,'Capacity Summary'!$B$36:$B$135,0),MATCH('Capacity Backing (Hide)'!$A45,'Capacity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(Hide)'!$A45,'Capacity Summary'!$I$35:$BH$35,0))&lt;&gt;0,INDEX('Capacity Summary'!$I$36:$BH$135,MATCH('Capacity Backing (Hide)'!T$2,'Capacity Summary'!$B$36:$B$135,0),MATCH('Capacity Backing (Hide)'!$A45,'Capacity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(Hide)'!$A45,'Capacity Summary'!$I$35:$BH$35,0))&lt;&gt;0,INDEX('Capacity Summary'!$I$36:$BH$135,MATCH('Capacity Backing (Hide)'!U$2,'Capacity Summary'!$B$36:$B$135,0),MATCH('Capacity Backing (Hide)'!$A45,'Capacity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(Hide)'!$A45,'Capacity Summary'!$I$35:$BH$35,0))&lt;&gt;0,INDEX('Capacity Summary'!$I$36:$BH$135,MATCH('Capacity Backing (Hide)'!V$2,'Capacity Summary'!$B$36:$B$135,0),MATCH('Capacity Backing (Hide)'!$A45,'Capacity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(Hide)'!$A45,'Capacity Summary'!$I$35:$BH$35,0))&lt;&gt;0,INDEX('Capacity Summary'!$I$36:$BH$135,MATCH('Capacity Backing (Hide)'!W$2,'Capacity Summary'!$B$36:$B$135,0),MATCH('Capacity Backing (Hide)'!$A45,'Capacity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(Hide)'!$A45,'Capacity Summary'!$I$35:$BH$35,0))&lt;&gt;0,INDEX('Capacity Summary'!$I$36:$BH$135,MATCH('Capacity Backing (Hide)'!X$2,'Capacity Summary'!$B$36:$B$135,0),MATCH('Capacity Backing (Hide)'!$A45,'Capacity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(Hide)'!$A45,'Capacity Summary'!$I$35:$BH$35,0))&lt;&gt;0,INDEX('Capacity Summary'!$I$36:$BH$135,MATCH('Capacity Backing (Hide)'!Y$2,'Capacity Summary'!$B$36:$B$135,0),MATCH('Capacity Backing (Hide)'!$A45,'Capacity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(Hide)'!$A45,'Capacity Summary'!$I$35:$BH$35,0))&lt;&gt;0,INDEX('Capacity Summary'!$I$36:$BH$135,MATCH('Capacity Backing (Hide)'!Z$2,'Capacity Summary'!$B$36:$B$135,0),MATCH('Capacity Backing (Hide)'!$A45,'Capacity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(Hide)'!$A45,'Capacity Summary'!$I$35:$BH$35,0))&lt;&gt;0,INDEX('Capacity Summary'!$I$36:$BH$135,MATCH('Capacity Backing (Hide)'!AA$2,'Capacity Summary'!$B$36:$B$135,0),MATCH('Capacity Backing (Hide)'!$A45,'Capacity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(Hide)'!$A45,'Capacity Summary'!$I$35:$BH$35,0))&lt;&gt;0,INDEX('Capacity Summary'!$I$36:$BH$135,MATCH('Capacity Backing (Hide)'!AB$2,'Capacity Summary'!$B$36:$B$135,0),MATCH('Capacity Backing (Hide)'!$A45,'Capacity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(Hide)'!$A45,'Capacity Summary'!$I$35:$BH$35,0))&lt;&gt;0,INDEX('Capacity Summary'!$I$36:$BH$135,MATCH('Capacity Backing (Hide)'!AC$2,'Capacity Summary'!$B$36:$B$135,0),MATCH('Capacity Backing (Hide)'!$A45,'Capacity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(Hide)'!$A45,'Capacity Summary'!$I$35:$BH$35,0))&lt;&gt;0,INDEX('Capacity Summary'!$I$36:$BH$135,MATCH('Capacity Backing (Hide)'!AD$2,'Capacity Summary'!$B$36:$B$135,0),MATCH('Capacity Backing (Hide)'!$A45,'Capacity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(Hide)'!$A45,'Capacity Summary'!$I$35:$BH$35,0))&lt;&gt;0,INDEX('Capacity Summary'!$I$36:$BH$135,MATCH('Capacity Backing (Hide)'!AE$2,'Capacity Summary'!$B$36:$B$135,0),MATCH('Capacity Backing (Hide)'!$A45,'Capacity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(Hide)'!$A45,'Capacity Summary'!$I$35:$BH$35,0))&lt;&gt;0,INDEX('Capacity Summary'!$I$36:$BH$135,MATCH('Capacity Backing (Hide)'!AF$2,'Capacity Summary'!$B$36:$B$135,0),MATCH('Capacity Backing (Hide)'!$A45,'Capacity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(Hide)'!$A45,'Capacity Summary'!$I$35:$BH$35,0))&lt;&gt;0,INDEX('Capacity Summary'!$I$36:$BH$135,MATCH('Capacity Backing (Hide)'!AG$2,'Capacity Summary'!$B$36:$B$135,0),MATCH('Capacity Backing (Hide)'!$A45,'Capacity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(Hide)'!$A45,'Capacity Summary'!$I$35:$BH$35,0))&lt;&gt;0,INDEX('Capacity Summary'!$I$36:$BH$135,MATCH('Capacity Backing (Hide)'!AH$2,'Capacity Summary'!$B$36:$B$135,0),MATCH('Capacity Backing (Hide)'!$A45,'Capacity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(Hide)'!$A45,'Capacity Summary'!$I$35:$BH$35,0))&lt;&gt;0,INDEX('Capacity Summary'!$I$36:$BH$135,MATCH('Capacity Backing (Hide)'!AI$2,'Capacity Summary'!$B$36:$B$135,0),MATCH('Capacity Backing (Hide)'!$A45,'Capacity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(Hide)'!$A45,'Capacity Summary'!$I$35:$BH$35,0))&lt;&gt;0,INDEX('Capacity Summary'!$I$36:$BH$135,MATCH('Capacity Backing (Hide)'!AJ$2,'Capacity Summary'!$B$36:$B$135,0),MATCH('Capacity Backing (Hide)'!$A45,'Capacity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(Hide)'!$A45,'Capacity Summary'!$I$35:$BH$35,0))&lt;&gt;0,INDEX('Capacity Summary'!$I$36:$BH$135,MATCH('Capacity Backing (Hide)'!AK$2,'Capacity Summary'!$B$36:$B$135,0),MATCH('Capacity Backing (Hide)'!$A45,'Capacity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(Hide)'!$A45,'Capacity Summary'!$I$35:$BH$35,0))&lt;&gt;0,INDEX('Capacity Summary'!$I$36:$BH$135,MATCH('Capacity Backing (Hide)'!AL$2,'Capacity Summary'!$B$36:$B$135,0),MATCH('Capacity Backing (Hide)'!$A45,'Capacity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(Hide)'!$A45,'Capacity Summary'!$I$35:$BH$35,0))&lt;&gt;0,INDEX('Capacity Summary'!$I$36:$BH$135,MATCH('Capacity Backing (Hide)'!AM$2,'Capacity Summary'!$B$36:$B$135,0),MATCH('Capacity Backing (Hide)'!$A45,'Capacity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(Hide)'!$A45,'Capacity Summary'!$I$35:$BH$35,0))&lt;&gt;0,INDEX('Capacity Summary'!$I$36:$BH$135,MATCH('Capacity Backing (Hide)'!AN$2,'Capacity Summary'!$B$36:$B$135,0),MATCH('Capacity Backing (Hide)'!$A45,'Capacity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(Hide)'!$A45,'Capacity Summary'!$I$35:$BH$35,0))&lt;&gt;0,INDEX('Capacity Summary'!$I$36:$BH$135,MATCH('Capacity Backing (Hide)'!AO$2,'Capacity Summary'!$B$36:$B$135,0),MATCH('Capacity Backing (Hide)'!$A45,'Capacity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(Hide)'!$A45,'Capacity Summary'!$I$35:$BH$35,0))&lt;&gt;0,INDEX('Capacity Summary'!$I$36:$BH$135,MATCH('Capacity Backing (Hide)'!AP$2,'Capacity Summary'!$B$36:$B$135,0),MATCH('Capacity Backing (Hide)'!$A45,'Capacity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(Hide)'!$A45,'Capacity Summary'!$I$35:$BH$35,0))&lt;&gt;0,INDEX('Capacity Summary'!$I$36:$BH$135,MATCH('Capacity Backing (Hide)'!AQ$2,'Capacity Summary'!$B$36:$B$135,0),MATCH('Capacity Backing (Hide)'!$A45,'Capacity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(Hide)'!$A45,'Capacity Summary'!$I$35:$BH$35,0))&lt;&gt;0,INDEX('Capacity Summary'!$I$36:$BH$135,MATCH('Capacity Backing (Hide)'!AR$2,'Capacity Summary'!$B$36:$B$135,0),MATCH('Capacity Backing (Hide)'!$A45,'Capacity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(Hide)'!$A45,'Capacity Summary'!$I$35:$BH$35,0))&lt;&gt;0,INDEX('Capacity Summary'!$I$36:$BH$135,MATCH('Capacity Backing (Hide)'!AS$2,'Capacity Summary'!$B$36:$B$135,0),MATCH('Capacity Backing (Hide)'!$A45,'Capacity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(Hide)'!$A45,'Capacity Summary'!$I$35:$BH$35,0))&lt;&gt;0,INDEX('Capacity Summary'!$I$36:$BH$135,MATCH('Capacity Backing (Hide)'!AT$2,'Capacity Summary'!$B$36:$B$135,0),MATCH('Capacity Backing (Hide)'!$A45,'Capacity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(Hide)'!$A45,'Capacity Summary'!$I$35:$BH$35,0))&lt;&gt;0,INDEX('Capacity Summary'!$I$36:$BH$135,MATCH('Capacity Backing (Hide)'!AU$2,'Capacity Summary'!$B$36:$B$135,0),MATCH('Capacity Backing (Hide)'!$A45,'Capacity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(Hide)'!$A45,'Capacity Summary'!$I$35:$BH$35,0))&lt;&gt;0,INDEX('Capacity Summary'!$I$36:$BH$135,MATCH('Capacity Backing (Hide)'!AV$2,'Capacity Summary'!$B$36:$B$135,0),MATCH('Capacity Backing (Hide)'!$A45,'Capacity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(Hide)'!$A45,'Capacity Summary'!$I$35:$BH$35,0))&lt;&gt;0,INDEX('Capacity Summary'!$I$36:$BH$135,MATCH('Capacity Backing (Hide)'!AW$2,'Capacity Summary'!$B$36:$B$135,0),MATCH('Capacity Backing (Hide)'!$A45,'Capacity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(Hide)'!$A45,'Capacity Summary'!$I$35:$BH$35,0))&lt;&gt;0,INDEX('Capacity Summary'!$I$36:$BH$135,MATCH('Capacity Backing (Hide)'!AX$2,'Capacity Summary'!$B$36:$B$135,0),MATCH('Capacity Backing (Hide)'!$A45,'Capacity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(Hide)'!$A45,'Capacity Summary'!$I$35:$BH$35,0))&lt;&gt;0,INDEX('Capacity Summary'!$I$36:$BH$135,MATCH('Capacity Backing (Hide)'!AY$2,'Capacity Summary'!$B$36:$B$135,0),MATCH('Capacity Backing (Hide)'!$A45,'Capacity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(Hide)'!$A45,'Capacity Summary'!$I$35:$BH$35,0))&lt;&gt;0,INDEX('Capacity Summary'!$I$36:$BH$135,MATCH('Capacity Backing (Hide)'!AZ$2,'Capacity Summary'!$B$36:$B$135,0),MATCH('Capacity Backing (Hide)'!$A45,'Capacity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(Hide)'!$A45,'Capacity Summary'!$I$35:$BH$35,0))&lt;&gt;0,INDEX('Capacity Summary'!$I$36:$BH$135,MATCH('Capacity Backing (Hide)'!BA$2,'Capacity Summary'!$B$36:$B$135,0),MATCH('Capacity Backing (Hide)'!$A45,'Capacity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(Hide)'!$A45,'Capacity Summary'!$I$35:$BH$35,0))&lt;&gt;0,INDEX('Capacity Summary'!$I$36:$BH$135,MATCH('Capacity Backing (Hide)'!BB$2,'Capacity Summary'!$B$36:$B$135,0),MATCH('Capacity Backing (Hide)'!$A45,'Capacity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(Hide)'!$A45,'Capacity Summary'!$I$35:$BH$35,0))&lt;&gt;0,INDEX('Capacity Summary'!$I$36:$BH$135,MATCH('Capacity Backing (Hide)'!BC$2,'Capacity Summary'!$B$36:$B$135,0),MATCH('Capacity Backing (Hide)'!$A45,'Capacity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(Hide)'!$A45,'Capacity Summary'!$I$35:$BH$35,0))&lt;&gt;0,INDEX('Capacity Summary'!$I$36:$BH$135,MATCH('Capacity Backing (Hide)'!BD$2,'Capacity Summary'!$B$36:$B$135,0),MATCH('Capacity Backing (Hide)'!$A45,'Capacity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(Hide)'!$A45,'Capacity Summary'!$I$35:$BH$35,0))&lt;&gt;0,INDEX('Capacity Summary'!$I$36:$BH$135,MATCH('Capacity Backing (Hide)'!BE$2,'Capacity Summary'!$B$36:$B$135,0),MATCH('Capacity Backing (Hide)'!$A45,'Capacity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(Hide)'!$A45,'Capacity Summary'!$I$35:$BH$35,0))&lt;&gt;0,INDEX('Capacity Summary'!$I$36:$BH$135,MATCH('Capacity Backing (Hide)'!BF$2,'Capacity Summary'!$B$36:$B$135,0),MATCH('Capacity Backing (Hide)'!$A45,'Capacity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(Hide)'!$A45,'Capacity Summary'!$I$35:$BH$35,0))&lt;&gt;0,INDEX('Capacity Summary'!$I$36:$BH$135,MATCH('Capacity Backing (Hide)'!BG$2,'Capacity Summary'!$B$36:$B$135,0),MATCH('Capacity Backing (Hide)'!$A45,'Capacity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(Hide)'!$A45,'Capacity Summary'!$I$35:$BH$35,0))&lt;&gt;0,INDEX('Capacity Summary'!$I$36:$BH$135,MATCH('Capacity Backing (Hide)'!BH$2,'Capacity Summary'!$B$36:$B$135,0),MATCH('Capacity Backing (Hide)'!$A45,'Capacity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(Hide)'!$A45,'Capacity Summary'!$I$35:$BH$35,0))&lt;&gt;0,INDEX('Capacity Summary'!$I$36:$BH$135,MATCH('Capacity Backing (Hide)'!BI$2,'Capacity Summary'!$B$36:$B$135,0),MATCH('Capacity Backing (Hide)'!$A45,'Capacity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(Hide)'!$A45,'Capacity Summary'!$I$35:$BH$35,0))&lt;&gt;0,INDEX('Capacity Summary'!$I$36:$BH$135,MATCH('Capacity Backing (Hide)'!BJ$2,'Capacity Summary'!$B$36:$B$135,0),MATCH('Capacity Backing (Hide)'!$A45,'Capacity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(Hide)'!$A45,'Capacity Summary'!$I$35:$BH$35,0))&lt;&gt;0,INDEX('Capacity Summary'!$I$36:$BH$135,MATCH('Capacity Backing (Hide)'!BK$2,'Capacity Summary'!$B$36:$B$135,0),MATCH('Capacity Backing (Hide)'!$A45,'Capacity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(Hide)'!$A45,'Capacity Summary'!$I$35:$BH$35,0))&lt;&gt;0,INDEX('Capacity Summary'!$I$36:$BH$135,MATCH('Capacity Backing (Hide)'!BL$2,'Capacity Summary'!$B$36:$B$135,0),MATCH('Capacity Backing (Hide)'!$A45,'Capacity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(Hide)'!$A45,'Capacity Summary'!$I$35:$BH$35,0))&lt;&gt;0,INDEX('Capacity Summary'!$I$36:$BH$135,MATCH('Capacity Backing (Hide)'!BM$2,'Capacity Summary'!$B$36:$B$135,0),MATCH('Capacity Backing (Hide)'!$A45,'Capacity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(Hide)'!$A45,'Capacity Summary'!$I$35:$BH$35,0))&lt;&gt;0,INDEX('Capacity Summary'!$I$36:$BH$135,MATCH('Capacity Backing (Hide)'!BN$2,'Capacity Summary'!$B$36:$B$135,0),MATCH('Capacity Backing (Hide)'!$A45,'Capacity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(Hide)'!$A45,'Capacity Summary'!$I$35:$BH$35,0))&lt;&gt;0,INDEX('Capacity Summary'!$I$36:$BH$135,MATCH('Capacity Backing (Hide)'!BO$2,'Capacity Summary'!$B$36:$B$135,0),MATCH('Capacity Backing (Hide)'!$A45,'Capacity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(Hide)'!$A45,'Capacity Summary'!$I$35:$BH$35,0))&lt;&gt;0,INDEX('Capacity Summary'!$I$36:$BH$135,MATCH('Capacity Backing (Hide)'!BP$2,'Capacity Summary'!$B$36:$B$135,0),MATCH('Capacity Backing (Hide)'!$A45,'Capacity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(Hide)'!$A45,'Capacity Summary'!$I$35:$BH$35,0))&lt;&gt;0,INDEX('Capacity Summary'!$I$36:$BH$135,MATCH('Capacity Backing (Hide)'!BQ$2,'Capacity Summary'!$B$36:$B$135,0),MATCH('Capacity Backing (Hide)'!$A45,'Capacity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(Hide)'!$A45,'Capacity Summary'!$I$35:$BH$35,0))&lt;&gt;0,INDEX('Capacity Summary'!$I$36:$BH$135,MATCH('Capacity Backing (Hide)'!BR$2,'Capacity Summary'!$B$36:$B$135,0),MATCH('Capacity Backing (Hide)'!$A45,'Capacity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(Hide)'!$A45,'Capacity Summary'!$I$35:$BH$35,0))&lt;&gt;0,INDEX('Capacity Summary'!$I$36:$BH$135,MATCH('Capacity Backing (Hide)'!BS$2,'Capacity Summary'!$B$36:$B$135,0),MATCH('Capacity Backing (Hide)'!$A45,'Capacity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(Hide)'!$A45,'Capacity Summary'!$I$35:$BH$35,0))&lt;&gt;0,INDEX('Capacity Summary'!$I$36:$BH$135,MATCH('Capacity Backing (Hide)'!BT$2,'Capacity Summary'!$B$36:$B$135,0),MATCH('Capacity Backing (Hide)'!$A45,'Capacity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(Hide)'!$A45,'Capacity Summary'!$I$35:$BH$35,0))&lt;&gt;0,INDEX('Capacity Summary'!$I$36:$BH$135,MATCH('Capacity Backing (Hide)'!BU$2,'Capacity Summary'!$B$36:$B$135,0),MATCH('Capacity Backing (Hide)'!$A45,'Capacity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(Hide)'!$A45,'Capacity Summary'!$I$35:$BH$35,0))&lt;&gt;0,INDEX('Capacity Summary'!$I$36:$BH$135,MATCH('Capacity Backing (Hide)'!BV$2,'Capacity Summary'!$B$36:$B$135,0),MATCH('Capacity Backing (Hide)'!$A45,'Capacity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(Hide)'!$A45,'Capacity Summary'!$I$35:$BH$35,0))&lt;&gt;0,INDEX('Capacity Summary'!$I$36:$BH$135,MATCH('Capacity Backing (Hide)'!BW$2,'Capacity Summary'!$B$36:$B$135,0),MATCH('Capacity Backing (Hide)'!$A45,'Capacity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(Hide)'!$A45,'Capacity Summary'!$I$35:$BH$35,0))&lt;&gt;0,INDEX('Capacity Summary'!$I$36:$BH$135,MATCH('Capacity Backing (Hide)'!BX$2,'Capacity Summary'!$B$36:$B$135,0),MATCH('Capacity Backing (Hide)'!$A45,'Capacity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(Hide)'!$A45,'Capacity Summary'!$I$35:$BH$35,0))&lt;&gt;0,INDEX('Capacity Summary'!$I$36:$BH$135,MATCH('Capacity Backing (Hide)'!BY$2,'Capacity Summary'!$B$36:$B$135,0),MATCH('Capacity Backing (Hide)'!$A45,'Capacity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(Hide)'!$A45,'Capacity Summary'!$I$35:$BH$35,0))&lt;&gt;0,INDEX('Capacity Summary'!$I$36:$BH$135,MATCH('Capacity Backing (Hide)'!BZ$2,'Capacity Summary'!$B$36:$B$135,0),MATCH('Capacity Backing (Hide)'!$A45,'Capacity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(Hide)'!$A45,'Capacity Summary'!$I$35:$BH$35,0))&lt;&gt;0,INDEX('Capacity Summary'!$I$36:$BH$135,MATCH('Capacity Backing (Hide)'!CA$2,'Capacity Summary'!$B$36:$B$135,0),MATCH('Capacity Backing (Hide)'!$A45,'Capacity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(Hide)'!$A45,'Capacity Summary'!$I$35:$BH$35,0))&lt;&gt;0,INDEX('Capacity Summary'!$I$36:$BH$135,MATCH('Capacity Backing (Hide)'!CB$2,'Capacity Summary'!$B$36:$B$135,0),MATCH('Capacity Backing (Hide)'!$A45,'Capacity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(Hide)'!$A45,'Capacity Summary'!$I$35:$BH$35,0))&lt;&gt;0,INDEX('Capacity Summary'!$I$36:$BH$135,MATCH('Capacity Backing (Hide)'!CC$2,'Capacity Summary'!$B$36:$B$135,0),MATCH('Capacity Backing (Hide)'!$A45,'Capacity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(Hide)'!$A45,'Capacity Summary'!$I$35:$BH$35,0))&lt;&gt;0,INDEX('Capacity Summary'!$I$36:$BH$135,MATCH('Capacity Backing (Hide)'!CD$2,'Capacity Summary'!$B$36:$B$135,0),MATCH('Capacity Backing (Hide)'!$A45,'Capacity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(Hide)'!$A45,'Capacity Summary'!$I$35:$BH$35,0))&lt;&gt;0,INDEX('Capacity Summary'!$I$36:$BH$135,MATCH('Capacity Backing (Hide)'!CE$2,'Capacity Summary'!$B$36:$B$135,0),MATCH('Capacity Backing (Hide)'!$A45,'Capacity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(Hide)'!$A45,'Capacity Summary'!$I$35:$BH$35,0))&lt;&gt;0,INDEX('Capacity Summary'!$I$36:$BH$135,MATCH('Capacity Backing (Hide)'!CF$2,'Capacity Summary'!$B$36:$B$135,0),MATCH('Capacity Backing (Hide)'!$A45,'Capacity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(Hide)'!$A45,'Capacity Summary'!$I$35:$BH$35,0))&lt;&gt;0,INDEX('Capacity Summary'!$I$36:$BH$135,MATCH('Capacity Backing (Hide)'!CG$2,'Capacity Summary'!$B$36:$B$135,0),MATCH('Capacity Backing (Hide)'!$A45,'Capacity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(Hide)'!$A45,'Capacity Summary'!$I$35:$BH$35,0))&lt;&gt;0,INDEX('Capacity Summary'!$I$36:$BH$135,MATCH('Capacity Backing (Hide)'!CH$2,'Capacity Summary'!$B$36:$B$135,0),MATCH('Capacity Backing (Hide)'!$A45,'Capacity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(Hide)'!$A45,'Capacity Summary'!$I$35:$BH$35,0))&lt;&gt;0,INDEX('Capacity Summary'!$I$36:$BH$135,MATCH('Capacity Backing (Hide)'!CI$2,'Capacity Summary'!$B$36:$B$135,0),MATCH('Capacity Backing (Hide)'!$A45,'Capacity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(Hide)'!$A45,'Capacity Summary'!$I$35:$BH$35,0))&lt;&gt;0,INDEX('Capacity Summary'!$I$36:$BH$135,MATCH('Capacity Backing (Hide)'!CJ$2,'Capacity Summary'!$B$36:$B$135,0),MATCH('Capacity Backing (Hide)'!$A45,'Capacity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(Hide)'!$A45,'Capacity Summary'!$I$35:$BH$35,0))&lt;&gt;0,INDEX('Capacity Summary'!$I$36:$BH$135,MATCH('Capacity Backing (Hide)'!CK$2,'Capacity Summary'!$B$36:$B$135,0),MATCH('Capacity Backing (Hide)'!$A45,'Capacity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(Hide)'!$A45,'Capacity Summary'!$I$35:$BH$35,0))&lt;&gt;0,INDEX('Capacity Summary'!$I$36:$BH$135,MATCH('Capacity Backing (Hide)'!CL$2,'Capacity Summary'!$B$36:$B$135,0),MATCH('Capacity Backing (Hide)'!$A45,'Capacity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(Hide)'!$A45,'Capacity Summary'!$I$35:$BH$35,0))&lt;&gt;0,INDEX('Capacity Summary'!$I$36:$BH$135,MATCH('Capacity Backing (Hide)'!CM$2,'Capacity Summary'!$B$36:$B$135,0),MATCH('Capacity Backing (Hide)'!$A45,'Capacity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(Hide)'!$A45,'Capacity Summary'!$I$35:$BH$35,0))&lt;&gt;0,INDEX('Capacity Summary'!$I$36:$BH$135,MATCH('Capacity Backing (Hide)'!CN$2,'Capacity Summary'!$B$36:$B$135,0),MATCH('Capacity Backing (Hide)'!$A45,'Capacity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(Hide)'!$A45,'Capacity Summary'!$I$35:$BH$35,0))&lt;&gt;0,INDEX('Capacity Summary'!$I$36:$BH$135,MATCH('Capacity Backing (Hide)'!CO$2,'Capacity Summary'!$B$36:$B$135,0),MATCH('Capacity Backing (Hide)'!$A45,'Capacity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(Hide)'!$A45,'Capacity Summary'!$I$35:$BH$35,0))&lt;&gt;0,INDEX('Capacity Summary'!$I$36:$BH$135,MATCH('Capacity Backing (Hide)'!CP$2,'Capacity Summary'!$B$36:$B$135,0),MATCH('Capacity Backing (Hide)'!$A45,'Capacity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(Hide)'!$A45,'Capacity Summary'!$I$35:$BH$35,0))&lt;&gt;0,INDEX('Capacity Summary'!$I$36:$BH$135,MATCH('Capacity Backing (Hide)'!CQ$2,'Capacity Summary'!$B$36:$B$135,0),MATCH('Capacity Backing (Hide)'!$A45,'Capacity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(Hide)'!$A45,'Capacity Summary'!$I$35:$BH$35,0))&lt;&gt;0,INDEX('Capacity Summary'!$I$36:$BH$135,MATCH('Capacity Backing (Hide)'!CR$2,'Capacity Summary'!$B$36:$B$135,0),MATCH('Capacity Backing (Hide)'!$A45,'Capacity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(Hide)'!$A45,'Capacity Summary'!$I$35:$BH$35,0))&lt;&gt;0,INDEX('Capacity Summary'!$I$36:$BH$135,MATCH('Capacity Backing (Hide)'!CS$2,'Capacity Summary'!$B$36:$B$135,0),MATCH('Capacity Backing (Hide)'!$A45,'Capacity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(Hide)'!$A45,'Capacity Summary'!$I$35:$BH$35,0))&lt;&gt;0,INDEX('Capacity Summary'!$I$36:$BH$135,MATCH('Capacity Backing (Hide)'!CT$2,'Capacity Summary'!$B$36:$B$135,0),MATCH('Capacity Backing (Hide)'!$A45,'Capacity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(Hide)'!$A45,'Capacity Summary'!$I$35:$BH$35,0))&lt;&gt;0,INDEX('Capacity Summary'!$I$36:$BH$135,MATCH('Capacity Backing (Hide)'!CU$2,'Capacity Summary'!$B$36:$B$135,0),MATCH('Capacity Backing (Hide)'!$A45,'Capacity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(Hide)'!$A45,'Capacity Summary'!$I$35:$BH$35,0))&lt;&gt;0,INDEX('Capacity Summary'!$I$36:$BH$135,MATCH('Capacity Backing (Hide)'!CV$2,'Capacity Summary'!$B$36:$B$135,0),MATCH('Capacity Backing (Hide)'!$A45,'Capacity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(Hide)'!$A45,'Capacity Summary'!$I$35:$BH$35,0))&lt;&gt;0,INDEX('Capacity Summary'!$I$36:$BH$135,MATCH('Capacity Backing (Hide)'!CW$2,'Capacity Summary'!$B$36:$B$135,0),MATCH('Capacity Backing (Hide)'!$A45,'Capacity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6" spans="1:101" x14ac:dyDescent="0.35">
      <c r="A46" s="2">
        <f ca="1">'Required Capacity (Hide)'!E46</f>
        <v>44491</v>
      </c>
      <c r="B4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(Hide)'!$A46,'Capacity Summary'!$I$35:$BH$35,0))&lt;&gt;0,INDEX('Capacity Summary'!$I$36:$BH$135,MATCH('Capacity Backing (Hide)'!B$2,'Capacity Summary'!$B$36:$B$135,0),MATCH('Capacity Backing (Hide)'!$A46,'Capacity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(Hide)'!$A46,'Capacity Summary'!$I$35:$BH$35,0))&lt;&gt;0,INDEX('Capacity Summary'!$I$36:$BH$135,MATCH('Capacity Backing (Hide)'!C$2,'Capacity Summary'!$B$36:$B$135,0),MATCH('Capacity Backing (Hide)'!$A46,'Capacity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(Hide)'!$A46,'Capacity Summary'!$I$35:$BH$35,0))&lt;&gt;0,INDEX('Capacity Summary'!$I$36:$BH$135,MATCH('Capacity Backing (Hide)'!D$2,'Capacity Summary'!$B$36:$B$135,0),MATCH('Capacity Backing (Hide)'!$A46,'Capacity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(Hide)'!$A46,'Capacity Summary'!$I$35:$BH$35,0))&lt;&gt;0,INDEX('Capacity Summary'!$I$36:$BH$135,MATCH('Capacity Backing (Hide)'!E$2,'Capacity Summary'!$B$36:$B$135,0),MATCH('Capacity Backing (Hide)'!$A46,'Capacity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(Hide)'!$A46,'Capacity Summary'!$I$35:$BH$35,0))&lt;&gt;0,INDEX('Capacity Summary'!$I$36:$BH$135,MATCH('Capacity Backing (Hide)'!F$2,'Capacity Summary'!$B$36:$B$135,0),MATCH('Capacity Backing (Hide)'!$A46,'Capacity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(Hide)'!$A46,'Capacity Summary'!$I$35:$BH$35,0))&lt;&gt;0,INDEX('Capacity Summary'!$I$36:$BH$135,MATCH('Capacity Backing (Hide)'!G$2,'Capacity Summary'!$B$36:$B$135,0),MATCH('Capacity Backing (Hide)'!$A46,'Capacity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(Hide)'!$A46,'Capacity Summary'!$I$35:$BH$35,0))&lt;&gt;0,INDEX('Capacity Summary'!$I$36:$BH$135,MATCH('Capacity Backing (Hide)'!H$2,'Capacity Summary'!$B$36:$B$135,0),MATCH('Capacity Backing (Hide)'!$A46,'Capacity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(Hide)'!$A46,'Capacity Summary'!$I$35:$BH$35,0))&lt;&gt;0,INDEX('Capacity Summary'!$I$36:$BH$135,MATCH('Capacity Backing (Hide)'!I$2,'Capacity Summary'!$B$36:$B$135,0),MATCH('Capacity Backing (Hide)'!$A46,'Capacity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(Hide)'!$A46,'Capacity Summary'!$I$35:$BH$35,0))&lt;&gt;0,INDEX('Capacity Summary'!$I$36:$BH$135,MATCH('Capacity Backing (Hide)'!J$2,'Capacity Summary'!$B$36:$B$135,0),MATCH('Capacity Backing (Hide)'!$A46,'Capacity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(Hide)'!$A46,'Capacity Summary'!$I$35:$BH$35,0))&lt;&gt;0,INDEX('Capacity Summary'!$I$36:$BH$135,MATCH('Capacity Backing (Hide)'!K$2,'Capacity Summary'!$B$36:$B$135,0),MATCH('Capacity Backing (Hide)'!$A46,'Capacity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(Hide)'!$A46,'Capacity Summary'!$I$35:$BH$35,0))&lt;&gt;0,INDEX('Capacity Summary'!$I$36:$BH$135,MATCH('Capacity Backing (Hide)'!L$2,'Capacity Summary'!$B$36:$B$135,0),MATCH('Capacity Backing (Hide)'!$A46,'Capacity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(Hide)'!$A46,'Capacity Summary'!$I$35:$BH$35,0))&lt;&gt;0,INDEX('Capacity Summary'!$I$36:$BH$135,MATCH('Capacity Backing (Hide)'!M$2,'Capacity Summary'!$B$36:$B$135,0),MATCH('Capacity Backing (Hide)'!$A46,'Capacity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(Hide)'!$A46,'Capacity Summary'!$I$35:$BH$35,0))&lt;&gt;0,INDEX('Capacity Summary'!$I$36:$BH$135,MATCH('Capacity Backing (Hide)'!N$2,'Capacity Summary'!$B$36:$B$135,0),MATCH('Capacity Backing (Hide)'!$A46,'Capacity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(Hide)'!$A46,'Capacity Summary'!$I$35:$BH$35,0))&lt;&gt;0,INDEX('Capacity Summary'!$I$36:$BH$135,MATCH('Capacity Backing (Hide)'!O$2,'Capacity Summary'!$B$36:$B$135,0),MATCH('Capacity Backing (Hide)'!$A46,'Capacity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(Hide)'!$A46,'Capacity Summary'!$I$35:$BH$35,0))&lt;&gt;0,INDEX('Capacity Summary'!$I$36:$BH$135,MATCH('Capacity Backing (Hide)'!P$2,'Capacity Summary'!$B$36:$B$135,0),MATCH('Capacity Backing (Hide)'!$A46,'Capacity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(Hide)'!$A46,'Capacity Summary'!$I$35:$BH$35,0))&lt;&gt;0,INDEX('Capacity Summary'!$I$36:$BH$135,MATCH('Capacity Backing (Hide)'!Q$2,'Capacity Summary'!$B$36:$B$135,0),MATCH('Capacity Backing (Hide)'!$A46,'Capacity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(Hide)'!$A46,'Capacity Summary'!$I$35:$BH$35,0))&lt;&gt;0,INDEX('Capacity Summary'!$I$36:$BH$135,MATCH('Capacity Backing (Hide)'!R$2,'Capacity Summary'!$B$36:$B$135,0),MATCH('Capacity Backing (Hide)'!$A46,'Capacity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(Hide)'!$A46,'Capacity Summary'!$I$35:$BH$35,0))&lt;&gt;0,INDEX('Capacity Summary'!$I$36:$BH$135,MATCH('Capacity Backing (Hide)'!S$2,'Capacity Summary'!$B$36:$B$135,0),MATCH('Capacity Backing (Hide)'!$A46,'Capacity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(Hide)'!$A46,'Capacity Summary'!$I$35:$BH$35,0))&lt;&gt;0,INDEX('Capacity Summary'!$I$36:$BH$135,MATCH('Capacity Backing (Hide)'!T$2,'Capacity Summary'!$B$36:$B$135,0),MATCH('Capacity Backing (Hide)'!$A46,'Capacity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(Hide)'!$A46,'Capacity Summary'!$I$35:$BH$35,0))&lt;&gt;0,INDEX('Capacity Summary'!$I$36:$BH$135,MATCH('Capacity Backing (Hide)'!U$2,'Capacity Summary'!$B$36:$B$135,0),MATCH('Capacity Backing (Hide)'!$A46,'Capacity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(Hide)'!$A46,'Capacity Summary'!$I$35:$BH$35,0))&lt;&gt;0,INDEX('Capacity Summary'!$I$36:$BH$135,MATCH('Capacity Backing (Hide)'!V$2,'Capacity Summary'!$B$36:$B$135,0),MATCH('Capacity Backing (Hide)'!$A46,'Capacity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(Hide)'!$A46,'Capacity Summary'!$I$35:$BH$35,0))&lt;&gt;0,INDEX('Capacity Summary'!$I$36:$BH$135,MATCH('Capacity Backing (Hide)'!W$2,'Capacity Summary'!$B$36:$B$135,0),MATCH('Capacity Backing (Hide)'!$A46,'Capacity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(Hide)'!$A46,'Capacity Summary'!$I$35:$BH$35,0))&lt;&gt;0,INDEX('Capacity Summary'!$I$36:$BH$135,MATCH('Capacity Backing (Hide)'!X$2,'Capacity Summary'!$B$36:$B$135,0),MATCH('Capacity Backing (Hide)'!$A46,'Capacity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(Hide)'!$A46,'Capacity Summary'!$I$35:$BH$35,0))&lt;&gt;0,INDEX('Capacity Summary'!$I$36:$BH$135,MATCH('Capacity Backing (Hide)'!Y$2,'Capacity Summary'!$B$36:$B$135,0),MATCH('Capacity Backing (Hide)'!$A46,'Capacity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(Hide)'!$A46,'Capacity Summary'!$I$35:$BH$35,0))&lt;&gt;0,INDEX('Capacity Summary'!$I$36:$BH$135,MATCH('Capacity Backing (Hide)'!Z$2,'Capacity Summary'!$B$36:$B$135,0),MATCH('Capacity Backing (Hide)'!$A46,'Capacity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(Hide)'!$A46,'Capacity Summary'!$I$35:$BH$35,0))&lt;&gt;0,INDEX('Capacity Summary'!$I$36:$BH$135,MATCH('Capacity Backing (Hide)'!AA$2,'Capacity Summary'!$B$36:$B$135,0),MATCH('Capacity Backing (Hide)'!$A46,'Capacity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(Hide)'!$A46,'Capacity Summary'!$I$35:$BH$35,0))&lt;&gt;0,INDEX('Capacity Summary'!$I$36:$BH$135,MATCH('Capacity Backing (Hide)'!AB$2,'Capacity Summary'!$B$36:$B$135,0),MATCH('Capacity Backing (Hide)'!$A46,'Capacity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(Hide)'!$A46,'Capacity Summary'!$I$35:$BH$35,0))&lt;&gt;0,INDEX('Capacity Summary'!$I$36:$BH$135,MATCH('Capacity Backing (Hide)'!AC$2,'Capacity Summary'!$B$36:$B$135,0),MATCH('Capacity Backing (Hide)'!$A46,'Capacity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(Hide)'!$A46,'Capacity Summary'!$I$35:$BH$35,0))&lt;&gt;0,INDEX('Capacity Summary'!$I$36:$BH$135,MATCH('Capacity Backing (Hide)'!AD$2,'Capacity Summary'!$B$36:$B$135,0),MATCH('Capacity Backing (Hide)'!$A46,'Capacity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(Hide)'!$A46,'Capacity Summary'!$I$35:$BH$35,0))&lt;&gt;0,INDEX('Capacity Summary'!$I$36:$BH$135,MATCH('Capacity Backing (Hide)'!AE$2,'Capacity Summary'!$B$36:$B$135,0),MATCH('Capacity Backing (Hide)'!$A46,'Capacity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(Hide)'!$A46,'Capacity Summary'!$I$35:$BH$35,0))&lt;&gt;0,INDEX('Capacity Summary'!$I$36:$BH$135,MATCH('Capacity Backing (Hide)'!AF$2,'Capacity Summary'!$B$36:$B$135,0),MATCH('Capacity Backing (Hide)'!$A46,'Capacity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(Hide)'!$A46,'Capacity Summary'!$I$35:$BH$35,0))&lt;&gt;0,INDEX('Capacity Summary'!$I$36:$BH$135,MATCH('Capacity Backing (Hide)'!AG$2,'Capacity Summary'!$B$36:$B$135,0),MATCH('Capacity Backing (Hide)'!$A46,'Capacity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(Hide)'!$A46,'Capacity Summary'!$I$35:$BH$35,0))&lt;&gt;0,INDEX('Capacity Summary'!$I$36:$BH$135,MATCH('Capacity Backing (Hide)'!AH$2,'Capacity Summary'!$B$36:$B$135,0),MATCH('Capacity Backing (Hide)'!$A46,'Capacity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(Hide)'!$A46,'Capacity Summary'!$I$35:$BH$35,0))&lt;&gt;0,INDEX('Capacity Summary'!$I$36:$BH$135,MATCH('Capacity Backing (Hide)'!AI$2,'Capacity Summary'!$B$36:$B$135,0),MATCH('Capacity Backing (Hide)'!$A46,'Capacity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(Hide)'!$A46,'Capacity Summary'!$I$35:$BH$35,0))&lt;&gt;0,INDEX('Capacity Summary'!$I$36:$BH$135,MATCH('Capacity Backing (Hide)'!AJ$2,'Capacity Summary'!$B$36:$B$135,0),MATCH('Capacity Backing (Hide)'!$A46,'Capacity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(Hide)'!$A46,'Capacity Summary'!$I$35:$BH$35,0))&lt;&gt;0,INDEX('Capacity Summary'!$I$36:$BH$135,MATCH('Capacity Backing (Hide)'!AK$2,'Capacity Summary'!$B$36:$B$135,0),MATCH('Capacity Backing (Hide)'!$A46,'Capacity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(Hide)'!$A46,'Capacity Summary'!$I$35:$BH$35,0))&lt;&gt;0,INDEX('Capacity Summary'!$I$36:$BH$135,MATCH('Capacity Backing (Hide)'!AL$2,'Capacity Summary'!$B$36:$B$135,0),MATCH('Capacity Backing (Hide)'!$A46,'Capacity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(Hide)'!$A46,'Capacity Summary'!$I$35:$BH$35,0))&lt;&gt;0,INDEX('Capacity Summary'!$I$36:$BH$135,MATCH('Capacity Backing (Hide)'!AM$2,'Capacity Summary'!$B$36:$B$135,0),MATCH('Capacity Backing (Hide)'!$A46,'Capacity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(Hide)'!$A46,'Capacity Summary'!$I$35:$BH$35,0))&lt;&gt;0,INDEX('Capacity Summary'!$I$36:$BH$135,MATCH('Capacity Backing (Hide)'!AN$2,'Capacity Summary'!$B$36:$B$135,0),MATCH('Capacity Backing (Hide)'!$A46,'Capacity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(Hide)'!$A46,'Capacity Summary'!$I$35:$BH$35,0))&lt;&gt;0,INDEX('Capacity Summary'!$I$36:$BH$135,MATCH('Capacity Backing (Hide)'!AO$2,'Capacity Summary'!$B$36:$B$135,0),MATCH('Capacity Backing (Hide)'!$A46,'Capacity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(Hide)'!$A46,'Capacity Summary'!$I$35:$BH$35,0))&lt;&gt;0,INDEX('Capacity Summary'!$I$36:$BH$135,MATCH('Capacity Backing (Hide)'!AP$2,'Capacity Summary'!$B$36:$B$135,0),MATCH('Capacity Backing (Hide)'!$A46,'Capacity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(Hide)'!$A46,'Capacity Summary'!$I$35:$BH$35,0))&lt;&gt;0,INDEX('Capacity Summary'!$I$36:$BH$135,MATCH('Capacity Backing (Hide)'!AQ$2,'Capacity Summary'!$B$36:$B$135,0),MATCH('Capacity Backing (Hide)'!$A46,'Capacity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(Hide)'!$A46,'Capacity Summary'!$I$35:$BH$35,0))&lt;&gt;0,INDEX('Capacity Summary'!$I$36:$BH$135,MATCH('Capacity Backing (Hide)'!AR$2,'Capacity Summary'!$B$36:$B$135,0),MATCH('Capacity Backing (Hide)'!$A46,'Capacity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(Hide)'!$A46,'Capacity Summary'!$I$35:$BH$35,0))&lt;&gt;0,INDEX('Capacity Summary'!$I$36:$BH$135,MATCH('Capacity Backing (Hide)'!AS$2,'Capacity Summary'!$B$36:$B$135,0),MATCH('Capacity Backing (Hide)'!$A46,'Capacity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(Hide)'!$A46,'Capacity Summary'!$I$35:$BH$35,0))&lt;&gt;0,INDEX('Capacity Summary'!$I$36:$BH$135,MATCH('Capacity Backing (Hide)'!AT$2,'Capacity Summary'!$B$36:$B$135,0),MATCH('Capacity Backing (Hide)'!$A46,'Capacity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(Hide)'!$A46,'Capacity Summary'!$I$35:$BH$35,0))&lt;&gt;0,INDEX('Capacity Summary'!$I$36:$BH$135,MATCH('Capacity Backing (Hide)'!AU$2,'Capacity Summary'!$B$36:$B$135,0),MATCH('Capacity Backing (Hide)'!$A46,'Capacity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(Hide)'!$A46,'Capacity Summary'!$I$35:$BH$35,0))&lt;&gt;0,INDEX('Capacity Summary'!$I$36:$BH$135,MATCH('Capacity Backing (Hide)'!AV$2,'Capacity Summary'!$B$36:$B$135,0),MATCH('Capacity Backing (Hide)'!$A46,'Capacity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(Hide)'!$A46,'Capacity Summary'!$I$35:$BH$35,0))&lt;&gt;0,INDEX('Capacity Summary'!$I$36:$BH$135,MATCH('Capacity Backing (Hide)'!AW$2,'Capacity Summary'!$B$36:$B$135,0),MATCH('Capacity Backing (Hide)'!$A46,'Capacity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(Hide)'!$A46,'Capacity Summary'!$I$35:$BH$35,0))&lt;&gt;0,INDEX('Capacity Summary'!$I$36:$BH$135,MATCH('Capacity Backing (Hide)'!AX$2,'Capacity Summary'!$B$36:$B$135,0),MATCH('Capacity Backing (Hide)'!$A46,'Capacity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(Hide)'!$A46,'Capacity Summary'!$I$35:$BH$35,0))&lt;&gt;0,INDEX('Capacity Summary'!$I$36:$BH$135,MATCH('Capacity Backing (Hide)'!AY$2,'Capacity Summary'!$B$36:$B$135,0),MATCH('Capacity Backing (Hide)'!$A46,'Capacity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(Hide)'!$A46,'Capacity Summary'!$I$35:$BH$35,0))&lt;&gt;0,INDEX('Capacity Summary'!$I$36:$BH$135,MATCH('Capacity Backing (Hide)'!AZ$2,'Capacity Summary'!$B$36:$B$135,0),MATCH('Capacity Backing (Hide)'!$A46,'Capacity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(Hide)'!$A46,'Capacity Summary'!$I$35:$BH$35,0))&lt;&gt;0,INDEX('Capacity Summary'!$I$36:$BH$135,MATCH('Capacity Backing (Hide)'!BA$2,'Capacity Summary'!$B$36:$B$135,0),MATCH('Capacity Backing (Hide)'!$A46,'Capacity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(Hide)'!$A46,'Capacity Summary'!$I$35:$BH$35,0))&lt;&gt;0,INDEX('Capacity Summary'!$I$36:$BH$135,MATCH('Capacity Backing (Hide)'!BB$2,'Capacity Summary'!$B$36:$B$135,0),MATCH('Capacity Backing (Hide)'!$A46,'Capacity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(Hide)'!$A46,'Capacity Summary'!$I$35:$BH$35,0))&lt;&gt;0,INDEX('Capacity Summary'!$I$36:$BH$135,MATCH('Capacity Backing (Hide)'!BC$2,'Capacity Summary'!$B$36:$B$135,0),MATCH('Capacity Backing (Hide)'!$A46,'Capacity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(Hide)'!$A46,'Capacity Summary'!$I$35:$BH$35,0))&lt;&gt;0,INDEX('Capacity Summary'!$I$36:$BH$135,MATCH('Capacity Backing (Hide)'!BD$2,'Capacity Summary'!$B$36:$B$135,0),MATCH('Capacity Backing (Hide)'!$A46,'Capacity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(Hide)'!$A46,'Capacity Summary'!$I$35:$BH$35,0))&lt;&gt;0,INDEX('Capacity Summary'!$I$36:$BH$135,MATCH('Capacity Backing (Hide)'!BE$2,'Capacity Summary'!$B$36:$B$135,0),MATCH('Capacity Backing (Hide)'!$A46,'Capacity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(Hide)'!$A46,'Capacity Summary'!$I$35:$BH$35,0))&lt;&gt;0,INDEX('Capacity Summary'!$I$36:$BH$135,MATCH('Capacity Backing (Hide)'!BF$2,'Capacity Summary'!$B$36:$B$135,0),MATCH('Capacity Backing (Hide)'!$A46,'Capacity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(Hide)'!$A46,'Capacity Summary'!$I$35:$BH$35,0))&lt;&gt;0,INDEX('Capacity Summary'!$I$36:$BH$135,MATCH('Capacity Backing (Hide)'!BG$2,'Capacity Summary'!$B$36:$B$135,0),MATCH('Capacity Backing (Hide)'!$A46,'Capacity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(Hide)'!$A46,'Capacity Summary'!$I$35:$BH$35,0))&lt;&gt;0,INDEX('Capacity Summary'!$I$36:$BH$135,MATCH('Capacity Backing (Hide)'!BH$2,'Capacity Summary'!$B$36:$B$135,0),MATCH('Capacity Backing (Hide)'!$A46,'Capacity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(Hide)'!$A46,'Capacity Summary'!$I$35:$BH$35,0))&lt;&gt;0,INDEX('Capacity Summary'!$I$36:$BH$135,MATCH('Capacity Backing (Hide)'!BI$2,'Capacity Summary'!$B$36:$B$135,0),MATCH('Capacity Backing (Hide)'!$A46,'Capacity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(Hide)'!$A46,'Capacity Summary'!$I$35:$BH$35,0))&lt;&gt;0,INDEX('Capacity Summary'!$I$36:$BH$135,MATCH('Capacity Backing (Hide)'!BJ$2,'Capacity Summary'!$B$36:$B$135,0),MATCH('Capacity Backing (Hide)'!$A46,'Capacity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(Hide)'!$A46,'Capacity Summary'!$I$35:$BH$35,0))&lt;&gt;0,INDEX('Capacity Summary'!$I$36:$BH$135,MATCH('Capacity Backing (Hide)'!BK$2,'Capacity Summary'!$B$36:$B$135,0),MATCH('Capacity Backing (Hide)'!$A46,'Capacity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(Hide)'!$A46,'Capacity Summary'!$I$35:$BH$35,0))&lt;&gt;0,INDEX('Capacity Summary'!$I$36:$BH$135,MATCH('Capacity Backing (Hide)'!BL$2,'Capacity Summary'!$B$36:$B$135,0),MATCH('Capacity Backing (Hide)'!$A46,'Capacity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(Hide)'!$A46,'Capacity Summary'!$I$35:$BH$35,0))&lt;&gt;0,INDEX('Capacity Summary'!$I$36:$BH$135,MATCH('Capacity Backing (Hide)'!BM$2,'Capacity Summary'!$B$36:$B$135,0),MATCH('Capacity Backing (Hide)'!$A46,'Capacity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(Hide)'!$A46,'Capacity Summary'!$I$35:$BH$35,0))&lt;&gt;0,INDEX('Capacity Summary'!$I$36:$BH$135,MATCH('Capacity Backing (Hide)'!BN$2,'Capacity Summary'!$B$36:$B$135,0),MATCH('Capacity Backing (Hide)'!$A46,'Capacity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(Hide)'!$A46,'Capacity Summary'!$I$35:$BH$35,0))&lt;&gt;0,INDEX('Capacity Summary'!$I$36:$BH$135,MATCH('Capacity Backing (Hide)'!BO$2,'Capacity Summary'!$B$36:$B$135,0),MATCH('Capacity Backing (Hide)'!$A46,'Capacity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(Hide)'!$A46,'Capacity Summary'!$I$35:$BH$35,0))&lt;&gt;0,INDEX('Capacity Summary'!$I$36:$BH$135,MATCH('Capacity Backing (Hide)'!BP$2,'Capacity Summary'!$B$36:$B$135,0),MATCH('Capacity Backing (Hide)'!$A46,'Capacity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(Hide)'!$A46,'Capacity Summary'!$I$35:$BH$35,0))&lt;&gt;0,INDEX('Capacity Summary'!$I$36:$BH$135,MATCH('Capacity Backing (Hide)'!BQ$2,'Capacity Summary'!$B$36:$B$135,0),MATCH('Capacity Backing (Hide)'!$A46,'Capacity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(Hide)'!$A46,'Capacity Summary'!$I$35:$BH$35,0))&lt;&gt;0,INDEX('Capacity Summary'!$I$36:$BH$135,MATCH('Capacity Backing (Hide)'!BR$2,'Capacity Summary'!$B$36:$B$135,0),MATCH('Capacity Backing (Hide)'!$A46,'Capacity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(Hide)'!$A46,'Capacity Summary'!$I$35:$BH$35,0))&lt;&gt;0,INDEX('Capacity Summary'!$I$36:$BH$135,MATCH('Capacity Backing (Hide)'!BS$2,'Capacity Summary'!$B$36:$B$135,0),MATCH('Capacity Backing (Hide)'!$A46,'Capacity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(Hide)'!$A46,'Capacity Summary'!$I$35:$BH$35,0))&lt;&gt;0,INDEX('Capacity Summary'!$I$36:$BH$135,MATCH('Capacity Backing (Hide)'!BT$2,'Capacity Summary'!$B$36:$B$135,0),MATCH('Capacity Backing (Hide)'!$A46,'Capacity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(Hide)'!$A46,'Capacity Summary'!$I$35:$BH$35,0))&lt;&gt;0,INDEX('Capacity Summary'!$I$36:$BH$135,MATCH('Capacity Backing (Hide)'!BU$2,'Capacity Summary'!$B$36:$B$135,0),MATCH('Capacity Backing (Hide)'!$A46,'Capacity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(Hide)'!$A46,'Capacity Summary'!$I$35:$BH$35,0))&lt;&gt;0,INDEX('Capacity Summary'!$I$36:$BH$135,MATCH('Capacity Backing (Hide)'!BV$2,'Capacity Summary'!$B$36:$B$135,0),MATCH('Capacity Backing (Hide)'!$A46,'Capacity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(Hide)'!$A46,'Capacity Summary'!$I$35:$BH$35,0))&lt;&gt;0,INDEX('Capacity Summary'!$I$36:$BH$135,MATCH('Capacity Backing (Hide)'!BW$2,'Capacity Summary'!$B$36:$B$135,0),MATCH('Capacity Backing (Hide)'!$A46,'Capacity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(Hide)'!$A46,'Capacity Summary'!$I$35:$BH$35,0))&lt;&gt;0,INDEX('Capacity Summary'!$I$36:$BH$135,MATCH('Capacity Backing (Hide)'!BX$2,'Capacity Summary'!$B$36:$B$135,0),MATCH('Capacity Backing (Hide)'!$A46,'Capacity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(Hide)'!$A46,'Capacity Summary'!$I$35:$BH$35,0))&lt;&gt;0,INDEX('Capacity Summary'!$I$36:$BH$135,MATCH('Capacity Backing (Hide)'!BY$2,'Capacity Summary'!$B$36:$B$135,0),MATCH('Capacity Backing (Hide)'!$A46,'Capacity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(Hide)'!$A46,'Capacity Summary'!$I$35:$BH$35,0))&lt;&gt;0,INDEX('Capacity Summary'!$I$36:$BH$135,MATCH('Capacity Backing (Hide)'!BZ$2,'Capacity Summary'!$B$36:$B$135,0),MATCH('Capacity Backing (Hide)'!$A46,'Capacity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(Hide)'!$A46,'Capacity Summary'!$I$35:$BH$35,0))&lt;&gt;0,INDEX('Capacity Summary'!$I$36:$BH$135,MATCH('Capacity Backing (Hide)'!CA$2,'Capacity Summary'!$B$36:$B$135,0),MATCH('Capacity Backing (Hide)'!$A46,'Capacity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(Hide)'!$A46,'Capacity Summary'!$I$35:$BH$35,0))&lt;&gt;0,INDEX('Capacity Summary'!$I$36:$BH$135,MATCH('Capacity Backing (Hide)'!CB$2,'Capacity Summary'!$B$36:$B$135,0),MATCH('Capacity Backing (Hide)'!$A46,'Capacity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(Hide)'!$A46,'Capacity Summary'!$I$35:$BH$35,0))&lt;&gt;0,INDEX('Capacity Summary'!$I$36:$BH$135,MATCH('Capacity Backing (Hide)'!CC$2,'Capacity Summary'!$B$36:$B$135,0),MATCH('Capacity Backing (Hide)'!$A46,'Capacity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(Hide)'!$A46,'Capacity Summary'!$I$35:$BH$35,0))&lt;&gt;0,INDEX('Capacity Summary'!$I$36:$BH$135,MATCH('Capacity Backing (Hide)'!CD$2,'Capacity Summary'!$B$36:$B$135,0),MATCH('Capacity Backing (Hide)'!$A46,'Capacity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(Hide)'!$A46,'Capacity Summary'!$I$35:$BH$35,0))&lt;&gt;0,INDEX('Capacity Summary'!$I$36:$BH$135,MATCH('Capacity Backing (Hide)'!CE$2,'Capacity Summary'!$B$36:$B$135,0),MATCH('Capacity Backing (Hide)'!$A46,'Capacity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(Hide)'!$A46,'Capacity Summary'!$I$35:$BH$35,0))&lt;&gt;0,INDEX('Capacity Summary'!$I$36:$BH$135,MATCH('Capacity Backing (Hide)'!CF$2,'Capacity Summary'!$B$36:$B$135,0),MATCH('Capacity Backing (Hide)'!$A46,'Capacity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(Hide)'!$A46,'Capacity Summary'!$I$35:$BH$35,0))&lt;&gt;0,INDEX('Capacity Summary'!$I$36:$BH$135,MATCH('Capacity Backing (Hide)'!CG$2,'Capacity Summary'!$B$36:$B$135,0),MATCH('Capacity Backing (Hide)'!$A46,'Capacity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(Hide)'!$A46,'Capacity Summary'!$I$35:$BH$35,0))&lt;&gt;0,INDEX('Capacity Summary'!$I$36:$BH$135,MATCH('Capacity Backing (Hide)'!CH$2,'Capacity Summary'!$B$36:$B$135,0),MATCH('Capacity Backing (Hide)'!$A46,'Capacity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(Hide)'!$A46,'Capacity Summary'!$I$35:$BH$35,0))&lt;&gt;0,INDEX('Capacity Summary'!$I$36:$BH$135,MATCH('Capacity Backing (Hide)'!CI$2,'Capacity Summary'!$B$36:$B$135,0),MATCH('Capacity Backing (Hide)'!$A46,'Capacity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(Hide)'!$A46,'Capacity Summary'!$I$35:$BH$35,0))&lt;&gt;0,INDEX('Capacity Summary'!$I$36:$BH$135,MATCH('Capacity Backing (Hide)'!CJ$2,'Capacity Summary'!$B$36:$B$135,0),MATCH('Capacity Backing (Hide)'!$A46,'Capacity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(Hide)'!$A46,'Capacity Summary'!$I$35:$BH$35,0))&lt;&gt;0,INDEX('Capacity Summary'!$I$36:$BH$135,MATCH('Capacity Backing (Hide)'!CK$2,'Capacity Summary'!$B$36:$B$135,0),MATCH('Capacity Backing (Hide)'!$A46,'Capacity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(Hide)'!$A46,'Capacity Summary'!$I$35:$BH$35,0))&lt;&gt;0,INDEX('Capacity Summary'!$I$36:$BH$135,MATCH('Capacity Backing (Hide)'!CL$2,'Capacity Summary'!$B$36:$B$135,0),MATCH('Capacity Backing (Hide)'!$A46,'Capacity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(Hide)'!$A46,'Capacity Summary'!$I$35:$BH$35,0))&lt;&gt;0,INDEX('Capacity Summary'!$I$36:$BH$135,MATCH('Capacity Backing (Hide)'!CM$2,'Capacity Summary'!$B$36:$B$135,0),MATCH('Capacity Backing (Hide)'!$A46,'Capacity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(Hide)'!$A46,'Capacity Summary'!$I$35:$BH$35,0))&lt;&gt;0,INDEX('Capacity Summary'!$I$36:$BH$135,MATCH('Capacity Backing (Hide)'!CN$2,'Capacity Summary'!$B$36:$B$135,0),MATCH('Capacity Backing (Hide)'!$A46,'Capacity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(Hide)'!$A46,'Capacity Summary'!$I$35:$BH$35,0))&lt;&gt;0,INDEX('Capacity Summary'!$I$36:$BH$135,MATCH('Capacity Backing (Hide)'!CO$2,'Capacity Summary'!$B$36:$B$135,0),MATCH('Capacity Backing (Hide)'!$A46,'Capacity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(Hide)'!$A46,'Capacity Summary'!$I$35:$BH$35,0))&lt;&gt;0,INDEX('Capacity Summary'!$I$36:$BH$135,MATCH('Capacity Backing (Hide)'!CP$2,'Capacity Summary'!$B$36:$B$135,0),MATCH('Capacity Backing (Hide)'!$A46,'Capacity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(Hide)'!$A46,'Capacity Summary'!$I$35:$BH$35,0))&lt;&gt;0,INDEX('Capacity Summary'!$I$36:$BH$135,MATCH('Capacity Backing (Hide)'!CQ$2,'Capacity Summary'!$B$36:$B$135,0),MATCH('Capacity Backing (Hide)'!$A46,'Capacity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(Hide)'!$A46,'Capacity Summary'!$I$35:$BH$35,0))&lt;&gt;0,INDEX('Capacity Summary'!$I$36:$BH$135,MATCH('Capacity Backing (Hide)'!CR$2,'Capacity Summary'!$B$36:$B$135,0),MATCH('Capacity Backing (Hide)'!$A46,'Capacity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(Hide)'!$A46,'Capacity Summary'!$I$35:$BH$35,0))&lt;&gt;0,INDEX('Capacity Summary'!$I$36:$BH$135,MATCH('Capacity Backing (Hide)'!CS$2,'Capacity Summary'!$B$36:$B$135,0),MATCH('Capacity Backing (Hide)'!$A46,'Capacity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(Hide)'!$A46,'Capacity Summary'!$I$35:$BH$35,0))&lt;&gt;0,INDEX('Capacity Summary'!$I$36:$BH$135,MATCH('Capacity Backing (Hide)'!CT$2,'Capacity Summary'!$B$36:$B$135,0),MATCH('Capacity Backing (Hide)'!$A46,'Capacity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(Hide)'!$A46,'Capacity Summary'!$I$35:$BH$35,0))&lt;&gt;0,INDEX('Capacity Summary'!$I$36:$BH$135,MATCH('Capacity Backing (Hide)'!CU$2,'Capacity Summary'!$B$36:$B$135,0),MATCH('Capacity Backing (Hide)'!$A46,'Capacity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(Hide)'!$A46,'Capacity Summary'!$I$35:$BH$35,0))&lt;&gt;0,INDEX('Capacity Summary'!$I$36:$BH$135,MATCH('Capacity Backing (Hide)'!CV$2,'Capacity Summary'!$B$36:$B$135,0),MATCH('Capacity Backing (Hide)'!$A46,'Capacity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(Hide)'!$A46,'Capacity Summary'!$I$35:$BH$35,0))&lt;&gt;0,INDEX('Capacity Summary'!$I$36:$BH$135,MATCH('Capacity Backing (Hide)'!CW$2,'Capacity Summary'!$B$36:$B$135,0),MATCH('Capacity Backing (Hide)'!$A46,'Capacity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7" spans="1:101" x14ac:dyDescent="0.35">
      <c r="A47" s="2">
        <f ca="1">'Required Capacity (Hide)'!E47</f>
        <v>44498</v>
      </c>
      <c r="B47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(Hide)'!$A47,'Capacity Summary'!$I$35:$BH$35,0))&lt;&gt;0,INDEX('Capacity Summary'!$I$36:$BH$135,MATCH('Capacity Backing (Hide)'!B$2,'Capacity Summary'!$B$36:$B$135,0),MATCH('Capacity Backing (Hide)'!$A47,'Capacity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7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(Hide)'!$A47,'Capacity Summary'!$I$35:$BH$35,0))&lt;&gt;0,INDEX('Capacity Summary'!$I$36:$BH$135,MATCH('Capacity Backing (Hide)'!C$2,'Capacity Summary'!$B$36:$B$135,0),MATCH('Capacity Backing (Hide)'!$A47,'Capacity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7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(Hide)'!$A47,'Capacity Summary'!$I$35:$BH$35,0))&lt;&gt;0,INDEX('Capacity Summary'!$I$36:$BH$135,MATCH('Capacity Backing (Hide)'!D$2,'Capacity Summary'!$B$36:$B$135,0),MATCH('Capacity Backing (Hide)'!$A47,'Capacity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(Hide)'!$A47,'Capacity Summary'!$I$35:$BH$35,0))&lt;&gt;0,INDEX('Capacity Summary'!$I$36:$BH$135,MATCH('Capacity Backing (Hide)'!E$2,'Capacity Summary'!$B$36:$B$135,0),MATCH('Capacity Backing (Hide)'!$A47,'Capacity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(Hide)'!$A47,'Capacity Summary'!$I$35:$BH$35,0))&lt;&gt;0,INDEX('Capacity Summary'!$I$36:$BH$135,MATCH('Capacity Backing (Hide)'!F$2,'Capacity Summary'!$B$36:$B$135,0),MATCH('Capacity Backing (Hide)'!$A47,'Capacity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(Hide)'!$A47,'Capacity Summary'!$I$35:$BH$35,0))&lt;&gt;0,INDEX('Capacity Summary'!$I$36:$BH$135,MATCH('Capacity Backing (Hide)'!G$2,'Capacity Summary'!$B$36:$B$135,0),MATCH('Capacity Backing (Hide)'!$A47,'Capacity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(Hide)'!$A47,'Capacity Summary'!$I$35:$BH$35,0))&lt;&gt;0,INDEX('Capacity Summary'!$I$36:$BH$135,MATCH('Capacity Backing (Hide)'!H$2,'Capacity Summary'!$B$36:$B$135,0),MATCH('Capacity Backing (Hide)'!$A47,'Capacity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(Hide)'!$A47,'Capacity Summary'!$I$35:$BH$35,0))&lt;&gt;0,INDEX('Capacity Summary'!$I$36:$BH$135,MATCH('Capacity Backing (Hide)'!I$2,'Capacity Summary'!$B$36:$B$135,0),MATCH('Capacity Backing (Hide)'!$A47,'Capacity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(Hide)'!$A47,'Capacity Summary'!$I$35:$BH$35,0))&lt;&gt;0,INDEX('Capacity Summary'!$I$36:$BH$135,MATCH('Capacity Backing (Hide)'!J$2,'Capacity Summary'!$B$36:$B$135,0),MATCH('Capacity Backing (Hide)'!$A47,'Capacity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(Hide)'!$A47,'Capacity Summary'!$I$35:$BH$35,0))&lt;&gt;0,INDEX('Capacity Summary'!$I$36:$BH$135,MATCH('Capacity Backing (Hide)'!K$2,'Capacity Summary'!$B$36:$B$135,0),MATCH('Capacity Backing (Hide)'!$A47,'Capacity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(Hide)'!$A47,'Capacity Summary'!$I$35:$BH$35,0))&lt;&gt;0,INDEX('Capacity Summary'!$I$36:$BH$135,MATCH('Capacity Backing (Hide)'!L$2,'Capacity Summary'!$B$36:$B$135,0),MATCH('Capacity Backing (Hide)'!$A47,'Capacity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(Hide)'!$A47,'Capacity Summary'!$I$35:$BH$35,0))&lt;&gt;0,INDEX('Capacity Summary'!$I$36:$BH$135,MATCH('Capacity Backing (Hide)'!M$2,'Capacity Summary'!$B$36:$B$135,0),MATCH('Capacity Backing (Hide)'!$A47,'Capacity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(Hide)'!$A47,'Capacity Summary'!$I$35:$BH$35,0))&lt;&gt;0,INDEX('Capacity Summary'!$I$36:$BH$135,MATCH('Capacity Backing (Hide)'!N$2,'Capacity Summary'!$B$36:$B$135,0),MATCH('Capacity Backing (Hide)'!$A47,'Capacity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(Hide)'!$A47,'Capacity Summary'!$I$35:$BH$35,0))&lt;&gt;0,INDEX('Capacity Summary'!$I$36:$BH$135,MATCH('Capacity Backing (Hide)'!O$2,'Capacity Summary'!$B$36:$B$135,0),MATCH('Capacity Backing (Hide)'!$A47,'Capacity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(Hide)'!$A47,'Capacity Summary'!$I$35:$BH$35,0))&lt;&gt;0,INDEX('Capacity Summary'!$I$36:$BH$135,MATCH('Capacity Backing (Hide)'!P$2,'Capacity Summary'!$B$36:$B$135,0),MATCH('Capacity Backing (Hide)'!$A47,'Capacity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(Hide)'!$A47,'Capacity Summary'!$I$35:$BH$35,0))&lt;&gt;0,INDEX('Capacity Summary'!$I$36:$BH$135,MATCH('Capacity Backing (Hide)'!Q$2,'Capacity Summary'!$B$36:$B$135,0),MATCH('Capacity Backing (Hide)'!$A47,'Capacity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(Hide)'!$A47,'Capacity Summary'!$I$35:$BH$35,0))&lt;&gt;0,INDEX('Capacity Summary'!$I$36:$BH$135,MATCH('Capacity Backing (Hide)'!R$2,'Capacity Summary'!$B$36:$B$135,0),MATCH('Capacity Backing (Hide)'!$A47,'Capacity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(Hide)'!$A47,'Capacity Summary'!$I$35:$BH$35,0))&lt;&gt;0,INDEX('Capacity Summary'!$I$36:$BH$135,MATCH('Capacity Backing (Hide)'!S$2,'Capacity Summary'!$B$36:$B$135,0),MATCH('Capacity Backing (Hide)'!$A47,'Capacity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(Hide)'!$A47,'Capacity Summary'!$I$35:$BH$35,0))&lt;&gt;0,INDEX('Capacity Summary'!$I$36:$BH$135,MATCH('Capacity Backing (Hide)'!T$2,'Capacity Summary'!$B$36:$B$135,0),MATCH('Capacity Backing (Hide)'!$A47,'Capacity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(Hide)'!$A47,'Capacity Summary'!$I$35:$BH$35,0))&lt;&gt;0,INDEX('Capacity Summary'!$I$36:$BH$135,MATCH('Capacity Backing (Hide)'!U$2,'Capacity Summary'!$B$36:$B$135,0),MATCH('Capacity Backing (Hide)'!$A47,'Capacity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(Hide)'!$A47,'Capacity Summary'!$I$35:$BH$35,0))&lt;&gt;0,INDEX('Capacity Summary'!$I$36:$BH$135,MATCH('Capacity Backing (Hide)'!V$2,'Capacity Summary'!$B$36:$B$135,0),MATCH('Capacity Backing (Hide)'!$A47,'Capacity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(Hide)'!$A47,'Capacity Summary'!$I$35:$BH$35,0))&lt;&gt;0,INDEX('Capacity Summary'!$I$36:$BH$135,MATCH('Capacity Backing (Hide)'!W$2,'Capacity Summary'!$B$36:$B$135,0),MATCH('Capacity Backing (Hide)'!$A47,'Capacity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(Hide)'!$A47,'Capacity Summary'!$I$35:$BH$35,0))&lt;&gt;0,INDEX('Capacity Summary'!$I$36:$BH$135,MATCH('Capacity Backing (Hide)'!X$2,'Capacity Summary'!$B$36:$B$135,0),MATCH('Capacity Backing (Hide)'!$A47,'Capacity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(Hide)'!$A47,'Capacity Summary'!$I$35:$BH$35,0))&lt;&gt;0,INDEX('Capacity Summary'!$I$36:$BH$135,MATCH('Capacity Backing (Hide)'!Y$2,'Capacity Summary'!$B$36:$B$135,0),MATCH('Capacity Backing (Hide)'!$A47,'Capacity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(Hide)'!$A47,'Capacity Summary'!$I$35:$BH$35,0))&lt;&gt;0,INDEX('Capacity Summary'!$I$36:$BH$135,MATCH('Capacity Backing (Hide)'!Z$2,'Capacity Summary'!$B$36:$B$135,0),MATCH('Capacity Backing (Hide)'!$A47,'Capacity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(Hide)'!$A47,'Capacity Summary'!$I$35:$BH$35,0))&lt;&gt;0,INDEX('Capacity Summary'!$I$36:$BH$135,MATCH('Capacity Backing (Hide)'!AA$2,'Capacity Summary'!$B$36:$B$135,0),MATCH('Capacity Backing (Hide)'!$A47,'Capacity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(Hide)'!$A47,'Capacity Summary'!$I$35:$BH$35,0))&lt;&gt;0,INDEX('Capacity Summary'!$I$36:$BH$135,MATCH('Capacity Backing (Hide)'!AB$2,'Capacity Summary'!$B$36:$B$135,0),MATCH('Capacity Backing (Hide)'!$A47,'Capacity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(Hide)'!$A47,'Capacity Summary'!$I$35:$BH$35,0))&lt;&gt;0,INDEX('Capacity Summary'!$I$36:$BH$135,MATCH('Capacity Backing (Hide)'!AC$2,'Capacity Summary'!$B$36:$B$135,0),MATCH('Capacity Backing (Hide)'!$A47,'Capacity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(Hide)'!$A47,'Capacity Summary'!$I$35:$BH$35,0))&lt;&gt;0,INDEX('Capacity Summary'!$I$36:$BH$135,MATCH('Capacity Backing (Hide)'!AD$2,'Capacity Summary'!$B$36:$B$135,0),MATCH('Capacity Backing (Hide)'!$A47,'Capacity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(Hide)'!$A47,'Capacity Summary'!$I$35:$BH$35,0))&lt;&gt;0,INDEX('Capacity Summary'!$I$36:$BH$135,MATCH('Capacity Backing (Hide)'!AE$2,'Capacity Summary'!$B$36:$B$135,0),MATCH('Capacity Backing (Hide)'!$A47,'Capacity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(Hide)'!$A47,'Capacity Summary'!$I$35:$BH$35,0))&lt;&gt;0,INDEX('Capacity Summary'!$I$36:$BH$135,MATCH('Capacity Backing (Hide)'!AF$2,'Capacity Summary'!$B$36:$B$135,0),MATCH('Capacity Backing (Hide)'!$A47,'Capacity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(Hide)'!$A47,'Capacity Summary'!$I$35:$BH$35,0))&lt;&gt;0,INDEX('Capacity Summary'!$I$36:$BH$135,MATCH('Capacity Backing (Hide)'!AG$2,'Capacity Summary'!$B$36:$B$135,0),MATCH('Capacity Backing (Hide)'!$A47,'Capacity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(Hide)'!$A47,'Capacity Summary'!$I$35:$BH$35,0))&lt;&gt;0,INDEX('Capacity Summary'!$I$36:$BH$135,MATCH('Capacity Backing (Hide)'!AH$2,'Capacity Summary'!$B$36:$B$135,0),MATCH('Capacity Backing (Hide)'!$A47,'Capacity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(Hide)'!$A47,'Capacity Summary'!$I$35:$BH$35,0))&lt;&gt;0,INDEX('Capacity Summary'!$I$36:$BH$135,MATCH('Capacity Backing (Hide)'!AI$2,'Capacity Summary'!$B$36:$B$135,0),MATCH('Capacity Backing (Hide)'!$A47,'Capacity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(Hide)'!$A47,'Capacity Summary'!$I$35:$BH$35,0))&lt;&gt;0,INDEX('Capacity Summary'!$I$36:$BH$135,MATCH('Capacity Backing (Hide)'!AJ$2,'Capacity Summary'!$B$36:$B$135,0),MATCH('Capacity Backing (Hide)'!$A47,'Capacity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(Hide)'!$A47,'Capacity Summary'!$I$35:$BH$35,0))&lt;&gt;0,INDEX('Capacity Summary'!$I$36:$BH$135,MATCH('Capacity Backing (Hide)'!AK$2,'Capacity Summary'!$B$36:$B$135,0),MATCH('Capacity Backing (Hide)'!$A47,'Capacity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(Hide)'!$A47,'Capacity Summary'!$I$35:$BH$35,0))&lt;&gt;0,INDEX('Capacity Summary'!$I$36:$BH$135,MATCH('Capacity Backing (Hide)'!AL$2,'Capacity Summary'!$B$36:$B$135,0),MATCH('Capacity Backing (Hide)'!$A47,'Capacity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(Hide)'!$A47,'Capacity Summary'!$I$35:$BH$35,0))&lt;&gt;0,INDEX('Capacity Summary'!$I$36:$BH$135,MATCH('Capacity Backing (Hide)'!AM$2,'Capacity Summary'!$B$36:$B$135,0),MATCH('Capacity Backing (Hide)'!$A47,'Capacity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(Hide)'!$A47,'Capacity Summary'!$I$35:$BH$35,0))&lt;&gt;0,INDEX('Capacity Summary'!$I$36:$BH$135,MATCH('Capacity Backing (Hide)'!AN$2,'Capacity Summary'!$B$36:$B$135,0),MATCH('Capacity Backing (Hide)'!$A47,'Capacity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(Hide)'!$A47,'Capacity Summary'!$I$35:$BH$35,0))&lt;&gt;0,INDEX('Capacity Summary'!$I$36:$BH$135,MATCH('Capacity Backing (Hide)'!AO$2,'Capacity Summary'!$B$36:$B$135,0),MATCH('Capacity Backing (Hide)'!$A47,'Capacity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(Hide)'!$A47,'Capacity Summary'!$I$35:$BH$35,0))&lt;&gt;0,INDEX('Capacity Summary'!$I$36:$BH$135,MATCH('Capacity Backing (Hide)'!AP$2,'Capacity Summary'!$B$36:$B$135,0),MATCH('Capacity Backing (Hide)'!$A47,'Capacity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(Hide)'!$A47,'Capacity Summary'!$I$35:$BH$35,0))&lt;&gt;0,INDEX('Capacity Summary'!$I$36:$BH$135,MATCH('Capacity Backing (Hide)'!AQ$2,'Capacity Summary'!$B$36:$B$135,0),MATCH('Capacity Backing (Hide)'!$A47,'Capacity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(Hide)'!$A47,'Capacity Summary'!$I$35:$BH$35,0))&lt;&gt;0,INDEX('Capacity Summary'!$I$36:$BH$135,MATCH('Capacity Backing (Hide)'!AR$2,'Capacity Summary'!$B$36:$B$135,0),MATCH('Capacity Backing (Hide)'!$A47,'Capacity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(Hide)'!$A47,'Capacity Summary'!$I$35:$BH$35,0))&lt;&gt;0,INDEX('Capacity Summary'!$I$36:$BH$135,MATCH('Capacity Backing (Hide)'!AS$2,'Capacity Summary'!$B$36:$B$135,0),MATCH('Capacity Backing (Hide)'!$A47,'Capacity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(Hide)'!$A47,'Capacity Summary'!$I$35:$BH$35,0))&lt;&gt;0,INDEX('Capacity Summary'!$I$36:$BH$135,MATCH('Capacity Backing (Hide)'!AT$2,'Capacity Summary'!$B$36:$B$135,0),MATCH('Capacity Backing (Hide)'!$A47,'Capacity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(Hide)'!$A47,'Capacity Summary'!$I$35:$BH$35,0))&lt;&gt;0,INDEX('Capacity Summary'!$I$36:$BH$135,MATCH('Capacity Backing (Hide)'!AU$2,'Capacity Summary'!$B$36:$B$135,0),MATCH('Capacity Backing (Hide)'!$A47,'Capacity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(Hide)'!$A47,'Capacity Summary'!$I$35:$BH$35,0))&lt;&gt;0,INDEX('Capacity Summary'!$I$36:$BH$135,MATCH('Capacity Backing (Hide)'!AV$2,'Capacity Summary'!$B$36:$B$135,0),MATCH('Capacity Backing (Hide)'!$A47,'Capacity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(Hide)'!$A47,'Capacity Summary'!$I$35:$BH$35,0))&lt;&gt;0,INDEX('Capacity Summary'!$I$36:$BH$135,MATCH('Capacity Backing (Hide)'!AW$2,'Capacity Summary'!$B$36:$B$135,0),MATCH('Capacity Backing (Hide)'!$A47,'Capacity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(Hide)'!$A47,'Capacity Summary'!$I$35:$BH$35,0))&lt;&gt;0,INDEX('Capacity Summary'!$I$36:$BH$135,MATCH('Capacity Backing (Hide)'!AX$2,'Capacity Summary'!$B$36:$B$135,0),MATCH('Capacity Backing (Hide)'!$A47,'Capacity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(Hide)'!$A47,'Capacity Summary'!$I$35:$BH$35,0))&lt;&gt;0,INDEX('Capacity Summary'!$I$36:$BH$135,MATCH('Capacity Backing (Hide)'!AY$2,'Capacity Summary'!$B$36:$B$135,0),MATCH('Capacity Backing (Hide)'!$A47,'Capacity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(Hide)'!$A47,'Capacity Summary'!$I$35:$BH$35,0))&lt;&gt;0,INDEX('Capacity Summary'!$I$36:$BH$135,MATCH('Capacity Backing (Hide)'!AZ$2,'Capacity Summary'!$B$36:$B$135,0),MATCH('Capacity Backing (Hide)'!$A47,'Capacity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(Hide)'!$A47,'Capacity Summary'!$I$35:$BH$35,0))&lt;&gt;0,INDEX('Capacity Summary'!$I$36:$BH$135,MATCH('Capacity Backing (Hide)'!BA$2,'Capacity Summary'!$B$36:$B$135,0),MATCH('Capacity Backing (Hide)'!$A47,'Capacity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(Hide)'!$A47,'Capacity Summary'!$I$35:$BH$35,0))&lt;&gt;0,INDEX('Capacity Summary'!$I$36:$BH$135,MATCH('Capacity Backing (Hide)'!BB$2,'Capacity Summary'!$B$36:$B$135,0),MATCH('Capacity Backing (Hide)'!$A47,'Capacity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(Hide)'!$A47,'Capacity Summary'!$I$35:$BH$35,0))&lt;&gt;0,INDEX('Capacity Summary'!$I$36:$BH$135,MATCH('Capacity Backing (Hide)'!BC$2,'Capacity Summary'!$B$36:$B$135,0),MATCH('Capacity Backing (Hide)'!$A47,'Capacity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(Hide)'!$A47,'Capacity Summary'!$I$35:$BH$35,0))&lt;&gt;0,INDEX('Capacity Summary'!$I$36:$BH$135,MATCH('Capacity Backing (Hide)'!BD$2,'Capacity Summary'!$B$36:$B$135,0),MATCH('Capacity Backing (Hide)'!$A47,'Capacity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(Hide)'!$A47,'Capacity Summary'!$I$35:$BH$35,0))&lt;&gt;0,INDEX('Capacity Summary'!$I$36:$BH$135,MATCH('Capacity Backing (Hide)'!BE$2,'Capacity Summary'!$B$36:$B$135,0),MATCH('Capacity Backing (Hide)'!$A47,'Capacity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(Hide)'!$A47,'Capacity Summary'!$I$35:$BH$35,0))&lt;&gt;0,INDEX('Capacity Summary'!$I$36:$BH$135,MATCH('Capacity Backing (Hide)'!BF$2,'Capacity Summary'!$B$36:$B$135,0),MATCH('Capacity Backing (Hide)'!$A47,'Capacity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(Hide)'!$A47,'Capacity Summary'!$I$35:$BH$35,0))&lt;&gt;0,INDEX('Capacity Summary'!$I$36:$BH$135,MATCH('Capacity Backing (Hide)'!BG$2,'Capacity Summary'!$B$36:$B$135,0),MATCH('Capacity Backing (Hide)'!$A47,'Capacity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(Hide)'!$A47,'Capacity Summary'!$I$35:$BH$35,0))&lt;&gt;0,INDEX('Capacity Summary'!$I$36:$BH$135,MATCH('Capacity Backing (Hide)'!BH$2,'Capacity Summary'!$B$36:$B$135,0),MATCH('Capacity Backing (Hide)'!$A47,'Capacity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(Hide)'!$A47,'Capacity Summary'!$I$35:$BH$35,0))&lt;&gt;0,INDEX('Capacity Summary'!$I$36:$BH$135,MATCH('Capacity Backing (Hide)'!BI$2,'Capacity Summary'!$B$36:$B$135,0),MATCH('Capacity Backing (Hide)'!$A47,'Capacity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(Hide)'!$A47,'Capacity Summary'!$I$35:$BH$35,0))&lt;&gt;0,INDEX('Capacity Summary'!$I$36:$BH$135,MATCH('Capacity Backing (Hide)'!BJ$2,'Capacity Summary'!$B$36:$B$135,0),MATCH('Capacity Backing (Hide)'!$A47,'Capacity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(Hide)'!$A47,'Capacity Summary'!$I$35:$BH$35,0))&lt;&gt;0,INDEX('Capacity Summary'!$I$36:$BH$135,MATCH('Capacity Backing (Hide)'!BK$2,'Capacity Summary'!$B$36:$B$135,0),MATCH('Capacity Backing (Hide)'!$A47,'Capacity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(Hide)'!$A47,'Capacity Summary'!$I$35:$BH$35,0))&lt;&gt;0,INDEX('Capacity Summary'!$I$36:$BH$135,MATCH('Capacity Backing (Hide)'!BL$2,'Capacity Summary'!$B$36:$B$135,0),MATCH('Capacity Backing (Hide)'!$A47,'Capacity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(Hide)'!$A47,'Capacity Summary'!$I$35:$BH$35,0))&lt;&gt;0,INDEX('Capacity Summary'!$I$36:$BH$135,MATCH('Capacity Backing (Hide)'!BM$2,'Capacity Summary'!$B$36:$B$135,0),MATCH('Capacity Backing (Hide)'!$A47,'Capacity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(Hide)'!$A47,'Capacity Summary'!$I$35:$BH$35,0))&lt;&gt;0,INDEX('Capacity Summary'!$I$36:$BH$135,MATCH('Capacity Backing (Hide)'!BN$2,'Capacity Summary'!$B$36:$B$135,0),MATCH('Capacity Backing (Hide)'!$A47,'Capacity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(Hide)'!$A47,'Capacity Summary'!$I$35:$BH$35,0))&lt;&gt;0,INDEX('Capacity Summary'!$I$36:$BH$135,MATCH('Capacity Backing (Hide)'!BO$2,'Capacity Summary'!$B$36:$B$135,0),MATCH('Capacity Backing (Hide)'!$A47,'Capacity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(Hide)'!$A47,'Capacity Summary'!$I$35:$BH$35,0))&lt;&gt;0,INDEX('Capacity Summary'!$I$36:$BH$135,MATCH('Capacity Backing (Hide)'!BP$2,'Capacity Summary'!$B$36:$B$135,0),MATCH('Capacity Backing (Hide)'!$A47,'Capacity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(Hide)'!$A47,'Capacity Summary'!$I$35:$BH$35,0))&lt;&gt;0,INDEX('Capacity Summary'!$I$36:$BH$135,MATCH('Capacity Backing (Hide)'!BQ$2,'Capacity Summary'!$B$36:$B$135,0),MATCH('Capacity Backing (Hide)'!$A47,'Capacity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(Hide)'!$A47,'Capacity Summary'!$I$35:$BH$35,0))&lt;&gt;0,INDEX('Capacity Summary'!$I$36:$BH$135,MATCH('Capacity Backing (Hide)'!BR$2,'Capacity Summary'!$B$36:$B$135,0),MATCH('Capacity Backing (Hide)'!$A47,'Capacity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(Hide)'!$A47,'Capacity Summary'!$I$35:$BH$35,0))&lt;&gt;0,INDEX('Capacity Summary'!$I$36:$BH$135,MATCH('Capacity Backing (Hide)'!BS$2,'Capacity Summary'!$B$36:$B$135,0),MATCH('Capacity Backing (Hide)'!$A47,'Capacity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(Hide)'!$A47,'Capacity Summary'!$I$35:$BH$35,0))&lt;&gt;0,INDEX('Capacity Summary'!$I$36:$BH$135,MATCH('Capacity Backing (Hide)'!BT$2,'Capacity Summary'!$B$36:$B$135,0),MATCH('Capacity Backing (Hide)'!$A47,'Capacity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(Hide)'!$A47,'Capacity Summary'!$I$35:$BH$35,0))&lt;&gt;0,INDEX('Capacity Summary'!$I$36:$BH$135,MATCH('Capacity Backing (Hide)'!BU$2,'Capacity Summary'!$B$36:$B$135,0),MATCH('Capacity Backing (Hide)'!$A47,'Capacity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(Hide)'!$A47,'Capacity Summary'!$I$35:$BH$35,0))&lt;&gt;0,INDEX('Capacity Summary'!$I$36:$BH$135,MATCH('Capacity Backing (Hide)'!BV$2,'Capacity Summary'!$B$36:$B$135,0),MATCH('Capacity Backing (Hide)'!$A47,'Capacity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(Hide)'!$A47,'Capacity Summary'!$I$35:$BH$35,0))&lt;&gt;0,INDEX('Capacity Summary'!$I$36:$BH$135,MATCH('Capacity Backing (Hide)'!BW$2,'Capacity Summary'!$B$36:$B$135,0),MATCH('Capacity Backing (Hide)'!$A47,'Capacity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(Hide)'!$A47,'Capacity Summary'!$I$35:$BH$35,0))&lt;&gt;0,INDEX('Capacity Summary'!$I$36:$BH$135,MATCH('Capacity Backing (Hide)'!BX$2,'Capacity Summary'!$B$36:$B$135,0),MATCH('Capacity Backing (Hide)'!$A47,'Capacity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(Hide)'!$A47,'Capacity Summary'!$I$35:$BH$35,0))&lt;&gt;0,INDEX('Capacity Summary'!$I$36:$BH$135,MATCH('Capacity Backing (Hide)'!BY$2,'Capacity Summary'!$B$36:$B$135,0),MATCH('Capacity Backing (Hide)'!$A47,'Capacity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(Hide)'!$A47,'Capacity Summary'!$I$35:$BH$35,0))&lt;&gt;0,INDEX('Capacity Summary'!$I$36:$BH$135,MATCH('Capacity Backing (Hide)'!BZ$2,'Capacity Summary'!$B$36:$B$135,0),MATCH('Capacity Backing (Hide)'!$A47,'Capacity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(Hide)'!$A47,'Capacity Summary'!$I$35:$BH$35,0))&lt;&gt;0,INDEX('Capacity Summary'!$I$36:$BH$135,MATCH('Capacity Backing (Hide)'!CA$2,'Capacity Summary'!$B$36:$B$135,0),MATCH('Capacity Backing (Hide)'!$A47,'Capacity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(Hide)'!$A47,'Capacity Summary'!$I$35:$BH$35,0))&lt;&gt;0,INDEX('Capacity Summary'!$I$36:$BH$135,MATCH('Capacity Backing (Hide)'!CB$2,'Capacity Summary'!$B$36:$B$135,0),MATCH('Capacity Backing (Hide)'!$A47,'Capacity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(Hide)'!$A47,'Capacity Summary'!$I$35:$BH$35,0))&lt;&gt;0,INDEX('Capacity Summary'!$I$36:$BH$135,MATCH('Capacity Backing (Hide)'!CC$2,'Capacity Summary'!$B$36:$B$135,0),MATCH('Capacity Backing (Hide)'!$A47,'Capacity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(Hide)'!$A47,'Capacity Summary'!$I$35:$BH$35,0))&lt;&gt;0,INDEX('Capacity Summary'!$I$36:$BH$135,MATCH('Capacity Backing (Hide)'!CD$2,'Capacity Summary'!$B$36:$B$135,0),MATCH('Capacity Backing (Hide)'!$A47,'Capacity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(Hide)'!$A47,'Capacity Summary'!$I$35:$BH$35,0))&lt;&gt;0,INDEX('Capacity Summary'!$I$36:$BH$135,MATCH('Capacity Backing (Hide)'!CE$2,'Capacity Summary'!$B$36:$B$135,0),MATCH('Capacity Backing (Hide)'!$A47,'Capacity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(Hide)'!$A47,'Capacity Summary'!$I$35:$BH$35,0))&lt;&gt;0,INDEX('Capacity Summary'!$I$36:$BH$135,MATCH('Capacity Backing (Hide)'!CF$2,'Capacity Summary'!$B$36:$B$135,0),MATCH('Capacity Backing (Hide)'!$A47,'Capacity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(Hide)'!$A47,'Capacity Summary'!$I$35:$BH$35,0))&lt;&gt;0,INDEX('Capacity Summary'!$I$36:$BH$135,MATCH('Capacity Backing (Hide)'!CG$2,'Capacity Summary'!$B$36:$B$135,0),MATCH('Capacity Backing (Hide)'!$A47,'Capacity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(Hide)'!$A47,'Capacity Summary'!$I$35:$BH$35,0))&lt;&gt;0,INDEX('Capacity Summary'!$I$36:$BH$135,MATCH('Capacity Backing (Hide)'!CH$2,'Capacity Summary'!$B$36:$B$135,0),MATCH('Capacity Backing (Hide)'!$A47,'Capacity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(Hide)'!$A47,'Capacity Summary'!$I$35:$BH$35,0))&lt;&gt;0,INDEX('Capacity Summary'!$I$36:$BH$135,MATCH('Capacity Backing (Hide)'!CI$2,'Capacity Summary'!$B$36:$B$135,0),MATCH('Capacity Backing (Hide)'!$A47,'Capacity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(Hide)'!$A47,'Capacity Summary'!$I$35:$BH$35,0))&lt;&gt;0,INDEX('Capacity Summary'!$I$36:$BH$135,MATCH('Capacity Backing (Hide)'!CJ$2,'Capacity Summary'!$B$36:$B$135,0),MATCH('Capacity Backing (Hide)'!$A47,'Capacity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(Hide)'!$A47,'Capacity Summary'!$I$35:$BH$35,0))&lt;&gt;0,INDEX('Capacity Summary'!$I$36:$BH$135,MATCH('Capacity Backing (Hide)'!CK$2,'Capacity Summary'!$B$36:$B$135,0),MATCH('Capacity Backing (Hide)'!$A47,'Capacity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(Hide)'!$A47,'Capacity Summary'!$I$35:$BH$35,0))&lt;&gt;0,INDEX('Capacity Summary'!$I$36:$BH$135,MATCH('Capacity Backing (Hide)'!CL$2,'Capacity Summary'!$B$36:$B$135,0),MATCH('Capacity Backing (Hide)'!$A47,'Capacity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(Hide)'!$A47,'Capacity Summary'!$I$35:$BH$35,0))&lt;&gt;0,INDEX('Capacity Summary'!$I$36:$BH$135,MATCH('Capacity Backing (Hide)'!CM$2,'Capacity Summary'!$B$36:$B$135,0),MATCH('Capacity Backing (Hide)'!$A47,'Capacity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(Hide)'!$A47,'Capacity Summary'!$I$35:$BH$35,0))&lt;&gt;0,INDEX('Capacity Summary'!$I$36:$BH$135,MATCH('Capacity Backing (Hide)'!CN$2,'Capacity Summary'!$B$36:$B$135,0),MATCH('Capacity Backing (Hide)'!$A47,'Capacity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(Hide)'!$A47,'Capacity Summary'!$I$35:$BH$35,0))&lt;&gt;0,INDEX('Capacity Summary'!$I$36:$BH$135,MATCH('Capacity Backing (Hide)'!CO$2,'Capacity Summary'!$B$36:$B$135,0),MATCH('Capacity Backing (Hide)'!$A47,'Capacity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(Hide)'!$A47,'Capacity Summary'!$I$35:$BH$35,0))&lt;&gt;0,INDEX('Capacity Summary'!$I$36:$BH$135,MATCH('Capacity Backing (Hide)'!CP$2,'Capacity Summary'!$B$36:$B$135,0),MATCH('Capacity Backing (Hide)'!$A47,'Capacity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(Hide)'!$A47,'Capacity Summary'!$I$35:$BH$35,0))&lt;&gt;0,INDEX('Capacity Summary'!$I$36:$BH$135,MATCH('Capacity Backing (Hide)'!CQ$2,'Capacity Summary'!$B$36:$B$135,0),MATCH('Capacity Backing (Hide)'!$A47,'Capacity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(Hide)'!$A47,'Capacity Summary'!$I$35:$BH$35,0))&lt;&gt;0,INDEX('Capacity Summary'!$I$36:$BH$135,MATCH('Capacity Backing (Hide)'!CR$2,'Capacity Summary'!$B$36:$B$135,0),MATCH('Capacity Backing (Hide)'!$A47,'Capacity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(Hide)'!$A47,'Capacity Summary'!$I$35:$BH$35,0))&lt;&gt;0,INDEX('Capacity Summary'!$I$36:$BH$135,MATCH('Capacity Backing (Hide)'!CS$2,'Capacity Summary'!$B$36:$B$135,0),MATCH('Capacity Backing (Hide)'!$A47,'Capacity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(Hide)'!$A47,'Capacity Summary'!$I$35:$BH$35,0))&lt;&gt;0,INDEX('Capacity Summary'!$I$36:$BH$135,MATCH('Capacity Backing (Hide)'!CT$2,'Capacity Summary'!$B$36:$B$135,0),MATCH('Capacity Backing (Hide)'!$A47,'Capacity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(Hide)'!$A47,'Capacity Summary'!$I$35:$BH$35,0))&lt;&gt;0,INDEX('Capacity Summary'!$I$36:$BH$135,MATCH('Capacity Backing (Hide)'!CU$2,'Capacity Summary'!$B$36:$B$135,0),MATCH('Capacity Backing (Hide)'!$A47,'Capacity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(Hide)'!$A47,'Capacity Summary'!$I$35:$BH$35,0))&lt;&gt;0,INDEX('Capacity Summary'!$I$36:$BH$135,MATCH('Capacity Backing (Hide)'!CV$2,'Capacity Summary'!$B$36:$B$135,0),MATCH('Capacity Backing (Hide)'!$A47,'Capacity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(Hide)'!$A47,'Capacity Summary'!$I$35:$BH$35,0))&lt;&gt;0,INDEX('Capacity Summary'!$I$36:$BH$135,MATCH('Capacity Backing (Hide)'!CW$2,'Capacity Summary'!$B$36:$B$135,0),MATCH('Capacity Backing (Hide)'!$A47,'Capacity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8" spans="1:101" x14ac:dyDescent="0.35">
      <c r="A48" s="2">
        <f ca="1">'Required Capacity (Hide)'!E48</f>
        <v>44505</v>
      </c>
      <c r="B48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(Hide)'!$A48,'Capacity Summary'!$I$35:$BH$35,0))&lt;&gt;0,INDEX('Capacity Summary'!$I$36:$BH$135,MATCH('Capacity Backing (Hide)'!B$2,'Capacity Summary'!$B$36:$B$135,0),MATCH('Capacity Backing (Hide)'!$A48,'Capacity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8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(Hide)'!$A48,'Capacity Summary'!$I$35:$BH$35,0))&lt;&gt;0,INDEX('Capacity Summary'!$I$36:$BH$135,MATCH('Capacity Backing (Hide)'!C$2,'Capacity Summary'!$B$36:$B$135,0),MATCH('Capacity Backing (Hide)'!$A48,'Capacity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8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(Hide)'!$A48,'Capacity Summary'!$I$35:$BH$35,0))&lt;&gt;0,INDEX('Capacity Summary'!$I$36:$BH$135,MATCH('Capacity Backing (Hide)'!D$2,'Capacity Summary'!$B$36:$B$135,0),MATCH('Capacity Backing (Hide)'!$A48,'Capacity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(Hide)'!$A48,'Capacity Summary'!$I$35:$BH$35,0))&lt;&gt;0,INDEX('Capacity Summary'!$I$36:$BH$135,MATCH('Capacity Backing (Hide)'!E$2,'Capacity Summary'!$B$36:$B$135,0),MATCH('Capacity Backing (Hide)'!$A48,'Capacity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(Hide)'!$A48,'Capacity Summary'!$I$35:$BH$35,0))&lt;&gt;0,INDEX('Capacity Summary'!$I$36:$BH$135,MATCH('Capacity Backing (Hide)'!F$2,'Capacity Summary'!$B$36:$B$135,0),MATCH('Capacity Backing (Hide)'!$A48,'Capacity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(Hide)'!$A48,'Capacity Summary'!$I$35:$BH$35,0))&lt;&gt;0,INDEX('Capacity Summary'!$I$36:$BH$135,MATCH('Capacity Backing (Hide)'!G$2,'Capacity Summary'!$B$36:$B$135,0),MATCH('Capacity Backing (Hide)'!$A48,'Capacity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(Hide)'!$A48,'Capacity Summary'!$I$35:$BH$35,0))&lt;&gt;0,INDEX('Capacity Summary'!$I$36:$BH$135,MATCH('Capacity Backing (Hide)'!H$2,'Capacity Summary'!$B$36:$B$135,0),MATCH('Capacity Backing (Hide)'!$A48,'Capacity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(Hide)'!$A48,'Capacity Summary'!$I$35:$BH$35,0))&lt;&gt;0,INDEX('Capacity Summary'!$I$36:$BH$135,MATCH('Capacity Backing (Hide)'!I$2,'Capacity Summary'!$B$36:$B$135,0),MATCH('Capacity Backing (Hide)'!$A48,'Capacity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(Hide)'!$A48,'Capacity Summary'!$I$35:$BH$35,0))&lt;&gt;0,INDEX('Capacity Summary'!$I$36:$BH$135,MATCH('Capacity Backing (Hide)'!J$2,'Capacity Summary'!$B$36:$B$135,0),MATCH('Capacity Backing (Hide)'!$A48,'Capacity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(Hide)'!$A48,'Capacity Summary'!$I$35:$BH$35,0))&lt;&gt;0,INDEX('Capacity Summary'!$I$36:$BH$135,MATCH('Capacity Backing (Hide)'!K$2,'Capacity Summary'!$B$36:$B$135,0),MATCH('Capacity Backing (Hide)'!$A48,'Capacity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(Hide)'!$A48,'Capacity Summary'!$I$35:$BH$35,0))&lt;&gt;0,INDEX('Capacity Summary'!$I$36:$BH$135,MATCH('Capacity Backing (Hide)'!L$2,'Capacity Summary'!$B$36:$B$135,0),MATCH('Capacity Backing (Hide)'!$A48,'Capacity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(Hide)'!$A48,'Capacity Summary'!$I$35:$BH$35,0))&lt;&gt;0,INDEX('Capacity Summary'!$I$36:$BH$135,MATCH('Capacity Backing (Hide)'!M$2,'Capacity Summary'!$B$36:$B$135,0),MATCH('Capacity Backing (Hide)'!$A48,'Capacity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(Hide)'!$A48,'Capacity Summary'!$I$35:$BH$35,0))&lt;&gt;0,INDEX('Capacity Summary'!$I$36:$BH$135,MATCH('Capacity Backing (Hide)'!N$2,'Capacity Summary'!$B$36:$B$135,0),MATCH('Capacity Backing (Hide)'!$A48,'Capacity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(Hide)'!$A48,'Capacity Summary'!$I$35:$BH$35,0))&lt;&gt;0,INDEX('Capacity Summary'!$I$36:$BH$135,MATCH('Capacity Backing (Hide)'!O$2,'Capacity Summary'!$B$36:$B$135,0),MATCH('Capacity Backing (Hide)'!$A48,'Capacity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(Hide)'!$A48,'Capacity Summary'!$I$35:$BH$35,0))&lt;&gt;0,INDEX('Capacity Summary'!$I$36:$BH$135,MATCH('Capacity Backing (Hide)'!P$2,'Capacity Summary'!$B$36:$B$135,0),MATCH('Capacity Backing (Hide)'!$A48,'Capacity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(Hide)'!$A48,'Capacity Summary'!$I$35:$BH$35,0))&lt;&gt;0,INDEX('Capacity Summary'!$I$36:$BH$135,MATCH('Capacity Backing (Hide)'!Q$2,'Capacity Summary'!$B$36:$B$135,0),MATCH('Capacity Backing (Hide)'!$A48,'Capacity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(Hide)'!$A48,'Capacity Summary'!$I$35:$BH$35,0))&lt;&gt;0,INDEX('Capacity Summary'!$I$36:$BH$135,MATCH('Capacity Backing (Hide)'!R$2,'Capacity Summary'!$B$36:$B$135,0),MATCH('Capacity Backing (Hide)'!$A48,'Capacity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(Hide)'!$A48,'Capacity Summary'!$I$35:$BH$35,0))&lt;&gt;0,INDEX('Capacity Summary'!$I$36:$BH$135,MATCH('Capacity Backing (Hide)'!S$2,'Capacity Summary'!$B$36:$B$135,0),MATCH('Capacity Backing (Hide)'!$A48,'Capacity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(Hide)'!$A48,'Capacity Summary'!$I$35:$BH$35,0))&lt;&gt;0,INDEX('Capacity Summary'!$I$36:$BH$135,MATCH('Capacity Backing (Hide)'!T$2,'Capacity Summary'!$B$36:$B$135,0),MATCH('Capacity Backing (Hide)'!$A48,'Capacity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(Hide)'!$A48,'Capacity Summary'!$I$35:$BH$35,0))&lt;&gt;0,INDEX('Capacity Summary'!$I$36:$BH$135,MATCH('Capacity Backing (Hide)'!U$2,'Capacity Summary'!$B$36:$B$135,0),MATCH('Capacity Backing (Hide)'!$A48,'Capacity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(Hide)'!$A48,'Capacity Summary'!$I$35:$BH$35,0))&lt;&gt;0,INDEX('Capacity Summary'!$I$36:$BH$135,MATCH('Capacity Backing (Hide)'!V$2,'Capacity Summary'!$B$36:$B$135,0),MATCH('Capacity Backing (Hide)'!$A48,'Capacity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(Hide)'!$A48,'Capacity Summary'!$I$35:$BH$35,0))&lt;&gt;0,INDEX('Capacity Summary'!$I$36:$BH$135,MATCH('Capacity Backing (Hide)'!W$2,'Capacity Summary'!$B$36:$B$135,0),MATCH('Capacity Backing (Hide)'!$A48,'Capacity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(Hide)'!$A48,'Capacity Summary'!$I$35:$BH$35,0))&lt;&gt;0,INDEX('Capacity Summary'!$I$36:$BH$135,MATCH('Capacity Backing (Hide)'!X$2,'Capacity Summary'!$B$36:$B$135,0),MATCH('Capacity Backing (Hide)'!$A48,'Capacity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(Hide)'!$A48,'Capacity Summary'!$I$35:$BH$35,0))&lt;&gt;0,INDEX('Capacity Summary'!$I$36:$BH$135,MATCH('Capacity Backing (Hide)'!Y$2,'Capacity Summary'!$B$36:$B$135,0),MATCH('Capacity Backing (Hide)'!$A48,'Capacity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(Hide)'!$A48,'Capacity Summary'!$I$35:$BH$35,0))&lt;&gt;0,INDEX('Capacity Summary'!$I$36:$BH$135,MATCH('Capacity Backing (Hide)'!Z$2,'Capacity Summary'!$B$36:$B$135,0),MATCH('Capacity Backing (Hide)'!$A48,'Capacity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(Hide)'!$A48,'Capacity Summary'!$I$35:$BH$35,0))&lt;&gt;0,INDEX('Capacity Summary'!$I$36:$BH$135,MATCH('Capacity Backing (Hide)'!AA$2,'Capacity Summary'!$B$36:$B$135,0),MATCH('Capacity Backing (Hide)'!$A48,'Capacity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(Hide)'!$A48,'Capacity Summary'!$I$35:$BH$35,0))&lt;&gt;0,INDEX('Capacity Summary'!$I$36:$BH$135,MATCH('Capacity Backing (Hide)'!AB$2,'Capacity Summary'!$B$36:$B$135,0),MATCH('Capacity Backing (Hide)'!$A48,'Capacity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(Hide)'!$A48,'Capacity Summary'!$I$35:$BH$35,0))&lt;&gt;0,INDEX('Capacity Summary'!$I$36:$BH$135,MATCH('Capacity Backing (Hide)'!AC$2,'Capacity Summary'!$B$36:$B$135,0),MATCH('Capacity Backing (Hide)'!$A48,'Capacity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(Hide)'!$A48,'Capacity Summary'!$I$35:$BH$35,0))&lt;&gt;0,INDEX('Capacity Summary'!$I$36:$BH$135,MATCH('Capacity Backing (Hide)'!AD$2,'Capacity Summary'!$B$36:$B$135,0),MATCH('Capacity Backing (Hide)'!$A48,'Capacity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(Hide)'!$A48,'Capacity Summary'!$I$35:$BH$35,0))&lt;&gt;0,INDEX('Capacity Summary'!$I$36:$BH$135,MATCH('Capacity Backing (Hide)'!AE$2,'Capacity Summary'!$B$36:$B$135,0),MATCH('Capacity Backing (Hide)'!$A48,'Capacity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(Hide)'!$A48,'Capacity Summary'!$I$35:$BH$35,0))&lt;&gt;0,INDEX('Capacity Summary'!$I$36:$BH$135,MATCH('Capacity Backing (Hide)'!AF$2,'Capacity Summary'!$B$36:$B$135,0),MATCH('Capacity Backing (Hide)'!$A48,'Capacity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(Hide)'!$A48,'Capacity Summary'!$I$35:$BH$35,0))&lt;&gt;0,INDEX('Capacity Summary'!$I$36:$BH$135,MATCH('Capacity Backing (Hide)'!AG$2,'Capacity Summary'!$B$36:$B$135,0),MATCH('Capacity Backing (Hide)'!$A48,'Capacity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(Hide)'!$A48,'Capacity Summary'!$I$35:$BH$35,0))&lt;&gt;0,INDEX('Capacity Summary'!$I$36:$BH$135,MATCH('Capacity Backing (Hide)'!AH$2,'Capacity Summary'!$B$36:$B$135,0),MATCH('Capacity Backing (Hide)'!$A48,'Capacity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(Hide)'!$A48,'Capacity Summary'!$I$35:$BH$35,0))&lt;&gt;0,INDEX('Capacity Summary'!$I$36:$BH$135,MATCH('Capacity Backing (Hide)'!AI$2,'Capacity Summary'!$B$36:$B$135,0),MATCH('Capacity Backing (Hide)'!$A48,'Capacity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(Hide)'!$A48,'Capacity Summary'!$I$35:$BH$35,0))&lt;&gt;0,INDEX('Capacity Summary'!$I$36:$BH$135,MATCH('Capacity Backing (Hide)'!AJ$2,'Capacity Summary'!$B$36:$B$135,0),MATCH('Capacity Backing (Hide)'!$A48,'Capacity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(Hide)'!$A48,'Capacity Summary'!$I$35:$BH$35,0))&lt;&gt;0,INDEX('Capacity Summary'!$I$36:$BH$135,MATCH('Capacity Backing (Hide)'!AK$2,'Capacity Summary'!$B$36:$B$135,0),MATCH('Capacity Backing (Hide)'!$A48,'Capacity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(Hide)'!$A48,'Capacity Summary'!$I$35:$BH$35,0))&lt;&gt;0,INDEX('Capacity Summary'!$I$36:$BH$135,MATCH('Capacity Backing (Hide)'!AL$2,'Capacity Summary'!$B$36:$B$135,0),MATCH('Capacity Backing (Hide)'!$A48,'Capacity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(Hide)'!$A48,'Capacity Summary'!$I$35:$BH$35,0))&lt;&gt;0,INDEX('Capacity Summary'!$I$36:$BH$135,MATCH('Capacity Backing (Hide)'!AM$2,'Capacity Summary'!$B$36:$B$135,0),MATCH('Capacity Backing (Hide)'!$A48,'Capacity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(Hide)'!$A48,'Capacity Summary'!$I$35:$BH$35,0))&lt;&gt;0,INDEX('Capacity Summary'!$I$36:$BH$135,MATCH('Capacity Backing (Hide)'!AN$2,'Capacity Summary'!$B$36:$B$135,0),MATCH('Capacity Backing (Hide)'!$A48,'Capacity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(Hide)'!$A48,'Capacity Summary'!$I$35:$BH$35,0))&lt;&gt;0,INDEX('Capacity Summary'!$I$36:$BH$135,MATCH('Capacity Backing (Hide)'!AO$2,'Capacity Summary'!$B$36:$B$135,0),MATCH('Capacity Backing (Hide)'!$A48,'Capacity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(Hide)'!$A48,'Capacity Summary'!$I$35:$BH$35,0))&lt;&gt;0,INDEX('Capacity Summary'!$I$36:$BH$135,MATCH('Capacity Backing (Hide)'!AP$2,'Capacity Summary'!$B$36:$B$135,0),MATCH('Capacity Backing (Hide)'!$A48,'Capacity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(Hide)'!$A48,'Capacity Summary'!$I$35:$BH$35,0))&lt;&gt;0,INDEX('Capacity Summary'!$I$36:$BH$135,MATCH('Capacity Backing (Hide)'!AQ$2,'Capacity Summary'!$B$36:$B$135,0),MATCH('Capacity Backing (Hide)'!$A48,'Capacity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(Hide)'!$A48,'Capacity Summary'!$I$35:$BH$35,0))&lt;&gt;0,INDEX('Capacity Summary'!$I$36:$BH$135,MATCH('Capacity Backing (Hide)'!AR$2,'Capacity Summary'!$B$36:$B$135,0),MATCH('Capacity Backing (Hide)'!$A48,'Capacity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(Hide)'!$A48,'Capacity Summary'!$I$35:$BH$35,0))&lt;&gt;0,INDEX('Capacity Summary'!$I$36:$BH$135,MATCH('Capacity Backing (Hide)'!AS$2,'Capacity Summary'!$B$36:$B$135,0),MATCH('Capacity Backing (Hide)'!$A48,'Capacity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(Hide)'!$A48,'Capacity Summary'!$I$35:$BH$35,0))&lt;&gt;0,INDEX('Capacity Summary'!$I$36:$BH$135,MATCH('Capacity Backing (Hide)'!AT$2,'Capacity Summary'!$B$36:$B$135,0),MATCH('Capacity Backing (Hide)'!$A48,'Capacity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(Hide)'!$A48,'Capacity Summary'!$I$35:$BH$35,0))&lt;&gt;0,INDEX('Capacity Summary'!$I$36:$BH$135,MATCH('Capacity Backing (Hide)'!AU$2,'Capacity Summary'!$B$36:$B$135,0),MATCH('Capacity Backing (Hide)'!$A48,'Capacity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(Hide)'!$A48,'Capacity Summary'!$I$35:$BH$35,0))&lt;&gt;0,INDEX('Capacity Summary'!$I$36:$BH$135,MATCH('Capacity Backing (Hide)'!AV$2,'Capacity Summary'!$B$36:$B$135,0),MATCH('Capacity Backing (Hide)'!$A48,'Capacity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(Hide)'!$A48,'Capacity Summary'!$I$35:$BH$35,0))&lt;&gt;0,INDEX('Capacity Summary'!$I$36:$BH$135,MATCH('Capacity Backing (Hide)'!AW$2,'Capacity Summary'!$B$36:$B$135,0),MATCH('Capacity Backing (Hide)'!$A48,'Capacity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(Hide)'!$A48,'Capacity Summary'!$I$35:$BH$35,0))&lt;&gt;0,INDEX('Capacity Summary'!$I$36:$BH$135,MATCH('Capacity Backing (Hide)'!AX$2,'Capacity Summary'!$B$36:$B$135,0),MATCH('Capacity Backing (Hide)'!$A48,'Capacity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(Hide)'!$A48,'Capacity Summary'!$I$35:$BH$35,0))&lt;&gt;0,INDEX('Capacity Summary'!$I$36:$BH$135,MATCH('Capacity Backing (Hide)'!AY$2,'Capacity Summary'!$B$36:$B$135,0),MATCH('Capacity Backing (Hide)'!$A48,'Capacity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(Hide)'!$A48,'Capacity Summary'!$I$35:$BH$35,0))&lt;&gt;0,INDEX('Capacity Summary'!$I$36:$BH$135,MATCH('Capacity Backing (Hide)'!AZ$2,'Capacity Summary'!$B$36:$B$135,0),MATCH('Capacity Backing (Hide)'!$A48,'Capacity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(Hide)'!$A48,'Capacity Summary'!$I$35:$BH$35,0))&lt;&gt;0,INDEX('Capacity Summary'!$I$36:$BH$135,MATCH('Capacity Backing (Hide)'!BA$2,'Capacity Summary'!$B$36:$B$135,0),MATCH('Capacity Backing (Hide)'!$A48,'Capacity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(Hide)'!$A48,'Capacity Summary'!$I$35:$BH$35,0))&lt;&gt;0,INDEX('Capacity Summary'!$I$36:$BH$135,MATCH('Capacity Backing (Hide)'!BB$2,'Capacity Summary'!$B$36:$B$135,0),MATCH('Capacity Backing (Hide)'!$A48,'Capacity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(Hide)'!$A48,'Capacity Summary'!$I$35:$BH$35,0))&lt;&gt;0,INDEX('Capacity Summary'!$I$36:$BH$135,MATCH('Capacity Backing (Hide)'!BC$2,'Capacity Summary'!$B$36:$B$135,0),MATCH('Capacity Backing (Hide)'!$A48,'Capacity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(Hide)'!$A48,'Capacity Summary'!$I$35:$BH$35,0))&lt;&gt;0,INDEX('Capacity Summary'!$I$36:$BH$135,MATCH('Capacity Backing (Hide)'!BD$2,'Capacity Summary'!$B$36:$B$135,0),MATCH('Capacity Backing (Hide)'!$A48,'Capacity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(Hide)'!$A48,'Capacity Summary'!$I$35:$BH$35,0))&lt;&gt;0,INDEX('Capacity Summary'!$I$36:$BH$135,MATCH('Capacity Backing (Hide)'!BE$2,'Capacity Summary'!$B$36:$B$135,0),MATCH('Capacity Backing (Hide)'!$A48,'Capacity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(Hide)'!$A48,'Capacity Summary'!$I$35:$BH$35,0))&lt;&gt;0,INDEX('Capacity Summary'!$I$36:$BH$135,MATCH('Capacity Backing (Hide)'!BF$2,'Capacity Summary'!$B$36:$B$135,0),MATCH('Capacity Backing (Hide)'!$A48,'Capacity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(Hide)'!$A48,'Capacity Summary'!$I$35:$BH$35,0))&lt;&gt;0,INDEX('Capacity Summary'!$I$36:$BH$135,MATCH('Capacity Backing (Hide)'!BG$2,'Capacity Summary'!$B$36:$B$135,0),MATCH('Capacity Backing (Hide)'!$A48,'Capacity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(Hide)'!$A48,'Capacity Summary'!$I$35:$BH$35,0))&lt;&gt;0,INDEX('Capacity Summary'!$I$36:$BH$135,MATCH('Capacity Backing (Hide)'!BH$2,'Capacity Summary'!$B$36:$B$135,0),MATCH('Capacity Backing (Hide)'!$A48,'Capacity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(Hide)'!$A48,'Capacity Summary'!$I$35:$BH$35,0))&lt;&gt;0,INDEX('Capacity Summary'!$I$36:$BH$135,MATCH('Capacity Backing (Hide)'!BI$2,'Capacity Summary'!$B$36:$B$135,0),MATCH('Capacity Backing (Hide)'!$A48,'Capacity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(Hide)'!$A48,'Capacity Summary'!$I$35:$BH$35,0))&lt;&gt;0,INDEX('Capacity Summary'!$I$36:$BH$135,MATCH('Capacity Backing (Hide)'!BJ$2,'Capacity Summary'!$B$36:$B$135,0),MATCH('Capacity Backing (Hide)'!$A48,'Capacity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(Hide)'!$A48,'Capacity Summary'!$I$35:$BH$35,0))&lt;&gt;0,INDEX('Capacity Summary'!$I$36:$BH$135,MATCH('Capacity Backing (Hide)'!BK$2,'Capacity Summary'!$B$36:$B$135,0),MATCH('Capacity Backing (Hide)'!$A48,'Capacity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(Hide)'!$A48,'Capacity Summary'!$I$35:$BH$35,0))&lt;&gt;0,INDEX('Capacity Summary'!$I$36:$BH$135,MATCH('Capacity Backing (Hide)'!BL$2,'Capacity Summary'!$B$36:$B$135,0),MATCH('Capacity Backing (Hide)'!$A48,'Capacity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(Hide)'!$A48,'Capacity Summary'!$I$35:$BH$35,0))&lt;&gt;0,INDEX('Capacity Summary'!$I$36:$BH$135,MATCH('Capacity Backing (Hide)'!BM$2,'Capacity Summary'!$B$36:$B$135,0),MATCH('Capacity Backing (Hide)'!$A48,'Capacity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(Hide)'!$A48,'Capacity Summary'!$I$35:$BH$35,0))&lt;&gt;0,INDEX('Capacity Summary'!$I$36:$BH$135,MATCH('Capacity Backing (Hide)'!BN$2,'Capacity Summary'!$B$36:$B$135,0),MATCH('Capacity Backing (Hide)'!$A48,'Capacity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(Hide)'!$A48,'Capacity Summary'!$I$35:$BH$35,0))&lt;&gt;0,INDEX('Capacity Summary'!$I$36:$BH$135,MATCH('Capacity Backing (Hide)'!BO$2,'Capacity Summary'!$B$36:$B$135,0),MATCH('Capacity Backing (Hide)'!$A48,'Capacity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(Hide)'!$A48,'Capacity Summary'!$I$35:$BH$35,0))&lt;&gt;0,INDEX('Capacity Summary'!$I$36:$BH$135,MATCH('Capacity Backing (Hide)'!BP$2,'Capacity Summary'!$B$36:$B$135,0),MATCH('Capacity Backing (Hide)'!$A48,'Capacity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(Hide)'!$A48,'Capacity Summary'!$I$35:$BH$35,0))&lt;&gt;0,INDEX('Capacity Summary'!$I$36:$BH$135,MATCH('Capacity Backing (Hide)'!BQ$2,'Capacity Summary'!$B$36:$B$135,0),MATCH('Capacity Backing (Hide)'!$A48,'Capacity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(Hide)'!$A48,'Capacity Summary'!$I$35:$BH$35,0))&lt;&gt;0,INDEX('Capacity Summary'!$I$36:$BH$135,MATCH('Capacity Backing (Hide)'!BR$2,'Capacity Summary'!$B$36:$B$135,0),MATCH('Capacity Backing (Hide)'!$A48,'Capacity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(Hide)'!$A48,'Capacity Summary'!$I$35:$BH$35,0))&lt;&gt;0,INDEX('Capacity Summary'!$I$36:$BH$135,MATCH('Capacity Backing (Hide)'!BS$2,'Capacity Summary'!$B$36:$B$135,0),MATCH('Capacity Backing (Hide)'!$A48,'Capacity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(Hide)'!$A48,'Capacity Summary'!$I$35:$BH$35,0))&lt;&gt;0,INDEX('Capacity Summary'!$I$36:$BH$135,MATCH('Capacity Backing (Hide)'!BT$2,'Capacity Summary'!$B$36:$B$135,0),MATCH('Capacity Backing (Hide)'!$A48,'Capacity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(Hide)'!$A48,'Capacity Summary'!$I$35:$BH$35,0))&lt;&gt;0,INDEX('Capacity Summary'!$I$36:$BH$135,MATCH('Capacity Backing (Hide)'!BU$2,'Capacity Summary'!$B$36:$B$135,0),MATCH('Capacity Backing (Hide)'!$A48,'Capacity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(Hide)'!$A48,'Capacity Summary'!$I$35:$BH$35,0))&lt;&gt;0,INDEX('Capacity Summary'!$I$36:$BH$135,MATCH('Capacity Backing (Hide)'!BV$2,'Capacity Summary'!$B$36:$B$135,0),MATCH('Capacity Backing (Hide)'!$A48,'Capacity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(Hide)'!$A48,'Capacity Summary'!$I$35:$BH$35,0))&lt;&gt;0,INDEX('Capacity Summary'!$I$36:$BH$135,MATCH('Capacity Backing (Hide)'!BW$2,'Capacity Summary'!$B$36:$B$135,0),MATCH('Capacity Backing (Hide)'!$A48,'Capacity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(Hide)'!$A48,'Capacity Summary'!$I$35:$BH$35,0))&lt;&gt;0,INDEX('Capacity Summary'!$I$36:$BH$135,MATCH('Capacity Backing (Hide)'!BX$2,'Capacity Summary'!$B$36:$B$135,0),MATCH('Capacity Backing (Hide)'!$A48,'Capacity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(Hide)'!$A48,'Capacity Summary'!$I$35:$BH$35,0))&lt;&gt;0,INDEX('Capacity Summary'!$I$36:$BH$135,MATCH('Capacity Backing (Hide)'!BY$2,'Capacity Summary'!$B$36:$B$135,0),MATCH('Capacity Backing (Hide)'!$A48,'Capacity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(Hide)'!$A48,'Capacity Summary'!$I$35:$BH$35,0))&lt;&gt;0,INDEX('Capacity Summary'!$I$36:$BH$135,MATCH('Capacity Backing (Hide)'!BZ$2,'Capacity Summary'!$B$36:$B$135,0),MATCH('Capacity Backing (Hide)'!$A48,'Capacity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(Hide)'!$A48,'Capacity Summary'!$I$35:$BH$35,0))&lt;&gt;0,INDEX('Capacity Summary'!$I$36:$BH$135,MATCH('Capacity Backing (Hide)'!CA$2,'Capacity Summary'!$B$36:$B$135,0),MATCH('Capacity Backing (Hide)'!$A48,'Capacity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(Hide)'!$A48,'Capacity Summary'!$I$35:$BH$35,0))&lt;&gt;0,INDEX('Capacity Summary'!$I$36:$BH$135,MATCH('Capacity Backing (Hide)'!CB$2,'Capacity Summary'!$B$36:$B$135,0),MATCH('Capacity Backing (Hide)'!$A48,'Capacity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(Hide)'!$A48,'Capacity Summary'!$I$35:$BH$35,0))&lt;&gt;0,INDEX('Capacity Summary'!$I$36:$BH$135,MATCH('Capacity Backing (Hide)'!CC$2,'Capacity Summary'!$B$36:$B$135,0),MATCH('Capacity Backing (Hide)'!$A48,'Capacity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(Hide)'!$A48,'Capacity Summary'!$I$35:$BH$35,0))&lt;&gt;0,INDEX('Capacity Summary'!$I$36:$BH$135,MATCH('Capacity Backing (Hide)'!CD$2,'Capacity Summary'!$B$36:$B$135,0),MATCH('Capacity Backing (Hide)'!$A48,'Capacity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(Hide)'!$A48,'Capacity Summary'!$I$35:$BH$35,0))&lt;&gt;0,INDEX('Capacity Summary'!$I$36:$BH$135,MATCH('Capacity Backing (Hide)'!CE$2,'Capacity Summary'!$B$36:$B$135,0),MATCH('Capacity Backing (Hide)'!$A48,'Capacity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(Hide)'!$A48,'Capacity Summary'!$I$35:$BH$35,0))&lt;&gt;0,INDEX('Capacity Summary'!$I$36:$BH$135,MATCH('Capacity Backing (Hide)'!CF$2,'Capacity Summary'!$B$36:$B$135,0),MATCH('Capacity Backing (Hide)'!$A48,'Capacity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(Hide)'!$A48,'Capacity Summary'!$I$35:$BH$35,0))&lt;&gt;0,INDEX('Capacity Summary'!$I$36:$BH$135,MATCH('Capacity Backing (Hide)'!CG$2,'Capacity Summary'!$B$36:$B$135,0),MATCH('Capacity Backing (Hide)'!$A48,'Capacity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(Hide)'!$A48,'Capacity Summary'!$I$35:$BH$35,0))&lt;&gt;0,INDEX('Capacity Summary'!$I$36:$BH$135,MATCH('Capacity Backing (Hide)'!CH$2,'Capacity Summary'!$B$36:$B$135,0),MATCH('Capacity Backing (Hide)'!$A48,'Capacity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(Hide)'!$A48,'Capacity Summary'!$I$35:$BH$35,0))&lt;&gt;0,INDEX('Capacity Summary'!$I$36:$BH$135,MATCH('Capacity Backing (Hide)'!CI$2,'Capacity Summary'!$B$36:$B$135,0),MATCH('Capacity Backing (Hide)'!$A48,'Capacity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(Hide)'!$A48,'Capacity Summary'!$I$35:$BH$35,0))&lt;&gt;0,INDEX('Capacity Summary'!$I$36:$BH$135,MATCH('Capacity Backing (Hide)'!CJ$2,'Capacity Summary'!$B$36:$B$135,0),MATCH('Capacity Backing (Hide)'!$A48,'Capacity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(Hide)'!$A48,'Capacity Summary'!$I$35:$BH$35,0))&lt;&gt;0,INDEX('Capacity Summary'!$I$36:$BH$135,MATCH('Capacity Backing (Hide)'!CK$2,'Capacity Summary'!$B$36:$B$135,0),MATCH('Capacity Backing (Hide)'!$A48,'Capacity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(Hide)'!$A48,'Capacity Summary'!$I$35:$BH$35,0))&lt;&gt;0,INDEX('Capacity Summary'!$I$36:$BH$135,MATCH('Capacity Backing (Hide)'!CL$2,'Capacity Summary'!$B$36:$B$135,0),MATCH('Capacity Backing (Hide)'!$A48,'Capacity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(Hide)'!$A48,'Capacity Summary'!$I$35:$BH$35,0))&lt;&gt;0,INDEX('Capacity Summary'!$I$36:$BH$135,MATCH('Capacity Backing (Hide)'!CM$2,'Capacity Summary'!$B$36:$B$135,0),MATCH('Capacity Backing (Hide)'!$A48,'Capacity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(Hide)'!$A48,'Capacity Summary'!$I$35:$BH$35,0))&lt;&gt;0,INDEX('Capacity Summary'!$I$36:$BH$135,MATCH('Capacity Backing (Hide)'!CN$2,'Capacity Summary'!$B$36:$B$135,0),MATCH('Capacity Backing (Hide)'!$A48,'Capacity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(Hide)'!$A48,'Capacity Summary'!$I$35:$BH$35,0))&lt;&gt;0,INDEX('Capacity Summary'!$I$36:$BH$135,MATCH('Capacity Backing (Hide)'!CO$2,'Capacity Summary'!$B$36:$B$135,0),MATCH('Capacity Backing (Hide)'!$A48,'Capacity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(Hide)'!$A48,'Capacity Summary'!$I$35:$BH$35,0))&lt;&gt;0,INDEX('Capacity Summary'!$I$36:$BH$135,MATCH('Capacity Backing (Hide)'!CP$2,'Capacity Summary'!$B$36:$B$135,0),MATCH('Capacity Backing (Hide)'!$A48,'Capacity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(Hide)'!$A48,'Capacity Summary'!$I$35:$BH$35,0))&lt;&gt;0,INDEX('Capacity Summary'!$I$36:$BH$135,MATCH('Capacity Backing (Hide)'!CQ$2,'Capacity Summary'!$B$36:$B$135,0),MATCH('Capacity Backing (Hide)'!$A48,'Capacity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(Hide)'!$A48,'Capacity Summary'!$I$35:$BH$35,0))&lt;&gt;0,INDEX('Capacity Summary'!$I$36:$BH$135,MATCH('Capacity Backing (Hide)'!CR$2,'Capacity Summary'!$B$36:$B$135,0),MATCH('Capacity Backing (Hide)'!$A48,'Capacity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(Hide)'!$A48,'Capacity Summary'!$I$35:$BH$35,0))&lt;&gt;0,INDEX('Capacity Summary'!$I$36:$BH$135,MATCH('Capacity Backing (Hide)'!CS$2,'Capacity Summary'!$B$36:$B$135,0),MATCH('Capacity Backing (Hide)'!$A48,'Capacity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(Hide)'!$A48,'Capacity Summary'!$I$35:$BH$35,0))&lt;&gt;0,INDEX('Capacity Summary'!$I$36:$BH$135,MATCH('Capacity Backing (Hide)'!CT$2,'Capacity Summary'!$B$36:$B$135,0),MATCH('Capacity Backing (Hide)'!$A48,'Capacity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(Hide)'!$A48,'Capacity Summary'!$I$35:$BH$35,0))&lt;&gt;0,INDEX('Capacity Summary'!$I$36:$BH$135,MATCH('Capacity Backing (Hide)'!CU$2,'Capacity Summary'!$B$36:$B$135,0),MATCH('Capacity Backing (Hide)'!$A48,'Capacity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(Hide)'!$A48,'Capacity Summary'!$I$35:$BH$35,0))&lt;&gt;0,INDEX('Capacity Summary'!$I$36:$BH$135,MATCH('Capacity Backing (Hide)'!CV$2,'Capacity Summary'!$B$36:$B$135,0),MATCH('Capacity Backing (Hide)'!$A48,'Capacity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(Hide)'!$A48,'Capacity Summary'!$I$35:$BH$35,0))&lt;&gt;0,INDEX('Capacity Summary'!$I$36:$BH$135,MATCH('Capacity Backing (Hide)'!CW$2,'Capacity Summary'!$B$36:$B$135,0),MATCH('Capacity Backing (Hide)'!$A48,'Capacity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9" spans="1:101" x14ac:dyDescent="0.35">
      <c r="A49" s="2">
        <f ca="1">'Required Capacity (Hide)'!E49</f>
        <v>44512</v>
      </c>
      <c r="B49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(Hide)'!$A49,'Capacity Summary'!$I$35:$BH$35,0))&lt;&gt;0,INDEX('Capacity Summary'!$I$36:$BH$135,MATCH('Capacity Backing (Hide)'!B$2,'Capacity Summary'!$B$36:$B$135,0),MATCH('Capacity Backing (Hide)'!$A49,'Capacity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9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(Hide)'!$A49,'Capacity Summary'!$I$35:$BH$35,0))&lt;&gt;0,INDEX('Capacity Summary'!$I$36:$BH$135,MATCH('Capacity Backing (Hide)'!C$2,'Capacity Summary'!$B$36:$B$135,0),MATCH('Capacity Backing (Hide)'!$A49,'Capacity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9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(Hide)'!$A49,'Capacity Summary'!$I$35:$BH$35,0))&lt;&gt;0,INDEX('Capacity Summary'!$I$36:$BH$135,MATCH('Capacity Backing (Hide)'!D$2,'Capacity Summary'!$B$36:$B$135,0),MATCH('Capacity Backing (Hide)'!$A49,'Capacity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(Hide)'!$A49,'Capacity Summary'!$I$35:$BH$35,0))&lt;&gt;0,INDEX('Capacity Summary'!$I$36:$BH$135,MATCH('Capacity Backing (Hide)'!E$2,'Capacity Summary'!$B$36:$B$135,0),MATCH('Capacity Backing (Hide)'!$A49,'Capacity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(Hide)'!$A49,'Capacity Summary'!$I$35:$BH$35,0))&lt;&gt;0,INDEX('Capacity Summary'!$I$36:$BH$135,MATCH('Capacity Backing (Hide)'!F$2,'Capacity Summary'!$B$36:$B$135,0),MATCH('Capacity Backing (Hide)'!$A49,'Capacity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(Hide)'!$A49,'Capacity Summary'!$I$35:$BH$35,0))&lt;&gt;0,INDEX('Capacity Summary'!$I$36:$BH$135,MATCH('Capacity Backing (Hide)'!G$2,'Capacity Summary'!$B$36:$B$135,0),MATCH('Capacity Backing (Hide)'!$A49,'Capacity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(Hide)'!$A49,'Capacity Summary'!$I$35:$BH$35,0))&lt;&gt;0,INDEX('Capacity Summary'!$I$36:$BH$135,MATCH('Capacity Backing (Hide)'!H$2,'Capacity Summary'!$B$36:$B$135,0),MATCH('Capacity Backing (Hide)'!$A49,'Capacity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(Hide)'!$A49,'Capacity Summary'!$I$35:$BH$35,0))&lt;&gt;0,INDEX('Capacity Summary'!$I$36:$BH$135,MATCH('Capacity Backing (Hide)'!I$2,'Capacity Summary'!$B$36:$B$135,0),MATCH('Capacity Backing (Hide)'!$A49,'Capacity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(Hide)'!$A49,'Capacity Summary'!$I$35:$BH$35,0))&lt;&gt;0,INDEX('Capacity Summary'!$I$36:$BH$135,MATCH('Capacity Backing (Hide)'!J$2,'Capacity Summary'!$B$36:$B$135,0),MATCH('Capacity Backing (Hide)'!$A49,'Capacity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(Hide)'!$A49,'Capacity Summary'!$I$35:$BH$35,0))&lt;&gt;0,INDEX('Capacity Summary'!$I$36:$BH$135,MATCH('Capacity Backing (Hide)'!K$2,'Capacity Summary'!$B$36:$B$135,0),MATCH('Capacity Backing (Hide)'!$A49,'Capacity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(Hide)'!$A49,'Capacity Summary'!$I$35:$BH$35,0))&lt;&gt;0,INDEX('Capacity Summary'!$I$36:$BH$135,MATCH('Capacity Backing (Hide)'!L$2,'Capacity Summary'!$B$36:$B$135,0),MATCH('Capacity Backing (Hide)'!$A49,'Capacity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(Hide)'!$A49,'Capacity Summary'!$I$35:$BH$35,0))&lt;&gt;0,INDEX('Capacity Summary'!$I$36:$BH$135,MATCH('Capacity Backing (Hide)'!M$2,'Capacity Summary'!$B$36:$B$135,0),MATCH('Capacity Backing (Hide)'!$A49,'Capacity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(Hide)'!$A49,'Capacity Summary'!$I$35:$BH$35,0))&lt;&gt;0,INDEX('Capacity Summary'!$I$36:$BH$135,MATCH('Capacity Backing (Hide)'!N$2,'Capacity Summary'!$B$36:$B$135,0),MATCH('Capacity Backing (Hide)'!$A49,'Capacity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(Hide)'!$A49,'Capacity Summary'!$I$35:$BH$35,0))&lt;&gt;0,INDEX('Capacity Summary'!$I$36:$BH$135,MATCH('Capacity Backing (Hide)'!O$2,'Capacity Summary'!$B$36:$B$135,0),MATCH('Capacity Backing (Hide)'!$A49,'Capacity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(Hide)'!$A49,'Capacity Summary'!$I$35:$BH$35,0))&lt;&gt;0,INDEX('Capacity Summary'!$I$36:$BH$135,MATCH('Capacity Backing (Hide)'!P$2,'Capacity Summary'!$B$36:$B$135,0),MATCH('Capacity Backing (Hide)'!$A49,'Capacity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(Hide)'!$A49,'Capacity Summary'!$I$35:$BH$35,0))&lt;&gt;0,INDEX('Capacity Summary'!$I$36:$BH$135,MATCH('Capacity Backing (Hide)'!Q$2,'Capacity Summary'!$B$36:$B$135,0),MATCH('Capacity Backing (Hide)'!$A49,'Capacity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(Hide)'!$A49,'Capacity Summary'!$I$35:$BH$35,0))&lt;&gt;0,INDEX('Capacity Summary'!$I$36:$BH$135,MATCH('Capacity Backing (Hide)'!R$2,'Capacity Summary'!$B$36:$B$135,0),MATCH('Capacity Backing (Hide)'!$A49,'Capacity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(Hide)'!$A49,'Capacity Summary'!$I$35:$BH$35,0))&lt;&gt;0,INDEX('Capacity Summary'!$I$36:$BH$135,MATCH('Capacity Backing (Hide)'!S$2,'Capacity Summary'!$B$36:$B$135,0),MATCH('Capacity Backing (Hide)'!$A49,'Capacity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(Hide)'!$A49,'Capacity Summary'!$I$35:$BH$35,0))&lt;&gt;0,INDEX('Capacity Summary'!$I$36:$BH$135,MATCH('Capacity Backing (Hide)'!T$2,'Capacity Summary'!$B$36:$B$135,0),MATCH('Capacity Backing (Hide)'!$A49,'Capacity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(Hide)'!$A49,'Capacity Summary'!$I$35:$BH$35,0))&lt;&gt;0,INDEX('Capacity Summary'!$I$36:$BH$135,MATCH('Capacity Backing (Hide)'!U$2,'Capacity Summary'!$B$36:$B$135,0),MATCH('Capacity Backing (Hide)'!$A49,'Capacity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(Hide)'!$A49,'Capacity Summary'!$I$35:$BH$35,0))&lt;&gt;0,INDEX('Capacity Summary'!$I$36:$BH$135,MATCH('Capacity Backing (Hide)'!V$2,'Capacity Summary'!$B$36:$B$135,0),MATCH('Capacity Backing (Hide)'!$A49,'Capacity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(Hide)'!$A49,'Capacity Summary'!$I$35:$BH$35,0))&lt;&gt;0,INDEX('Capacity Summary'!$I$36:$BH$135,MATCH('Capacity Backing (Hide)'!W$2,'Capacity Summary'!$B$36:$B$135,0),MATCH('Capacity Backing (Hide)'!$A49,'Capacity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(Hide)'!$A49,'Capacity Summary'!$I$35:$BH$35,0))&lt;&gt;0,INDEX('Capacity Summary'!$I$36:$BH$135,MATCH('Capacity Backing (Hide)'!X$2,'Capacity Summary'!$B$36:$B$135,0),MATCH('Capacity Backing (Hide)'!$A49,'Capacity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(Hide)'!$A49,'Capacity Summary'!$I$35:$BH$35,0))&lt;&gt;0,INDEX('Capacity Summary'!$I$36:$BH$135,MATCH('Capacity Backing (Hide)'!Y$2,'Capacity Summary'!$B$36:$B$135,0),MATCH('Capacity Backing (Hide)'!$A49,'Capacity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(Hide)'!$A49,'Capacity Summary'!$I$35:$BH$35,0))&lt;&gt;0,INDEX('Capacity Summary'!$I$36:$BH$135,MATCH('Capacity Backing (Hide)'!Z$2,'Capacity Summary'!$B$36:$B$135,0),MATCH('Capacity Backing (Hide)'!$A49,'Capacity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(Hide)'!$A49,'Capacity Summary'!$I$35:$BH$35,0))&lt;&gt;0,INDEX('Capacity Summary'!$I$36:$BH$135,MATCH('Capacity Backing (Hide)'!AA$2,'Capacity Summary'!$B$36:$B$135,0),MATCH('Capacity Backing (Hide)'!$A49,'Capacity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(Hide)'!$A49,'Capacity Summary'!$I$35:$BH$35,0))&lt;&gt;0,INDEX('Capacity Summary'!$I$36:$BH$135,MATCH('Capacity Backing (Hide)'!AB$2,'Capacity Summary'!$B$36:$B$135,0),MATCH('Capacity Backing (Hide)'!$A49,'Capacity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(Hide)'!$A49,'Capacity Summary'!$I$35:$BH$35,0))&lt;&gt;0,INDEX('Capacity Summary'!$I$36:$BH$135,MATCH('Capacity Backing (Hide)'!AC$2,'Capacity Summary'!$B$36:$B$135,0),MATCH('Capacity Backing (Hide)'!$A49,'Capacity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(Hide)'!$A49,'Capacity Summary'!$I$35:$BH$35,0))&lt;&gt;0,INDEX('Capacity Summary'!$I$36:$BH$135,MATCH('Capacity Backing (Hide)'!AD$2,'Capacity Summary'!$B$36:$B$135,0),MATCH('Capacity Backing (Hide)'!$A49,'Capacity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(Hide)'!$A49,'Capacity Summary'!$I$35:$BH$35,0))&lt;&gt;0,INDEX('Capacity Summary'!$I$36:$BH$135,MATCH('Capacity Backing (Hide)'!AE$2,'Capacity Summary'!$B$36:$B$135,0),MATCH('Capacity Backing (Hide)'!$A49,'Capacity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(Hide)'!$A49,'Capacity Summary'!$I$35:$BH$35,0))&lt;&gt;0,INDEX('Capacity Summary'!$I$36:$BH$135,MATCH('Capacity Backing (Hide)'!AF$2,'Capacity Summary'!$B$36:$B$135,0),MATCH('Capacity Backing (Hide)'!$A49,'Capacity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(Hide)'!$A49,'Capacity Summary'!$I$35:$BH$35,0))&lt;&gt;0,INDEX('Capacity Summary'!$I$36:$BH$135,MATCH('Capacity Backing (Hide)'!AG$2,'Capacity Summary'!$B$36:$B$135,0),MATCH('Capacity Backing (Hide)'!$A49,'Capacity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(Hide)'!$A49,'Capacity Summary'!$I$35:$BH$35,0))&lt;&gt;0,INDEX('Capacity Summary'!$I$36:$BH$135,MATCH('Capacity Backing (Hide)'!AH$2,'Capacity Summary'!$B$36:$B$135,0),MATCH('Capacity Backing (Hide)'!$A49,'Capacity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(Hide)'!$A49,'Capacity Summary'!$I$35:$BH$35,0))&lt;&gt;0,INDEX('Capacity Summary'!$I$36:$BH$135,MATCH('Capacity Backing (Hide)'!AI$2,'Capacity Summary'!$B$36:$B$135,0),MATCH('Capacity Backing (Hide)'!$A49,'Capacity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(Hide)'!$A49,'Capacity Summary'!$I$35:$BH$35,0))&lt;&gt;0,INDEX('Capacity Summary'!$I$36:$BH$135,MATCH('Capacity Backing (Hide)'!AJ$2,'Capacity Summary'!$B$36:$B$135,0),MATCH('Capacity Backing (Hide)'!$A49,'Capacity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(Hide)'!$A49,'Capacity Summary'!$I$35:$BH$35,0))&lt;&gt;0,INDEX('Capacity Summary'!$I$36:$BH$135,MATCH('Capacity Backing (Hide)'!AK$2,'Capacity Summary'!$B$36:$B$135,0),MATCH('Capacity Backing (Hide)'!$A49,'Capacity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(Hide)'!$A49,'Capacity Summary'!$I$35:$BH$35,0))&lt;&gt;0,INDEX('Capacity Summary'!$I$36:$BH$135,MATCH('Capacity Backing (Hide)'!AL$2,'Capacity Summary'!$B$36:$B$135,0),MATCH('Capacity Backing (Hide)'!$A49,'Capacity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(Hide)'!$A49,'Capacity Summary'!$I$35:$BH$35,0))&lt;&gt;0,INDEX('Capacity Summary'!$I$36:$BH$135,MATCH('Capacity Backing (Hide)'!AM$2,'Capacity Summary'!$B$36:$B$135,0),MATCH('Capacity Backing (Hide)'!$A49,'Capacity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(Hide)'!$A49,'Capacity Summary'!$I$35:$BH$35,0))&lt;&gt;0,INDEX('Capacity Summary'!$I$36:$BH$135,MATCH('Capacity Backing (Hide)'!AN$2,'Capacity Summary'!$B$36:$B$135,0),MATCH('Capacity Backing (Hide)'!$A49,'Capacity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(Hide)'!$A49,'Capacity Summary'!$I$35:$BH$35,0))&lt;&gt;0,INDEX('Capacity Summary'!$I$36:$BH$135,MATCH('Capacity Backing (Hide)'!AO$2,'Capacity Summary'!$B$36:$B$135,0),MATCH('Capacity Backing (Hide)'!$A49,'Capacity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(Hide)'!$A49,'Capacity Summary'!$I$35:$BH$35,0))&lt;&gt;0,INDEX('Capacity Summary'!$I$36:$BH$135,MATCH('Capacity Backing (Hide)'!AP$2,'Capacity Summary'!$B$36:$B$135,0),MATCH('Capacity Backing (Hide)'!$A49,'Capacity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(Hide)'!$A49,'Capacity Summary'!$I$35:$BH$35,0))&lt;&gt;0,INDEX('Capacity Summary'!$I$36:$BH$135,MATCH('Capacity Backing (Hide)'!AQ$2,'Capacity Summary'!$B$36:$B$135,0),MATCH('Capacity Backing (Hide)'!$A49,'Capacity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(Hide)'!$A49,'Capacity Summary'!$I$35:$BH$35,0))&lt;&gt;0,INDEX('Capacity Summary'!$I$36:$BH$135,MATCH('Capacity Backing (Hide)'!AR$2,'Capacity Summary'!$B$36:$B$135,0),MATCH('Capacity Backing (Hide)'!$A49,'Capacity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(Hide)'!$A49,'Capacity Summary'!$I$35:$BH$35,0))&lt;&gt;0,INDEX('Capacity Summary'!$I$36:$BH$135,MATCH('Capacity Backing (Hide)'!AS$2,'Capacity Summary'!$B$36:$B$135,0),MATCH('Capacity Backing (Hide)'!$A49,'Capacity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(Hide)'!$A49,'Capacity Summary'!$I$35:$BH$35,0))&lt;&gt;0,INDEX('Capacity Summary'!$I$36:$BH$135,MATCH('Capacity Backing (Hide)'!AT$2,'Capacity Summary'!$B$36:$B$135,0),MATCH('Capacity Backing (Hide)'!$A49,'Capacity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(Hide)'!$A49,'Capacity Summary'!$I$35:$BH$35,0))&lt;&gt;0,INDEX('Capacity Summary'!$I$36:$BH$135,MATCH('Capacity Backing (Hide)'!AU$2,'Capacity Summary'!$B$36:$B$135,0),MATCH('Capacity Backing (Hide)'!$A49,'Capacity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(Hide)'!$A49,'Capacity Summary'!$I$35:$BH$35,0))&lt;&gt;0,INDEX('Capacity Summary'!$I$36:$BH$135,MATCH('Capacity Backing (Hide)'!AV$2,'Capacity Summary'!$B$36:$B$135,0),MATCH('Capacity Backing (Hide)'!$A49,'Capacity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(Hide)'!$A49,'Capacity Summary'!$I$35:$BH$35,0))&lt;&gt;0,INDEX('Capacity Summary'!$I$36:$BH$135,MATCH('Capacity Backing (Hide)'!AW$2,'Capacity Summary'!$B$36:$B$135,0),MATCH('Capacity Backing (Hide)'!$A49,'Capacity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(Hide)'!$A49,'Capacity Summary'!$I$35:$BH$35,0))&lt;&gt;0,INDEX('Capacity Summary'!$I$36:$BH$135,MATCH('Capacity Backing (Hide)'!AX$2,'Capacity Summary'!$B$36:$B$135,0),MATCH('Capacity Backing (Hide)'!$A49,'Capacity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(Hide)'!$A49,'Capacity Summary'!$I$35:$BH$35,0))&lt;&gt;0,INDEX('Capacity Summary'!$I$36:$BH$135,MATCH('Capacity Backing (Hide)'!AY$2,'Capacity Summary'!$B$36:$B$135,0),MATCH('Capacity Backing (Hide)'!$A49,'Capacity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(Hide)'!$A49,'Capacity Summary'!$I$35:$BH$35,0))&lt;&gt;0,INDEX('Capacity Summary'!$I$36:$BH$135,MATCH('Capacity Backing (Hide)'!AZ$2,'Capacity Summary'!$B$36:$B$135,0),MATCH('Capacity Backing (Hide)'!$A49,'Capacity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(Hide)'!$A49,'Capacity Summary'!$I$35:$BH$35,0))&lt;&gt;0,INDEX('Capacity Summary'!$I$36:$BH$135,MATCH('Capacity Backing (Hide)'!BA$2,'Capacity Summary'!$B$36:$B$135,0),MATCH('Capacity Backing (Hide)'!$A49,'Capacity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(Hide)'!$A49,'Capacity Summary'!$I$35:$BH$35,0))&lt;&gt;0,INDEX('Capacity Summary'!$I$36:$BH$135,MATCH('Capacity Backing (Hide)'!BB$2,'Capacity Summary'!$B$36:$B$135,0),MATCH('Capacity Backing (Hide)'!$A49,'Capacity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(Hide)'!$A49,'Capacity Summary'!$I$35:$BH$35,0))&lt;&gt;0,INDEX('Capacity Summary'!$I$36:$BH$135,MATCH('Capacity Backing (Hide)'!BC$2,'Capacity Summary'!$B$36:$B$135,0),MATCH('Capacity Backing (Hide)'!$A49,'Capacity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(Hide)'!$A49,'Capacity Summary'!$I$35:$BH$35,0))&lt;&gt;0,INDEX('Capacity Summary'!$I$36:$BH$135,MATCH('Capacity Backing (Hide)'!BD$2,'Capacity Summary'!$B$36:$B$135,0),MATCH('Capacity Backing (Hide)'!$A49,'Capacity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(Hide)'!$A49,'Capacity Summary'!$I$35:$BH$35,0))&lt;&gt;0,INDEX('Capacity Summary'!$I$36:$BH$135,MATCH('Capacity Backing (Hide)'!BE$2,'Capacity Summary'!$B$36:$B$135,0),MATCH('Capacity Backing (Hide)'!$A49,'Capacity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(Hide)'!$A49,'Capacity Summary'!$I$35:$BH$35,0))&lt;&gt;0,INDEX('Capacity Summary'!$I$36:$BH$135,MATCH('Capacity Backing (Hide)'!BF$2,'Capacity Summary'!$B$36:$B$135,0),MATCH('Capacity Backing (Hide)'!$A49,'Capacity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(Hide)'!$A49,'Capacity Summary'!$I$35:$BH$35,0))&lt;&gt;0,INDEX('Capacity Summary'!$I$36:$BH$135,MATCH('Capacity Backing (Hide)'!BG$2,'Capacity Summary'!$B$36:$B$135,0),MATCH('Capacity Backing (Hide)'!$A49,'Capacity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(Hide)'!$A49,'Capacity Summary'!$I$35:$BH$35,0))&lt;&gt;0,INDEX('Capacity Summary'!$I$36:$BH$135,MATCH('Capacity Backing (Hide)'!BH$2,'Capacity Summary'!$B$36:$B$135,0),MATCH('Capacity Backing (Hide)'!$A49,'Capacity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(Hide)'!$A49,'Capacity Summary'!$I$35:$BH$35,0))&lt;&gt;0,INDEX('Capacity Summary'!$I$36:$BH$135,MATCH('Capacity Backing (Hide)'!BI$2,'Capacity Summary'!$B$36:$B$135,0),MATCH('Capacity Backing (Hide)'!$A49,'Capacity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(Hide)'!$A49,'Capacity Summary'!$I$35:$BH$35,0))&lt;&gt;0,INDEX('Capacity Summary'!$I$36:$BH$135,MATCH('Capacity Backing (Hide)'!BJ$2,'Capacity Summary'!$B$36:$B$135,0),MATCH('Capacity Backing (Hide)'!$A49,'Capacity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(Hide)'!$A49,'Capacity Summary'!$I$35:$BH$35,0))&lt;&gt;0,INDEX('Capacity Summary'!$I$36:$BH$135,MATCH('Capacity Backing (Hide)'!BK$2,'Capacity Summary'!$B$36:$B$135,0),MATCH('Capacity Backing (Hide)'!$A49,'Capacity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(Hide)'!$A49,'Capacity Summary'!$I$35:$BH$35,0))&lt;&gt;0,INDEX('Capacity Summary'!$I$36:$BH$135,MATCH('Capacity Backing (Hide)'!BL$2,'Capacity Summary'!$B$36:$B$135,0),MATCH('Capacity Backing (Hide)'!$A49,'Capacity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(Hide)'!$A49,'Capacity Summary'!$I$35:$BH$35,0))&lt;&gt;0,INDEX('Capacity Summary'!$I$36:$BH$135,MATCH('Capacity Backing (Hide)'!BM$2,'Capacity Summary'!$B$36:$B$135,0),MATCH('Capacity Backing (Hide)'!$A49,'Capacity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(Hide)'!$A49,'Capacity Summary'!$I$35:$BH$35,0))&lt;&gt;0,INDEX('Capacity Summary'!$I$36:$BH$135,MATCH('Capacity Backing (Hide)'!BN$2,'Capacity Summary'!$B$36:$B$135,0),MATCH('Capacity Backing (Hide)'!$A49,'Capacity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(Hide)'!$A49,'Capacity Summary'!$I$35:$BH$35,0))&lt;&gt;0,INDEX('Capacity Summary'!$I$36:$BH$135,MATCH('Capacity Backing (Hide)'!BO$2,'Capacity Summary'!$B$36:$B$135,0),MATCH('Capacity Backing (Hide)'!$A49,'Capacity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(Hide)'!$A49,'Capacity Summary'!$I$35:$BH$35,0))&lt;&gt;0,INDEX('Capacity Summary'!$I$36:$BH$135,MATCH('Capacity Backing (Hide)'!BP$2,'Capacity Summary'!$B$36:$B$135,0),MATCH('Capacity Backing (Hide)'!$A49,'Capacity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(Hide)'!$A49,'Capacity Summary'!$I$35:$BH$35,0))&lt;&gt;0,INDEX('Capacity Summary'!$I$36:$BH$135,MATCH('Capacity Backing (Hide)'!BQ$2,'Capacity Summary'!$B$36:$B$135,0),MATCH('Capacity Backing (Hide)'!$A49,'Capacity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(Hide)'!$A49,'Capacity Summary'!$I$35:$BH$35,0))&lt;&gt;0,INDEX('Capacity Summary'!$I$36:$BH$135,MATCH('Capacity Backing (Hide)'!BR$2,'Capacity Summary'!$B$36:$B$135,0),MATCH('Capacity Backing (Hide)'!$A49,'Capacity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(Hide)'!$A49,'Capacity Summary'!$I$35:$BH$35,0))&lt;&gt;0,INDEX('Capacity Summary'!$I$36:$BH$135,MATCH('Capacity Backing (Hide)'!BS$2,'Capacity Summary'!$B$36:$B$135,0),MATCH('Capacity Backing (Hide)'!$A49,'Capacity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(Hide)'!$A49,'Capacity Summary'!$I$35:$BH$35,0))&lt;&gt;0,INDEX('Capacity Summary'!$I$36:$BH$135,MATCH('Capacity Backing (Hide)'!BT$2,'Capacity Summary'!$B$36:$B$135,0),MATCH('Capacity Backing (Hide)'!$A49,'Capacity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(Hide)'!$A49,'Capacity Summary'!$I$35:$BH$35,0))&lt;&gt;0,INDEX('Capacity Summary'!$I$36:$BH$135,MATCH('Capacity Backing (Hide)'!BU$2,'Capacity Summary'!$B$36:$B$135,0),MATCH('Capacity Backing (Hide)'!$A49,'Capacity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(Hide)'!$A49,'Capacity Summary'!$I$35:$BH$35,0))&lt;&gt;0,INDEX('Capacity Summary'!$I$36:$BH$135,MATCH('Capacity Backing (Hide)'!BV$2,'Capacity Summary'!$B$36:$B$135,0),MATCH('Capacity Backing (Hide)'!$A49,'Capacity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(Hide)'!$A49,'Capacity Summary'!$I$35:$BH$35,0))&lt;&gt;0,INDEX('Capacity Summary'!$I$36:$BH$135,MATCH('Capacity Backing (Hide)'!BW$2,'Capacity Summary'!$B$36:$B$135,0),MATCH('Capacity Backing (Hide)'!$A49,'Capacity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(Hide)'!$A49,'Capacity Summary'!$I$35:$BH$35,0))&lt;&gt;0,INDEX('Capacity Summary'!$I$36:$BH$135,MATCH('Capacity Backing (Hide)'!BX$2,'Capacity Summary'!$B$36:$B$135,0),MATCH('Capacity Backing (Hide)'!$A49,'Capacity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(Hide)'!$A49,'Capacity Summary'!$I$35:$BH$35,0))&lt;&gt;0,INDEX('Capacity Summary'!$I$36:$BH$135,MATCH('Capacity Backing (Hide)'!BY$2,'Capacity Summary'!$B$36:$B$135,0),MATCH('Capacity Backing (Hide)'!$A49,'Capacity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(Hide)'!$A49,'Capacity Summary'!$I$35:$BH$35,0))&lt;&gt;0,INDEX('Capacity Summary'!$I$36:$BH$135,MATCH('Capacity Backing (Hide)'!BZ$2,'Capacity Summary'!$B$36:$B$135,0),MATCH('Capacity Backing (Hide)'!$A49,'Capacity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(Hide)'!$A49,'Capacity Summary'!$I$35:$BH$35,0))&lt;&gt;0,INDEX('Capacity Summary'!$I$36:$BH$135,MATCH('Capacity Backing (Hide)'!CA$2,'Capacity Summary'!$B$36:$B$135,0),MATCH('Capacity Backing (Hide)'!$A49,'Capacity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(Hide)'!$A49,'Capacity Summary'!$I$35:$BH$35,0))&lt;&gt;0,INDEX('Capacity Summary'!$I$36:$BH$135,MATCH('Capacity Backing (Hide)'!CB$2,'Capacity Summary'!$B$36:$B$135,0),MATCH('Capacity Backing (Hide)'!$A49,'Capacity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(Hide)'!$A49,'Capacity Summary'!$I$35:$BH$35,0))&lt;&gt;0,INDEX('Capacity Summary'!$I$36:$BH$135,MATCH('Capacity Backing (Hide)'!CC$2,'Capacity Summary'!$B$36:$B$135,0),MATCH('Capacity Backing (Hide)'!$A49,'Capacity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(Hide)'!$A49,'Capacity Summary'!$I$35:$BH$35,0))&lt;&gt;0,INDEX('Capacity Summary'!$I$36:$BH$135,MATCH('Capacity Backing (Hide)'!CD$2,'Capacity Summary'!$B$36:$B$135,0),MATCH('Capacity Backing (Hide)'!$A49,'Capacity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(Hide)'!$A49,'Capacity Summary'!$I$35:$BH$35,0))&lt;&gt;0,INDEX('Capacity Summary'!$I$36:$BH$135,MATCH('Capacity Backing (Hide)'!CE$2,'Capacity Summary'!$B$36:$B$135,0),MATCH('Capacity Backing (Hide)'!$A49,'Capacity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(Hide)'!$A49,'Capacity Summary'!$I$35:$BH$35,0))&lt;&gt;0,INDEX('Capacity Summary'!$I$36:$BH$135,MATCH('Capacity Backing (Hide)'!CF$2,'Capacity Summary'!$B$36:$B$135,0),MATCH('Capacity Backing (Hide)'!$A49,'Capacity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(Hide)'!$A49,'Capacity Summary'!$I$35:$BH$35,0))&lt;&gt;0,INDEX('Capacity Summary'!$I$36:$BH$135,MATCH('Capacity Backing (Hide)'!CG$2,'Capacity Summary'!$B$36:$B$135,0),MATCH('Capacity Backing (Hide)'!$A49,'Capacity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(Hide)'!$A49,'Capacity Summary'!$I$35:$BH$35,0))&lt;&gt;0,INDEX('Capacity Summary'!$I$36:$BH$135,MATCH('Capacity Backing (Hide)'!CH$2,'Capacity Summary'!$B$36:$B$135,0),MATCH('Capacity Backing (Hide)'!$A49,'Capacity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(Hide)'!$A49,'Capacity Summary'!$I$35:$BH$35,0))&lt;&gt;0,INDEX('Capacity Summary'!$I$36:$BH$135,MATCH('Capacity Backing (Hide)'!CI$2,'Capacity Summary'!$B$36:$B$135,0),MATCH('Capacity Backing (Hide)'!$A49,'Capacity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(Hide)'!$A49,'Capacity Summary'!$I$35:$BH$35,0))&lt;&gt;0,INDEX('Capacity Summary'!$I$36:$BH$135,MATCH('Capacity Backing (Hide)'!CJ$2,'Capacity Summary'!$B$36:$B$135,0),MATCH('Capacity Backing (Hide)'!$A49,'Capacity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(Hide)'!$A49,'Capacity Summary'!$I$35:$BH$35,0))&lt;&gt;0,INDEX('Capacity Summary'!$I$36:$BH$135,MATCH('Capacity Backing (Hide)'!CK$2,'Capacity Summary'!$B$36:$B$135,0),MATCH('Capacity Backing (Hide)'!$A49,'Capacity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(Hide)'!$A49,'Capacity Summary'!$I$35:$BH$35,0))&lt;&gt;0,INDEX('Capacity Summary'!$I$36:$BH$135,MATCH('Capacity Backing (Hide)'!CL$2,'Capacity Summary'!$B$36:$B$135,0),MATCH('Capacity Backing (Hide)'!$A49,'Capacity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(Hide)'!$A49,'Capacity Summary'!$I$35:$BH$35,0))&lt;&gt;0,INDEX('Capacity Summary'!$I$36:$BH$135,MATCH('Capacity Backing (Hide)'!CM$2,'Capacity Summary'!$B$36:$B$135,0),MATCH('Capacity Backing (Hide)'!$A49,'Capacity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(Hide)'!$A49,'Capacity Summary'!$I$35:$BH$35,0))&lt;&gt;0,INDEX('Capacity Summary'!$I$36:$BH$135,MATCH('Capacity Backing (Hide)'!CN$2,'Capacity Summary'!$B$36:$B$135,0),MATCH('Capacity Backing (Hide)'!$A49,'Capacity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(Hide)'!$A49,'Capacity Summary'!$I$35:$BH$35,0))&lt;&gt;0,INDEX('Capacity Summary'!$I$36:$BH$135,MATCH('Capacity Backing (Hide)'!CO$2,'Capacity Summary'!$B$36:$B$135,0),MATCH('Capacity Backing (Hide)'!$A49,'Capacity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(Hide)'!$A49,'Capacity Summary'!$I$35:$BH$35,0))&lt;&gt;0,INDEX('Capacity Summary'!$I$36:$BH$135,MATCH('Capacity Backing (Hide)'!CP$2,'Capacity Summary'!$B$36:$B$135,0),MATCH('Capacity Backing (Hide)'!$A49,'Capacity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(Hide)'!$A49,'Capacity Summary'!$I$35:$BH$35,0))&lt;&gt;0,INDEX('Capacity Summary'!$I$36:$BH$135,MATCH('Capacity Backing (Hide)'!CQ$2,'Capacity Summary'!$B$36:$B$135,0),MATCH('Capacity Backing (Hide)'!$A49,'Capacity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(Hide)'!$A49,'Capacity Summary'!$I$35:$BH$35,0))&lt;&gt;0,INDEX('Capacity Summary'!$I$36:$BH$135,MATCH('Capacity Backing (Hide)'!CR$2,'Capacity Summary'!$B$36:$B$135,0),MATCH('Capacity Backing (Hide)'!$A49,'Capacity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(Hide)'!$A49,'Capacity Summary'!$I$35:$BH$35,0))&lt;&gt;0,INDEX('Capacity Summary'!$I$36:$BH$135,MATCH('Capacity Backing (Hide)'!CS$2,'Capacity Summary'!$B$36:$B$135,0),MATCH('Capacity Backing (Hide)'!$A49,'Capacity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(Hide)'!$A49,'Capacity Summary'!$I$35:$BH$35,0))&lt;&gt;0,INDEX('Capacity Summary'!$I$36:$BH$135,MATCH('Capacity Backing (Hide)'!CT$2,'Capacity Summary'!$B$36:$B$135,0),MATCH('Capacity Backing (Hide)'!$A49,'Capacity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(Hide)'!$A49,'Capacity Summary'!$I$35:$BH$35,0))&lt;&gt;0,INDEX('Capacity Summary'!$I$36:$BH$135,MATCH('Capacity Backing (Hide)'!CU$2,'Capacity Summary'!$B$36:$B$135,0),MATCH('Capacity Backing (Hide)'!$A49,'Capacity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(Hide)'!$A49,'Capacity Summary'!$I$35:$BH$35,0))&lt;&gt;0,INDEX('Capacity Summary'!$I$36:$BH$135,MATCH('Capacity Backing (Hide)'!CV$2,'Capacity Summary'!$B$36:$B$135,0),MATCH('Capacity Backing (Hide)'!$A49,'Capacity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(Hide)'!$A49,'Capacity Summary'!$I$35:$BH$35,0))&lt;&gt;0,INDEX('Capacity Summary'!$I$36:$BH$135,MATCH('Capacity Backing (Hide)'!CW$2,'Capacity Summary'!$B$36:$B$135,0),MATCH('Capacity Backing (Hide)'!$A49,'Capacity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0" spans="1:101" x14ac:dyDescent="0.35">
      <c r="A50" s="2">
        <f ca="1">'Required Capacity (Hide)'!E50</f>
        <v>44519</v>
      </c>
      <c r="B50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(Hide)'!$A50,'Capacity Summary'!$I$35:$BH$35,0))&lt;&gt;0,INDEX('Capacity Summary'!$I$36:$BH$135,MATCH('Capacity Backing (Hide)'!B$2,'Capacity Summary'!$B$36:$B$135,0),MATCH('Capacity Backing (Hide)'!$A50,'Capacity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0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(Hide)'!$A50,'Capacity Summary'!$I$35:$BH$35,0))&lt;&gt;0,INDEX('Capacity Summary'!$I$36:$BH$135,MATCH('Capacity Backing (Hide)'!C$2,'Capacity Summary'!$B$36:$B$135,0),MATCH('Capacity Backing (Hide)'!$A50,'Capacity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0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(Hide)'!$A50,'Capacity Summary'!$I$35:$BH$35,0))&lt;&gt;0,INDEX('Capacity Summary'!$I$36:$BH$135,MATCH('Capacity Backing (Hide)'!D$2,'Capacity Summary'!$B$36:$B$135,0),MATCH('Capacity Backing (Hide)'!$A50,'Capacity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(Hide)'!$A50,'Capacity Summary'!$I$35:$BH$35,0))&lt;&gt;0,INDEX('Capacity Summary'!$I$36:$BH$135,MATCH('Capacity Backing (Hide)'!E$2,'Capacity Summary'!$B$36:$B$135,0),MATCH('Capacity Backing (Hide)'!$A50,'Capacity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(Hide)'!$A50,'Capacity Summary'!$I$35:$BH$35,0))&lt;&gt;0,INDEX('Capacity Summary'!$I$36:$BH$135,MATCH('Capacity Backing (Hide)'!F$2,'Capacity Summary'!$B$36:$B$135,0),MATCH('Capacity Backing (Hide)'!$A50,'Capacity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(Hide)'!$A50,'Capacity Summary'!$I$35:$BH$35,0))&lt;&gt;0,INDEX('Capacity Summary'!$I$36:$BH$135,MATCH('Capacity Backing (Hide)'!G$2,'Capacity Summary'!$B$36:$B$135,0),MATCH('Capacity Backing (Hide)'!$A50,'Capacity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(Hide)'!$A50,'Capacity Summary'!$I$35:$BH$35,0))&lt;&gt;0,INDEX('Capacity Summary'!$I$36:$BH$135,MATCH('Capacity Backing (Hide)'!H$2,'Capacity Summary'!$B$36:$B$135,0),MATCH('Capacity Backing (Hide)'!$A50,'Capacity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(Hide)'!$A50,'Capacity Summary'!$I$35:$BH$35,0))&lt;&gt;0,INDEX('Capacity Summary'!$I$36:$BH$135,MATCH('Capacity Backing (Hide)'!I$2,'Capacity Summary'!$B$36:$B$135,0),MATCH('Capacity Backing (Hide)'!$A50,'Capacity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(Hide)'!$A50,'Capacity Summary'!$I$35:$BH$35,0))&lt;&gt;0,INDEX('Capacity Summary'!$I$36:$BH$135,MATCH('Capacity Backing (Hide)'!J$2,'Capacity Summary'!$B$36:$B$135,0),MATCH('Capacity Backing (Hide)'!$A50,'Capacity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(Hide)'!$A50,'Capacity Summary'!$I$35:$BH$35,0))&lt;&gt;0,INDEX('Capacity Summary'!$I$36:$BH$135,MATCH('Capacity Backing (Hide)'!K$2,'Capacity Summary'!$B$36:$B$135,0),MATCH('Capacity Backing (Hide)'!$A50,'Capacity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(Hide)'!$A50,'Capacity Summary'!$I$35:$BH$35,0))&lt;&gt;0,INDEX('Capacity Summary'!$I$36:$BH$135,MATCH('Capacity Backing (Hide)'!L$2,'Capacity Summary'!$B$36:$B$135,0),MATCH('Capacity Backing (Hide)'!$A50,'Capacity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(Hide)'!$A50,'Capacity Summary'!$I$35:$BH$35,0))&lt;&gt;0,INDEX('Capacity Summary'!$I$36:$BH$135,MATCH('Capacity Backing (Hide)'!M$2,'Capacity Summary'!$B$36:$B$135,0),MATCH('Capacity Backing (Hide)'!$A50,'Capacity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(Hide)'!$A50,'Capacity Summary'!$I$35:$BH$35,0))&lt;&gt;0,INDEX('Capacity Summary'!$I$36:$BH$135,MATCH('Capacity Backing (Hide)'!N$2,'Capacity Summary'!$B$36:$B$135,0),MATCH('Capacity Backing (Hide)'!$A50,'Capacity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(Hide)'!$A50,'Capacity Summary'!$I$35:$BH$35,0))&lt;&gt;0,INDEX('Capacity Summary'!$I$36:$BH$135,MATCH('Capacity Backing (Hide)'!O$2,'Capacity Summary'!$B$36:$B$135,0),MATCH('Capacity Backing (Hide)'!$A50,'Capacity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(Hide)'!$A50,'Capacity Summary'!$I$35:$BH$35,0))&lt;&gt;0,INDEX('Capacity Summary'!$I$36:$BH$135,MATCH('Capacity Backing (Hide)'!P$2,'Capacity Summary'!$B$36:$B$135,0),MATCH('Capacity Backing (Hide)'!$A50,'Capacity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(Hide)'!$A50,'Capacity Summary'!$I$35:$BH$35,0))&lt;&gt;0,INDEX('Capacity Summary'!$I$36:$BH$135,MATCH('Capacity Backing (Hide)'!Q$2,'Capacity Summary'!$B$36:$B$135,0),MATCH('Capacity Backing (Hide)'!$A50,'Capacity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(Hide)'!$A50,'Capacity Summary'!$I$35:$BH$35,0))&lt;&gt;0,INDEX('Capacity Summary'!$I$36:$BH$135,MATCH('Capacity Backing (Hide)'!R$2,'Capacity Summary'!$B$36:$B$135,0),MATCH('Capacity Backing (Hide)'!$A50,'Capacity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(Hide)'!$A50,'Capacity Summary'!$I$35:$BH$35,0))&lt;&gt;0,INDEX('Capacity Summary'!$I$36:$BH$135,MATCH('Capacity Backing (Hide)'!S$2,'Capacity Summary'!$B$36:$B$135,0),MATCH('Capacity Backing (Hide)'!$A50,'Capacity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(Hide)'!$A50,'Capacity Summary'!$I$35:$BH$35,0))&lt;&gt;0,INDEX('Capacity Summary'!$I$36:$BH$135,MATCH('Capacity Backing (Hide)'!T$2,'Capacity Summary'!$B$36:$B$135,0),MATCH('Capacity Backing (Hide)'!$A50,'Capacity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(Hide)'!$A50,'Capacity Summary'!$I$35:$BH$35,0))&lt;&gt;0,INDEX('Capacity Summary'!$I$36:$BH$135,MATCH('Capacity Backing (Hide)'!U$2,'Capacity Summary'!$B$36:$B$135,0),MATCH('Capacity Backing (Hide)'!$A50,'Capacity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(Hide)'!$A50,'Capacity Summary'!$I$35:$BH$35,0))&lt;&gt;0,INDEX('Capacity Summary'!$I$36:$BH$135,MATCH('Capacity Backing (Hide)'!V$2,'Capacity Summary'!$B$36:$B$135,0),MATCH('Capacity Backing (Hide)'!$A50,'Capacity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(Hide)'!$A50,'Capacity Summary'!$I$35:$BH$35,0))&lt;&gt;0,INDEX('Capacity Summary'!$I$36:$BH$135,MATCH('Capacity Backing (Hide)'!W$2,'Capacity Summary'!$B$36:$B$135,0),MATCH('Capacity Backing (Hide)'!$A50,'Capacity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(Hide)'!$A50,'Capacity Summary'!$I$35:$BH$35,0))&lt;&gt;0,INDEX('Capacity Summary'!$I$36:$BH$135,MATCH('Capacity Backing (Hide)'!X$2,'Capacity Summary'!$B$36:$B$135,0),MATCH('Capacity Backing (Hide)'!$A50,'Capacity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(Hide)'!$A50,'Capacity Summary'!$I$35:$BH$35,0))&lt;&gt;0,INDEX('Capacity Summary'!$I$36:$BH$135,MATCH('Capacity Backing (Hide)'!Y$2,'Capacity Summary'!$B$36:$B$135,0),MATCH('Capacity Backing (Hide)'!$A50,'Capacity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(Hide)'!$A50,'Capacity Summary'!$I$35:$BH$35,0))&lt;&gt;0,INDEX('Capacity Summary'!$I$36:$BH$135,MATCH('Capacity Backing (Hide)'!Z$2,'Capacity Summary'!$B$36:$B$135,0),MATCH('Capacity Backing (Hide)'!$A50,'Capacity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(Hide)'!$A50,'Capacity Summary'!$I$35:$BH$35,0))&lt;&gt;0,INDEX('Capacity Summary'!$I$36:$BH$135,MATCH('Capacity Backing (Hide)'!AA$2,'Capacity Summary'!$B$36:$B$135,0),MATCH('Capacity Backing (Hide)'!$A50,'Capacity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(Hide)'!$A50,'Capacity Summary'!$I$35:$BH$35,0))&lt;&gt;0,INDEX('Capacity Summary'!$I$36:$BH$135,MATCH('Capacity Backing (Hide)'!AB$2,'Capacity Summary'!$B$36:$B$135,0),MATCH('Capacity Backing (Hide)'!$A50,'Capacity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(Hide)'!$A50,'Capacity Summary'!$I$35:$BH$35,0))&lt;&gt;0,INDEX('Capacity Summary'!$I$36:$BH$135,MATCH('Capacity Backing (Hide)'!AC$2,'Capacity Summary'!$B$36:$B$135,0),MATCH('Capacity Backing (Hide)'!$A50,'Capacity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(Hide)'!$A50,'Capacity Summary'!$I$35:$BH$35,0))&lt;&gt;0,INDEX('Capacity Summary'!$I$36:$BH$135,MATCH('Capacity Backing (Hide)'!AD$2,'Capacity Summary'!$B$36:$B$135,0),MATCH('Capacity Backing (Hide)'!$A50,'Capacity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(Hide)'!$A50,'Capacity Summary'!$I$35:$BH$35,0))&lt;&gt;0,INDEX('Capacity Summary'!$I$36:$BH$135,MATCH('Capacity Backing (Hide)'!AE$2,'Capacity Summary'!$B$36:$B$135,0),MATCH('Capacity Backing (Hide)'!$A50,'Capacity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(Hide)'!$A50,'Capacity Summary'!$I$35:$BH$35,0))&lt;&gt;0,INDEX('Capacity Summary'!$I$36:$BH$135,MATCH('Capacity Backing (Hide)'!AF$2,'Capacity Summary'!$B$36:$B$135,0),MATCH('Capacity Backing (Hide)'!$A50,'Capacity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(Hide)'!$A50,'Capacity Summary'!$I$35:$BH$35,0))&lt;&gt;0,INDEX('Capacity Summary'!$I$36:$BH$135,MATCH('Capacity Backing (Hide)'!AG$2,'Capacity Summary'!$B$36:$B$135,0),MATCH('Capacity Backing (Hide)'!$A50,'Capacity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(Hide)'!$A50,'Capacity Summary'!$I$35:$BH$35,0))&lt;&gt;0,INDEX('Capacity Summary'!$I$36:$BH$135,MATCH('Capacity Backing (Hide)'!AH$2,'Capacity Summary'!$B$36:$B$135,0),MATCH('Capacity Backing (Hide)'!$A50,'Capacity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(Hide)'!$A50,'Capacity Summary'!$I$35:$BH$35,0))&lt;&gt;0,INDEX('Capacity Summary'!$I$36:$BH$135,MATCH('Capacity Backing (Hide)'!AI$2,'Capacity Summary'!$B$36:$B$135,0),MATCH('Capacity Backing (Hide)'!$A50,'Capacity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(Hide)'!$A50,'Capacity Summary'!$I$35:$BH$35,0))&lt;&gt;0,INDEX('Capacity Summary'!$I$36:$BH$135,MATCH('Capacity Backing (Hide)'!AJ$2,'Capacity Summary'!$B$36:$B$135,0),MATCH('Capacity Backing (Hide)'!$A50,'Capacity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(Hide)'!$A50,'Capacity Summary'!$I$35:$BH$35,0))&lt;&gt;0,INDEX('Capacity Summary'!$I$36:$BH$135,MATCH('Capacity Backing (Hide)'!AK$2,'Capacity Summary'!$B$36:$B$135,0),MATCH('Capacity Backing (Hide)'!$A50,'Capacity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(Hide)'!$A50,'Capacity Summary'!$I$35:$BH$35,0))&lt;&gt;0,INDEX('Capacity Summary'!$I$36:$BH$135,MATCH('Capacity Backing (Hide)'!AL$2,'Capacity Summary'!$B$36:$B$135,0),MATCH('Capacity Backing (Hide)'!$A50,'Capacity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(Hide)'!$A50,'Capacity Summary'!$I$35:$BH$35,0))&lt;&gt;0,INDEX('Capacity Summary'!$I$36:$BH$135,MATCH('Capacity Backing (Hide)'!AM$2,'Capacity Summary'!$B$36:$B$135,0),MATCH('Capacity Backing (Hide)'!$A50,'Capacity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(Hide)'!$A50,'Capacity Summary'!$I$35:$BH$35,0))&lt;&gt;0,INDEX('Capacity Summary'!$I$36:$BH$135,MATCH('Capacity Backing (Hide)'!AN$2,'Capacity Summary'!$B$36:$B$135,0),MATCH('Capacity Backing (Hide)'!$A50,'Capacity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(Hide)'!$A50,'Capacity Summary'!$I$35:$BH$35,0))&lt;&gt;0,INDEX('Capacity Summary'!$I$36:$BH$135,MATCH('Capacity Backing (Hide)'!AO$2,'Capacity Summary'!$B$36:$B$135,0),MATCH('Capacity Backing (Hide)'!$A50,'Capacity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(Hide)'!$A50,'Capacity Summary'!$I$35:$BH$35,0))&lt;&gt;0,INDEX('Capacity Summary'!$I$36:$BH$135,MATCH('Capacity Backing (Hide)'!AP$2,'Capacity Summary'!$B$36:$B$135,0),MATCH('Capacity Backing (Hide)'!$A50,'Capacity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(Hide)'!$A50,'Capacity Summary'!$I$35:$BH$35,0))&lt;&gt;0,INDEX('Capacity Summary'!$I$36:$BH$135,MATCH('Capacity Backing (Hide)'!AQ$2,'Capacity Summary'!$B$36:$B$135,0),MATCH('Capacity Backing (Hide)'!$A50,'Capacity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(Hide)'!$A50,'Capacity Summary'!$I$35:$BH$35,0))&lt;&gt;0,INDEX('Capacity Summary'!$I$36:$BH$135,MATCH('Capacity Backing (Hide)'!AR$2,'Capacity Summary'!$B$36:$B$135,0),MATCH('Capacity Backing (Hide)'!$A50,'Capacity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(Hide)'!$A50,'Capacity Summary'!$I$35:$BH$35,0))&lt;&gt;0,INDEX('Capacity Summary'!$I$36:$BH$135,MATCH('Capacity Backing (Hide)'!AS$2,'Capacity Summary'!$B$36:$B$135,0),MATCH('Capacity Backing (Hide)'!$A50,'Capacity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(Hide)'!$A50,'Capacity Summary'!$I$35:$BH$35,0))&lt;&gt;0,INDEX('Capacity Summary'!$I$36:$BH$135,MATCH('Capacity Backing (Hide)'!AT$2,'Capacity Summary'!$B$36:$B$135,0),MATCH('Capacity Backing (Hide)'!$A50,'Capacity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(Hide)'!$A50,'Capacity Summary'!$I$35:$BH$35,0))&lt;&gt;0,INDEX('Capacity Summary'!$I$36:$BH$135,MATCH('Capacity Backing (Hide)'!AU$2,'Capacity Summary'!$B$36:$B$135,0),MATCH('Capacity Backing (Hide)'!$A50,'Capacity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(Hide)'!$A50,'Capacity Summary'!$I$35:$BH$35,0))&lt;&gt;0,INDEX('Capacity Summary'!$I$36:$BH$135,MATCH('Capacity Backing (Hide)'!AV$2,'Capacity Summary'!$B$36:$B$135,0),MATCH('Capacity Backing (Hide)'!$A50,'Capacity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(Hide)'!$A50,'Capacity Summary'!$I$35:$BH$35,0))&lt;&gt;0,INDEX('Capacity Summary'!$I$36:$BH$135,MATCH('Capacity Backing (Hide)'!AW$2,'Capacity Summary'!$B$36:$B$135,0),MATCH('Capacity Backing (Hide)'!$A50,'Capacity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(Hide)'!$A50,'Capacity Summary'!$I$35:$BH$35,0))&lt;&gt;0,INDEX('Capacity Summary'!$I$36:$BH$135,MATCH('Capacity Backing (Hide)'!AX$2,'Capacity Summary'!$B$36:$B$135,0),MATCH('Capacity Backing (Hide)'!$A50,'Capacity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(Hide)'!$A50,'Capacity Summary'!$I$35:$BH$35,0))&lt;&gt;0,INDEX('Capacity Summary'!$I$36:$BH$135,MATCH('Capacity Backing (Hide)'!AY$2,'Capacity Summary'!$B$36:$B$135,0),MATCH('Capacity Backing (Hide)'!$A50,'Capacity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(Hide)'!$A50,'Capacity Summary'!$I$35:$BH$35,0))&lt;&gt;0,INDEX('Capacity Summary'!$I$36:$BH$135,MATCH('Capacity Backing (Hide)'!AZ$2,'Capacity Summary'!$B$36:$B$135,0),MATCH('Capacity Backing (Hide)'!$A50,'Capacity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(Hide)'!$A50,'Capacity Summary'!$I$35:$BH$35,0))&lt;&gt;0,INDEX('Capacity Summary'!$I$36:$BH$135,MATCH('Capacity Backing (Hide)'!BA$2,'Capacity Summary'!$B$36:$B$135,0),MATCH('Capacity Backing (Hide)'!$A50,'Capacity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(Hide)'!$A50,'Capacity Summary'!$I$35:$BH$35,0))&lt;&gt;0,INDEX('Capacity Summary'!$I$36:$BH$135,MATCH('Capacity Backing (Hide)'!BB$2,'Capacity Summary'!$B$36:$B$135,0),MATCH('Capacity Backing (Hide)'!$A50,'Capacity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(Hide)'!$A50,'Capacity Summary'!$I$35:$BH$35,0))&lt;&gt;0,INDEX('Capacity Summary'!$I$36:$BH$135,MATCH('Capacity Backing (Hide)'!BC$2,'Capacity Summary'!$B$36:$B$135,0),MATCH('Capacity Backing (Hide)'!$A50,'Capacity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(Hide)'!$A50,'Capacity Summary'!$I$35:$BH$35,0))&lt;&gt;0,INDEX('Capacity Summary'!$I$36:$BH$135,MATCH('Capacity Backing (Hide)'!BD$2,'Capacity Summary'!$B$36:$B$135,0),MATCH('Capacity Backing (Hide)'!$A50,'Capacity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(Hide)'!$A50,'Capacity Summary'!$I$35:$BH$35,0))&lt;&gt;0,INDEX('Capacity Summary'!$I$36:$BH$135,MATCH('Capacity Backing (Hide)'!BE$2,'Capacity Summary'!$B$36:$B$135,0),MATCH('Capacity Backing (Hide)'!$A50,'Capacity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(Hide)'!$A50,'Capacity Summary'!$I$35:$BH$35,0))&lt;&gt;0,INDEX('Capacity Summary'!$I$36:$BH$135,MATCH('Capacity Backing (Hide)'!BF$2,'Capacity Summary'!$B$36:$B$135,0),MATCH('Capacity Backing (Hide)'!$A50,'Capacity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(Hide)'!$A50,'Capacity Summary'!$I$35:$BH$35,0))&lt;&gt;0,INDEX('Capacity Summary'!$I$36:$BH$135,MATCH('Capacity Backing (Hide)'!BG$2,'Capacity Summary'!$B$36:$B$135,0),MATCH('Capacity Backing (Hide)'!$A50,'Capacity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(Hide)'!$A50,'Capacity Summary'!$I$35:$BH$35,0))&lt;&gt;0,INDEX('Capacity Summary'!$I$36:$BH$135,MATCH('Capacity Backing (Hide)'!BH$2,'Capacity Summary'!$B$36:$B$135,0),MATCH('Capacity Backing (Hide)'!$A50,'Capacity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(Hide)'!$A50,'Capacity Summary'!$I$35:$BH$35,0))&lt;&gt;0,INDEX('Capacity Summary'!$I$36:$BH$135,MATCH('Capacity Backing (Hide)'!BI$2,'Capacity Summary'!$B$36:$B$135,0),MATCH('Capacity Backing (Hide)'!$A50,'Capacity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(Hide)'!$A50,'Capacity Summary'!$I$35:$BH$35,0))&lt;&gt;0,INDEX('Capacity Summary'!$I$36:$BH$135,MATCH('Capacity Backing (Hide)'!BJ$2,'Capacity Summary'!$B$36:$B$135,0),MATCH('Capacity Backing (Hide)'!$A50,'Capacity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(Hide)'!$A50,'Capacity Summary'!$I$35:$BH$35,0))&lt;&gt;0,INDEX('Capacity Summary'!$I$36:$BH$135,MATCH('Capacity Backing (Hide)'!BK$2,'Capacity Summary'!$B$36:$B$135,0),MATCH('Capacity Backing (Hide)'!$A50,'Capacity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(Hide)'!$A50,'Capacity Summary'!$I$35:$BH$35,0))&lt;&gt;0,INDEX('Capacity Summary'!$I$36:$BH$135,MATCH('Capacity Backing (Hide)'!BL$2,'Capacity Summary'!$B$36:$B$135,0),MATCH('Capacity Backing (Hide)'!$A50,'Capacity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(Hide)'!$A50,'Capacity Summary'!$I$35:$BH$35,0))&lt;&gt;0,INDEX('Capacity Summary'!$I$36:$BH$135,MATCH('Capacity Backing (Hide)'!BM$2,'Capacity Summary'!$B$36:$B$135,0),MATCH('Capacity Backing (Hide)'!$A50,'Capacity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(Hide)'!$A50,'Capacity Summary'!$I$35:$BH$35,0))&lt;&gt;0,INDEX('Capacity Summary'!$I$36:$BH$135,MATCH('Capacity Backing (Hide)'!BN$2,'Capacity Summary'!$B$36:$B$135,0),MATCH('Capacity Backing (Hide)'!$A50,'Capacity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(Hide)'!$A50,'Capacity Summary'!$I$35:$BH$35,0))&lt;&gt;0,INDEX('Capacity Summary'!$I$36:$BH$135,MATCH('Capacity Backing (Hide)'!BO$2,'Capacity Summary'!$B$36:$B$135,0),MATCH('Capacity Backing (Hide)'!$A50,'Capacity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(Hide)'!$A50,'Capacity Summary'!$I$35:$BH$35,0))&lt;&gt;0,INDEX('Capacity Summary'!$I$36:$BH$135,MATCH('Capacity Backing (Hide)'!BP$2,'Capacity Summary'!$B$36:$B$135,0),MATCH('Capacity Backing (Hide)'!$A50,'Capacity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(Hide)'!$A50,'Capacity Summary'!$I$35:$BH$35,0))&lt;&gt;0,INDEX('Capacity Summary'!$I$36:$BH$135,MATCH('Capacity Backing (Hide)'!BQ$2,'Capacity Summary'!$B$36:$B$135,0),MATCH('Capacity Backing (Hide)'!$A50,'Capacity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(Hide)'!$A50,'Capacity Summary'!$I$35:$BH$35,0))&lt;&gt;0,INDEX('Capacity Summary'!$I$36:$BH$135,MATCH('Capacity Backing (Hide)'!BR$2,'Capacity Summary'!$B$36:$B$135,0),MATCH('Capacity Backing (Hide)'!$A50,'Capacity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(Hide)'!$A50,'Capacity Summary'!$I$35:$BH$35,0))&lt;&gt;0,INDEX('Capacity Summary'!$I$36:$BH$135,MATCH('Capacity Backing (Hide)'!BS$2,'Capacity Summary'!$B$36:$B$135,0),MATCH('Capacity Backing (Hide)'!$A50,'Capacity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(Hide)'!$A50,'Capacity Summary'!$I$35:$BH$35,0))&lt;&gt;0,INDEX('Capacity Summary'!$I$36:$BH$135,MATCH('Capacity Backing (Hide)'!BT$2,'Capacity Summary'!$B$36:$B$135,0),MATCH('Capacity Backing (Hide)'!$A50,'Capacity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(Hide)'!$A50,'Capacity Summary'!$I$35:$BH$35,0))&lt;&gt;0,INDEX('Capacity Summary'!$I$36:$BH$135,MATCH('Capacity Backing (Hide)'!BU$2,'Capacity Summary'!$B$36:$B$135,0),MATCH('Capacity Backing (Hide)'!$A50,'Capacity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(Hide)'!$A50,'Capacity Summary'!$I$35:$BH$35,0))&lt;&gt;0,INDEX('Capacity Summary'!$I$36:$BH$135,MATCH('Capacity Backing (Hide)'!BV$2,'Capacity Summary'!$B$36:$B$135,0),MATCH('Capacity Backing (Hide)'!$A50,'Capacity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(Hide)'!$A50,'Capacity Summary'!$I$35:$BH$35,0))&lt;&gt;0,INDEX('Capacity Summary'!$I$36:$BH$135,MATCH('Capacity Backing (Hide)'!BW$2,'Capacity Summary'!$B$36:$B$135,0),MATCH('Capacity Backing (Hide)'!$A50,'Capacity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(Hide)'!$A50,'Capacity Summary'!$I$35:$BH$35,0))&lt;&gt;0,INDEX('Capacity Summary'!$I$36:$BH$135,MATCH('Capacity Backing (Hide)'!BX$2,'Capacity Summary'!$B$36:$B$135,0),MATCH('Capacity Backing (Hide)'!$A50,'Capacity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(Hide)'!$A50,'Capacity Summary'!$I$35:$BH$35,0))&lt;&gt;0,INDEX('Capacity Summary'!$I$36:$BH$135,MATCH('Capacity Backing (Hide)'!BY$2,'Capacity Summary'!$B$36:$B$135,0),MATCH('Capacity Backing (Hide)'!$A50,'Capacity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(Hide)'!$A50,'Capacity Summary'!$I$35:$BH$35,0))&lt;&gt;0,INDEX('Capacity Summary'!$I$36:$BH$135,MATCH('Capacity Backing (Hide)'!BZ$2,'Capacity Summary'!$B$36:$B$135,0),MATCH('Capacity Backing (Hide)'!$A50,'Capacity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(Hide)'!$A50,'Capacity Summary'!$I$35:$BH$35,0))&lt;&gt;0,INDEX('Capacity Summary'!$I$36:$BH$135,MATCH('Capacity Backing (Hide)'!CA$2,'Capacity Summary'!$B$36:$B$135,0),MATCH('Capacity Backing (Hide)'!$A50,'Capacity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(Hide)'!$A50,'Capacity Summary'!$I$35:$BH$35,0))&lt;&gt;0,INDEX('Capacity Summary'!$I$36:$BH$135,MATCH('Capacity Backing (Hide)'!CB$2,'Capacity Summary'!$B$36:$B$135,0),MATCH('Capacity Backing (Hide)'!$A50,'Capacity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(Hide)'!$A50,'Capacity Summary'!$I$35:$BH$35,0))&lt;&gt;0,INDEX('Capacity Summary'!$I$36:$BH$135,MATCH('Capacity Backing (Hide)'!CC$2,'Capacity Summary'!$B$36:$B$135,0),MATCH('Capacity Backing (Hide)'!$A50,'Capacity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(Hide)'!$A50,'Capacity Summary'!$I$35:$BH$35,0))&lt;&gt;0,INDEX('Capacity Summary'!$I$36:$BH$135,MATCH('Capacity Backing (Hide)'!CD$2,'Capacity Summary'!$B$36:$B$135,0),MATCH('Capacity Backing (Hide)'!$A50,'Capacity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(Hide)'!$A50,'Capacity Summary'!$I$35:$BH$35,0))&lt;&gt;0,INDEX('Capacity Summary'!$I$36:$BH$135,MATCH('Capacity Backing (Hide)'!CE$2,'Capacity Summary'!$B$36:$B$135,0),MATCH('Capacity Backing (Hide)'!$A50,'Capacity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(Hide)'!$A50,'Capacity Summary'!$I$35:$BH$35,0))&lt;&gt;0,INDEX('Capacity Summary'!$I$36:$BH$135,MATCH('Capacity Backing (Hide)'!CF$2,'Capacity Summary'!$B$36:$B$135,0),MATCH('Capacity Backing (Hide)'!$A50,'Capacity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(Hide)'!$A50,'Capacity Summary'!$I$35:$BH$35,0))&lt;&gt;0,INDEX('Capacity Summary'!$I$36:$BH$135,MATCH('Capacity Backing (Hide)'!CG$2,'Capacity Summary'!$B$36:$B$135,0),MATCH('Capacity Backing (Hide)'!$A50,'Capacity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(Hide)'!$A50,'Capacity Summary'!$I$35:$BH$35,0))&lt;&gt;0,INDEX('Capacity Summary'!$I$36:$BH$135,MATCH('Capacity Backing (Hide)'!CH$2,'Capacity Summary'!$B$36:$B$135,0),MATCH('Capacity Backing (Hide)'!$A50,'Capacity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(Hide)'!$A50,'Capacity Summary'!$I$35:$BH$35,0))&lt;&gt;0,INDEX('Capacity Summary'!$I$36:$BH$135,MATCH('Capacity Backing (Hide)'!CI$2,'Capacity Summary'!$B$36:$B$135,0),MATCH('Capacity Backing (Hide)'!$A50,'Capacity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(Hide)'!$A50,'Capacity Summary'!$I$35:$BH$35,0))&lt;&gt;0,INDEX('Capacity Summary'!$I$36:$BH$135,MATCH('Capacity Backing (Hide)'!CJ$2,'Capacity Summary'!$B$36:$B$135,0),MATCH('Capacity Backing (Hide)'!$A50,'Capacity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(Hide)'!$A50,'Capacity Summary'!$I$35:$BH$35,0))&lt;&gt;0,INDEX('Capacity Summary'!$I$36:$BH$135,MATCH('Capacity Backing (Hide)'!CK$2,'Capacity Summary'!$B$36:$B$135,0),MATCH('Capacity Backing (Hide)'!$A50,'Capacity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(Hide)'!$A50,'Capacity Summary'!$I$35:$BH$35,0))&lt;&gt;0,INDEX('Capacity Summary'!$I$36:$BH$135,MATCH('Capacity Backing (Hide)'!CL$2,'Capacity Summary'!$B$36:$B$135,0),MATCH('Capacity Backing (Hide)'!$A50,'Capacity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(Hide)'!$A50,'Capacity Summary'!$I$35:$BH$35,0))&lt;&gt;0,INDEX('Capacity Summary'!$I$36:$BH$135,MATCH('Capacity Backing (Hide)'!CM$2,'Capacity Summary'!$B$36:$B$135,0),MATCH('Capacity Backing (Hide)'!$A50,'Capacity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(Hide)'!$A50,'Capacity Summary'!$I$35:$BH$35,0))&lt;&gt;0,INDEX('Capacity Summary'!$I$36:$BH$135,MATCH('Capacity Backing (Hide)'!CN$2,'Capacity Summary'!$B$36:$B$135,0),MATCH('Capacity Backing (Hide)'!$A50,'Capacity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(Hide)'!$A50,'Capacity Summary'!$I$35:$BH$35,0))&lt;&gt;0,INDEX('Capacity Summary'!$I$36:$BH$135,MATCH('Capacity Backing (Hide)'!CO$2,'Capacity Summary'!$B$36:$B$135,0),MATCH('Capacity Backing (Hide)'!$A50,'Capacity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(Hide)'!$A50,'Capacity Summary'!$I$35:$BH$35,0))&lt;&gt;0,INDEX('Capacity Summary'!$I$36:$BH$135,MATCH('Capacity Backing (Hide)'!CP$2,'Capacity Summary'!$B$36:$B$135,0),MATCH('Capacity Backing (Hide)'!$A50,'Capacity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(Hide)'!$A50,'Capacity Summary'!$I$35:$BH$35,0))&lt;&gt;0,INDEX('Capacity Summary'!$I$36:$BH$135,MATCH('Capacity Backing (Hide)'!CQ$2,'Capacity Summary'!$B$36:$B$135,0),MATCH('Capacity Backing (Hide)'!$A50,'Capacity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(Hide)'!$A50,'Capacity Summary'!$I$35:$BH$35,0))&lt;&gt;0,INDEX('Capacity Summary'!$I$36:$BH$135,MATCH('Capacity Backing (Hide)'!CR$2,'Capacity Summary'!$B$36:$B$135,0),MATCH('Capacity Backing (Hide)'!$A50,'Capacity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(Hide)'!$A50,'Capacity Summary'!$I$35:$BH$35,0))&lt;&gt;0,INDEX('Capacity Summary'!$I$36:$BH$135,MATCH('Capacity Backing (Hide)'!CS$2,'Capacity Summary'!$B$36:$B$135,0),MATCH('Capacity Backing (Hide)'!$A50,'Capacity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(Hide)'!$A50,'Capacity Summary'!$I$35:$BH$35,0))&lt;&gt;0,INDEX('Capacity Summary'!$I$36:$BH$135,MATCH('Capacity Backing (Hide)'!CT$2,'Capacity Summary'!$B$36:$B$135,0),MATCH('Capacity Backing (Hide)'!$A50,'Capacity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(Hide)'!$A50,'Capacity Summary'!$I$35:$BH$35,0))&lt;&gt;0,INDEX('Capacity Summary'!$I$36:$BH$135,MATCH('Capacity Backing (Hide)'!CU$2,'Capacity Summary'!$B$36:$B$135,0),MATCH('Capacity Backing (Hide)'!$A50,'Capacity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(Hide)'!$A50,'Capacity Summary'!$I$35:$BH$35,0))&lt;&gt;0,INDEX('Capacity Summary'!$I$36:$BH$135,MATCH('Capacity Backing (Hide)'!CV$2,'Capacity Summary'!$B$36:$B$135,0),MATCH('Capacity Backing (Hide)'!$A50,'Capacity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(Hide)'!$A50,'Capacity Summary'!$I$35:$BH$35,0))&lt;&gt;0,INDEX('Capacity Summary'!$I$36:$BH$135,MATCH('Capacity Backing (Hide)'!CW$2,'Capacity Summary'!$B$36:$B$135,0),MATCH('Capacity Backing (Hide)'!$A50,'Capacity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1" spans="1:101" x14ac:dyDescent="0.35">
      <c r="A51" s="2">
        <f ca="1">'Required Capacity (Hide)'!E51</f>
        <v>44526</v>
      </c>
      <c r="B51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(Hide)'!$A51,'Capacity Summary'!$I$35:$BH$35,0))&lt;&gt;0,INDEX('Capacity Summary'!$I$36:$BH$135,MATCH('Capacity Backing (Hide)'!B$2,'Capacity Summary'!$B$36:$B$135,0),MATCH('Capacity Backing (Hide)'!$A51,'Capacity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1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(Hide)'!$A51,'Capacity Summary'!$I$35:$BH$35,0))&lt;&gt;0,INDEX('Capacity Summary'!$I$36:$BH$135,MATCH('Capacity Backing (Hide)'!C$2,'Capacity Summary'!$B$36:$B$135,0),MATCH('Capacity Backing (Hide)'!$A51,'Capacity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1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(Hide)'!$A51,'Capacity Summary'!$I$35:$BH$35,0))&lt;&gt;0,INDEX('Capacity Summary'!$I$36:$BH$135,MATCH('Capacity Backing (Hide)'!D$2,'Capacity Summary'!$B$36:$B$135,0),MATCH('Capacity Backing (Hide)'!$A51,'Capacity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(Hide)'!$A51,'Capacity Summary'!$I$35:$BH$35,0))&lt;&gt;0,INDEX('Capacity Summary'!$I$36:$BH$135,MATCH('Capacity Backing (Hide)'!E$2,'Capacity Summary'!$B$36:$B$135,0),MATCH('Capacity Backing (Hide)'!$A51,'Capacity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(Hide)'!$A51,'Capacity Summary'!$I$35:$BH$35,0))&lt;&gt;0,INDEX('Capacity Summary'!$I$36:$BH$135,MATCH('Capacity Backing (Hide)'!F$2,'Capacity Summary'!$B$36:$B$135,0),MATCH('Capacity Backing (Hide)'!$A51,'Capacity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(Hide)'!$A51,'Capacity Summary'!$I$35:$BH$35,0))&lt;&gt;0,INDEX('Capacity Summary'!$I$36:$BH$135,MATCH('Capacity Backing (Hide)'!G$2,'Capacity Summary'!$B$36:$B$135,0),MATCH('Capacity Backing (Hide)'!$A51,'Capacity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(Hide)'!$A51,'Capacity Summary'!$I$35:$BH$35,0))&lt;&gt;0,INDEX('Capacity Summary'!$I$36:$BH$135,MATCH('Capacity Backing (Hide)'!H$2,'Capacity Summary'!$B$36:$B$135,0),MATCH('Capacity Backing (Hide)'!$A51,'Capacity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(Hide)'!$A51,'Capacity Summary'!$I$35:$BH$35,0))&lt;&gt;0,INDEX('Capacity Summary'!$I$36:$BH$135,MATCH('Capacity Backing (Hide)'!I$2,'Capacity Summary'!$B$36:$B$135,0),MATCH('Capacity Backing (Hide)'!$A51,'Capacity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(Hide)'!$A51,'Capacity Summary'!$I$35:$BH$35,0))&lt;&gt;0,INDEX('Capacity Summary'!$I$36:$BH$135,MATCH('Capacity Backing (Hide)'!J$2,'Capacity Summary'!$B$36:$B$135,0),MATCH('Capacity Backing (Hide)'!$A51,'Capacity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(Hide)'!$A51,'Capacity Summary'!$I$35:$BH$35,0))&lt;&gt;0,INDEX('Capacity Summary'!$I$36:$BH$135,MATCH('Capacity Backing (Hide)'!K$2,'Capacity Summary'!$B$36:$B$135,0),MATCH('Capacity Backing (Hide)'!$A51,'Capacity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(Hide)'!$A51,'Capacity Summary'!$I$35:$BH$35,0))&lt;&gt;0,INDEX('Capacity Summary'!$I$36:$BH$135,MATCH('Capacity Backing (Hide)'!L$2,'Capacity Summary'!$B$36:$B$135,0),MATCH('Capacity Backing (Hide)'!$A51,'Capacity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(Hide)'!$A51,'Capacity Summary'!$I$35:$BH$35,0))&lt;&gt;0,INDEX('Capacity Summary'!$I$36:$BH$135,MATCH('Capacity Backing (Hide)'!M$2,'Capacity Summary'!$B$36:$B$135,0),MATCH('Capacity Backing (Hide)'!$A51,'Capacity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(Hide)'!$A51,'Capacity Summary'!$I$35:$BH$35,0))&lt;&gt;0,INDEX('Capacity Summary'!$I$36:$BH$135,MATCH('Capacity Backing (Hide)'!N$2,'Capacity Summary'!$B$36:$B$135,0),MATCH('Capacity Backing (Hide)'!$A51,'Capacity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(Hide)'!$A51,'Capacity Summary'!$I$35:$BH$35,0))&lt;&gt;0,INDEX('Capacity Summary'!$I$36:$BH$135,MATCH('Capacity Backing (Hide)'!O$2,'Capacity Summary'!$B$36:$B$135,0),MATCH('Capacity Backing (Hide)'!$A51,'Capacity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(Hide)'!$A51,'Capacity Summary'!$I$35:$BH$35,0))&lt;&gt;0,INDEX('Capacity Summary'!$I$36:$BH$135,MATCH('Capacity Backing (Hide)'!P$2,'Capacity Summary'!$B$36:$B$135,0),MATCH('Capacity Backing (Hide)'!$A51,'Capacity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(Hide)'!$A51,'Capacity Summary'!$I$35:$BH$35,0))&lt;&gt;0,INDEX('Capacity Summary'!$I$36:$BH$135,MATCH('Capacity Backing (Hide)'!Q$2,'Capacity Summary'!$B$36:$B$135,0),MATCH('Capacity Backing (Hide)'!$A51,'Capacity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(Hide)'!$A51,'Capacity Summary'!$I$35:$BH$35,0))&lt;&gt;0,INDEX('Capacity Summary'!$I$36:$BH$135,MATCH('Capacity Backing (Hide)'!R$2,'Capacity Summary'!$B$36:$B$135,0),MATCH('Capacity Backing (Hide)'!$A51,'Capacity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(Hide)'!$A51,'Capacity Summary'!$I$35:$BH$35,0))&lt;&gt;0,INDEX('Capacity Summary'!$I$36:$BH$135,MATCH('Capacity Backing (Hide)'!S$2,'Capacity Summary'!$B$36:$B$135,0),MATCH('Capacity Backing (Hide)'!$A51,'Capacity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(Hide)'!$A51,'Capacity Summary'!$I$35:$BH$35,0))&lt;&gt;0,INDEX('Capacity Summary'!$I$36:$BH$135,MATCH('Capacity Backing (Hide)'!T$2,'Capacity Summary'!$B$36:$B$135,0),MATCH('Capacity Backing (Hide)'!$A51,'Capacity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(Hide)'!$A51,'Capacity Summary'!$I$35:$BH$35,0))&lt;&gt;0,INDEX('Capacity Summary'!$I$36:$BH$135,MATCH('Capacity Backing (Hide)'!U$2,'Capacity Summary'!$B$36:$B$135,0),MATCH('Capacity Backing (Hide)'!$A51,'Capacity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(Hide)'!$A51,'Capacity Summary'!$I$35:$BH$35,0))&lt;&gt;0,INDEX('Capacity Summary'!$I$36:$BH$135,MATCH('Capacity Backing (Hide)'!V$2,'Capacity Summary'!$B$36:$B$135,0),MATCH('Capacity Backing (Hide)'!$A51,'Capacity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(Hide)'!$A51,'Capacity Summary'!$I$35:$BH$35,0))&lt;&gt;0,INDEX('Capacity Summary'!$I$36:$BH$135,MATCH('Capacity Backing (Hide)'!W$2,'Capacity Summary'!$B$36:$B$135,0),MATCH('Capacity Backing (Hide)'!$A51,'Capacity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(Hide)'!$A51,'Capacity Summary'!$I$35:$BH$35,0))&lt;&gt;0,INDEX('Capacity Summary'!$I$36:$BH$135,MATCH('Capacity Backing (Hide)'!X$2,'Capacity Summary'!$B$36:$B$135,0),MATCH('Capacity Backing (Hide)'!$A51,'Capacity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(Hide)'!$A51,'Capacity Summary'!$I$35:$BH$35,0))&lt;&gt;0,INDEX('Capacity Summary'!$I$36:$BH$135,MATCH('Capacity Backing (Hide)'!Y$2,'Capacity Summary'!$B$36:$B$135,0),MATCH('Capacity Backing (Hide)'!$A51,'Capacity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(Hide)'!$A51,'Capacity Summary'!$I$35:$BH$35,0))&lt;&gt;0,INDEX('Capacity Summary'!$I$36:$BH$135,MATCH('Capacity Backing (Hide)'!Z$2,'Capacity Summary'!$B$36:$B$135,0),MATCH('Capacity Backing (Hide)'!$A51,'Capacity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(Hide)'!$A51,'Capacity Summary'!$I$35:$BH$35,0))&lt;&gt;0,INDEX('Capacity Summary'!$I$36:$BH$135,MATCH('Capacity Backing (Hide)'!AA$2,'Capacity Summary'!$B$36:$B$135,0),MATCH('Capacity Backing (Hide)'!$A51,'Capacity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(Hide)'!$A51,'Capacity Summary'!$I$35:$BH$35,0))&lt;&gt;0,INDEX('Capacity Summary'!$I$36:$BH$135,MATCH('Capacity Backing (Hide)'!AB$2,'Capacity Summary'!$B$36:$B$135,0),MATCH('Capacity Backing (Hide)'!$A51,'Capacity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(Hide)'!$A51,'Capacity Summary'!$I$35:$BH$35,0))&lt;&gt;0,INDEX('Capacity Summary'!$I$36:$BH$135,MATCH('Capacity Backing (Hide)'!AC$2,'Capacity Summary'!$B$36:$B$135,0),MATCH('Capacity Backing (Hide)'!$A51,'Capacity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(Hide)'!$A51,'Capacity Summary'!$I$35:$BH$35,0))&lt;&gt;0,INDEX('Capacity Summary'!$I$36:$BH$135,MATCH('Capacity Backing (Hide)'!AD$2,'Capacity Summary'!$B$36:$B$135,0),MATCH('Capacity Backing (Hide)'!$A51,'Capacity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(Hide)'!$A51,'Capacity Summary'!$I$35:$BH$35,0))&lt;&gt;0,INDEX('Capacity Summary'!$I$36:$BH$135,MATCH('Capacity Backing (Hide)'!AE$2,'Capacity Summary'!$B$36:$B$135,0),MATCH('Capacity Backing (Hide)'!$A51,'Capacity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(Hide)'!$A51,'Capacity Summary'!$I$35:$BH$35,0))&lt;&gt;0,INDEX('Capacity Summary'!$I$36:$BH$135,MATCH('Capacity Backing (Hide)'!AF$2,'Capacity Summary'!$B$36:$B$135,0),MATCH('Capacity Backing (Hide)'!$A51,'Capacity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(Hide)'!$A51,'Capacity Summary'!$I$35:$BH$35,0))&lt;&gt;0,INDEX('Capacity Summary'!$I$36:$BH$135,MATCH('Capacity Backing (Hide)'!AG$2,'Capacity Summary'!$B$36:$B$135,0),MATCH('Capacity Backing (Hide)'!$A51,'Capacity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(Hide)'!$A51,'Capacity Summary'!$I$35:$BH$35,0))&lt;&gt;0,INDEX('Capacity Summary'!$I$36:$BH$135,MATCH('Capacity Backing (Hide)'!AH$2,'Capacity Summary'!$B$36:$B$135,0),MATCH('Capacity Backing (Hide)'!$A51,'Capacity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(Hide)'!$A51,'Capacity Summary'!$I$35:$BH$35,0))&lt;&gt;0,INDEX('Capacity Summary'!$I$36:$BH$135,MATCH('Capacity Backing (Hide)'!AI$2,'Capacity Summary'!$B$36:$B$135,0),MATCH('Capacity Backing (Hide)'!$A51,'Capacity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(Hide)'!$A51,'Capacity Summary'!$I$35:$BH$35,0))&lt;&gt;0,INDEX('Capacity Summary'!$I$36:$BH$135,MATCH('Capacity Backing (Hide)'!AJ$2,'Capacity Summary'!$B$36:$B$135,0),MATCH('Capacity Backing (Hide)'!$A51,'Capacity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(Hide)'!$A51,'Capacity Summary'!$I$35:$BH$35,0))&lt;&gt;0,INDEX('Capacity Summary'!$I$36:$BH$135,MATCH('Capacity Backing (Hide)'!AK$2,'Capacity Summary'!$B$36:$B$135,0),MATCH('Capacity Backing (Hide)'!$A51,'Capacity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(Hide)'!$A51,'Capacity Summary'!$I$35:$BH$35,0))&lt;&gt;0,INDEX('Capacity Summary'!$I$36:$BH$135,MATCH('Capacity Backing (Hide)'!AL$2,'Capacity Summary'!$B$36:$B$135,0),MATCH('Capacity Backing (Hide)'!$A51,'Capacity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(Hide)'!$A51,'Capacity Summary'!$I$35:$BH$35,0))&lt;&gt;0,INDEX('Capacity Summary'!$I$36:$BH$135,MATCH('Capacity Backing (Hide)'!AM$2,'Capacity Summary'!$B$36:$B$135,0),MATCH('Capacity Backing (Hide)'!$A51,'Capacity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(Hide)'!$A51,'Capacity Summary'!$I$35:$BH$35,0))&lt;&gt;0,INDEX('Capacity Summary'!$I$36:$BH$135,MATCH('Capacity Backing (Hide)'!AN$2,'Capacity Summary'!$B$36:$B$135,0),MATCH('Capacity Backing (Hide)'!$A51,'Capacity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(Hide)'!$A51,'Capacity Summary'!$I$35:$BH$35,0))&lt;&gt;0,INDEX('Capacity Summary'!$I$36:$BH$135,MATCH('Capacity Backing (Hide)'!AO$2,'Capacity Summary'!$B$36:$B$135,0),MATCH('Capacity Backing (Hide)'!$A51,'Capacity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(Hide)'!$A51,'Capacity Summary'!$I$35:$BH$35,0))&lt;&gt;0,INDEX('Capacity Summary'!$I$36:$BH$135,MATCH('Capacity Backing (Hide)'!AP$2,'Capacity Summary'!$B$36:$B$135,0),MATCH('Capacity Backing (Hide)'!$A51,'Capacity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(Hide)'!$A51,'Capacity Summary'!$I$35:$BH$35,0))&lt;&gt;0,INDEX('Capacity Summary'!$I$36:$BH$135,MATCH('Capacity Backing (Hide)'!AQ$2,'Capacity Summary'!$B$36:$B$135,0),MATCH('Capacity Backing (Hide)'!$A51,'Capacity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(Hide)'!$A51,'Capacity Summary'!$I$35:$BH$35,0))&lt;&gt;0,INDEX('Capacity Summary'!$I$36:$BH$135,MATCH('Capacity Backing (Hide)'!AR$2,'Capacity Summary'!$B$36:$B$135,0),MATCH('Capacity Backing (Hide)'!$A51,'Capacity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(Hide)'!$A51,'Capacity Summary'!$I$35:$BH$35,0))&lt;&gt;0,INDEX('Capacity Summary'!$I$36:$BH$135,MATCH('Capacity Backing (Hide)'!AS$2,'Capacity Summary'!$B$36:$B$135,0),MATCH('Capacity Backing (Hide)'!$A51,'Capacity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(Hide)'!$A51,'Capacity Summary'!$I$35:$BH$35,0))&lt;&gt;0,INDEX('Capacity Summary'!$I$36:$BH$135,MATCH('Capacity Backing (Hide)'!AT$2,'Capacity Summary'!$B$36:$B$135,0),MATCH('Capacity Backing (Hide)'!$A51,'Capacity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(Hide)'!$A51,'Capacity Summary'!$I$35:$BH$35,0))&lt;&gt;0,INDEX('Capacity Summary'!$I$36:$BH$135,MATCH('Capacity Backing (Hide)'!AU$2,'Capacity Summary'!$B$36:$B$135,0),MATCH('Capacity Backing (Hide)'!$A51,'Capacity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(Hide)'!$A51,'Capacity Summary'!$I$35:$BH$35,0))&lt;&gt;0,INDEX('Capacity Summary'!$I$36:$BH$135,MATCH('Capacity Backing (Hide)'!AV$2,'Capacity Summary'!$B$36:$B$135,0),MATCH('Capacity Backing (Hide)'!$A51,'Capacity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(Hide)'!$A51,'Capacity Summary'!$I$35:$BH$35,0))&lt;&gt;0,INDEX('Capacity Summary'!$I$36:$BH$135,MATCH('Capacity Backing (Hide)'!AW$2,'Capacity Summary'!$B$36:$B$135,0),MATCH('Capacity Backing (Hide)'!$A51,'Capacity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(Hide)'!$A51,'Capacity Summary'!$I$35:$BH$35,0))&lt;&gt;0,INDEX('Capacity Summary'!$I$36:$BH$135,MATCH('Capacity Backing (Hide)'!AX$2,'Capacity Summary'!$B$36:$B$135,0),MATCH('Capacity Backing (Hide)'!$A51,'Capacity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(Hide)'!$A51,'Capacity Summary'!$I$35:$BH$35,0))&lt;&gt;0,INDEX('Capacity Summary'!$I$36:$BH$135,MATCH('Capacity Backing (Hide)'!AY$2,'Capacity Summary'!$B$36:$B$135,0),MATCH('Capacity Backing (Hide)'!$A51,'Capacity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(Hide)'!$A51,'Capacity Summary'!$I$35:$BH$35,0))&lt;&gt;0,INDEX('Capacity Summary'!$I$36:$BH$135,MATCH('Capacity Backing (Hide)'!AZ$2,'Capacity Summary'!$B$36:$B$135,0),MATCH('Capacity Backing (Hide)'!$A51,'Capacity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(Hide)'!$A51,'Capacity Summary'!$I$35:$BH$35,0))&lt;&gt;0,INDEX('Capacity Summary'!$I$36:$BH$135,MATCH('Capacity Backing (Hide)'!BA$2,'Capacity Summary'!$B$36:$B$135,0),MATCH('Capacity Backing (Hide)'!$A51,'Capacity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(Hide)'!$A51,'Capacity Summary'!$I$35:$BH$35,0))&lt;&gt;0,INDEX('Capacity Summary'!$I$36:$BH$135,MATCH('Capacity Backing (Hide)'!BB$2,'Capacity Summary'!$B$36:$B$135,0),MATCH('Capacity Backing (Hide)'!$A51,'Capacity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(Hide)'!$A51,'Capacity Summary'!$I$35:$BH$35,0))&lt;&gt;0,INDEX('Capacity Summary'!$I$36:$BH$135,MATCH('Capacity Backing (Hide)'!BC$2,'Capacity Summary'!$B$36:$B$135,0),MATCH('Capacity Backing (Hide)'!$A51,'Capacity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(Hide)'!$A51,'Capacity Summary'!$I$35:$BH$35,0))&lt;&gt;0,INDEX('Capacity Summary'!$I$36:$BH$135,MATCH('Capacity Backing (Hide)'!BD$2,'Capacity Summary'!$B$36:$B$135,0),MATCH('Capacity Backing (Hide)'!$A51,'Capacity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(Hide)'!$A51,'Capacity Summary'!$I$35:$BH$35,0))&lt;&gt;0,INDEX('Capacity Summary'!$I$36:$BH$135,MATCH('Capacity Backing (Hide)'!BE$2,'Capacity Summary'!$B$36:$B$135,0),MATCH('Capacity Backing (Hide)'!$A51,'Capacity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(Hide)'!$A51,'Capacity Summary'!$I$35:$BH$35,0))&lt;&gt;0,INDEX('Capacity Summary'!$I$36:$BH$135,MATCH('Capacity Backing (Hide)'!BF$2,'Capacity Summary'!$B$36:$B$135,0),MATCH('Capacity Backing (Hide)'!$A51,'Capacity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(Hide)'!$A51,'Capacity Summary'!$I$35:$BH$35,0))&lt;&gt;0,INDEX('Capacity Summary'!$I$36:$BH$135,MATCH('Capacity Backing (Hide)'!BG$2,'Capacity Summary'!$B$36:$B$135,0),MATCH('Capacity Backing (Hide)'!$A51,'Capacity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(Hide)'!$A51,'Capacity Summary'!$I$35:$BH$35,0))&lt;&gt;0,INDEX('Capacity Summary'!$I$36:$BH$135,MATCH('Capacity Backing (Hide)'!BH$2,'Capacity Summary'!$B$36:$B$135,0),MATCH('Capacity Backing (Hide)'!$A51,'Capacity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(Hide)'!$A51,'Capacity Summary'!$I$35:$BH$35,0))&lt;&gt;0,INDEX('Capacity Summary'!$I$36:$BH$135,MATCH('Capacity Backing (Hide)'!BI$2,'Capacity Summary'!$B$36:$B$135,0),MATCH('Capacity Backing (Hide)'!$A51,'Capacity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(Hide)'!$A51,'Capacity Summary'!$I$35:$BH$35,0))&lt;&gt;0,INDEX('Capacity Summary'!$I$36:$BH$135,MATCH('Capacity Backing (Hide)'!BJ$2,'Capacity Summary'!$B$36:$B$135,0),MATCH('Capacity Backing (Hide)'!$A51,'Capacity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(Hide)'!$A51,'Capacity Summary'!$I$35:$BH$35,0))&lt;&gt;0,INDEX('Capacity Summary'!$I$36:$BH$135,MATCH('Capacity Backing (Hide)'!BK$2,'Capacity Summary'!$B$36:$B$135,0),MATCH('Capacity Backing (Hide)'!$A51,'Capacity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(Hide)'!$A51,'Capacity Summary'!$I$35:$BH$35,0))&lt;&gt;0,INDEX('Capacity Summary'!$I$36:$BH$135,MATCH('Capacity Backing (Hide)'!BL$2,'Capacity Summary'!$B$36:$B$135,0),MATCH('Capacity Backing (Hide)'!$A51,'Capacity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(Hide)'!$A51,'Capacity Summary'!$I$35:$BH$35,0))&lt;&gt;0,INDEX('Capacity Summary'!$I$36:$BH$135,MATCH('Capacity Backing (Hide)'!BM$2,'Capacity Summary'!$B$36:$B$135,0),MATCH('Capacity Backing (Hide)'!$A51,'Capacity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(Hide)'!$A51,'Capacity Summary'!$I$35:$BH$35,0))&lt;&gt;0,INDEX('Capacity Summary'!$I$36:$BH$135,MATCH('Capacity Backing (Hide)'!BN$2,'Capacity Summary'!$B$36:$B$135,0),MATCH('Capacity Backing (Hide)'!$A51,'Capacity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(Hide)'!$A51,'Capacity Summary'!$I$35:$BH$35,0))&lt;&gt;0,INDEX('Capacity Summary'!$I$36:$BH$135,MATCH('Capacity Backing (Hide)'!BO$2,'Capacity Summary'!$B$36:$B$135,0),MATCH('Capacity Backing (Hide)'!$A51,'Capacity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(Hide)'!$A51,'Capacity Summary'!$I$35:$BH$35,0))&lt;&gt;0,INDEX('Capacity Summary'!$I$36:$BH$135,MATCH('Capacity Backing (Hide)'!BP$2,'Capacity Summary'!$B$36:$B$135,0),MATCH('Capacity Backing (Hide)'!$A51,'Capacity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(Hide)'!$A51,'Capacity Summary'!$I$35:$BH$35,0))&lt;&gt;0,INDEX('Capacity Summary'!$I$36:$BH$135,MATCH('Capacity Backing (Hide)'!BQ$2,'Capacity Summary'!$B$36:$B$135,0),MATCH('Capacity Backing (Hide)'!$A51,'Capacity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(Hide)'!$A51,'Capacity Summary'!$I$35:$BH$35,0))&lt;&gt;0,INDEX('Capacity Summary'!$I$36:$BH$135,MATCH('Capacity Backing (Hide)'!BR$2,'Capacity Summary'!$B$36:$B$135,0),MATCH('Capacity Backing (Hide)'!$A51,'Capacity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(Hide)'!$A51,'Capacity Summary'!$I$35:$BH$35,0))&lt;&gt;0,INDEX('Capacity Summary'!$I$36:$BH$135,MATCH('Capacity Backing (Hide)'!BS$2,'Capacity Summary'!$B$36:$B$135,0),MATCH('Capacity Backing (Hide)'!$A51,'Capacity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(Hide)'!$A51,'Capacity Summary'!$I$35:$BH$35,0))&lt;&gt;0,INDEX('Capacity Summary'!$I$36:$BH$135,MATCH('Capacity Backing (Hide)'!BT$2,'Capacity Summary'!$B$36:$B$135,0),MATCH('Capacity Backing (Hide)'!$A51,'Capacity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(Hide)'!$A51,'Capacity Summary'!$I$35:$BH$35,0))&lt;&gt;0,INDEX('Capacity Summary'!$I$36:$BH$135,MATCH('Capacity Backing (Hide)'!BU$2,'Capacity Summary'!$B$36:$B$135,0),MATCH('Capacity Backing (Hide)'!$A51,'Capacity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(Hide)'!$A51,'Capacity Summary'!$I$35:$BH$35,0))&lt;&gt;0,INDEX('Capacity Summary'!$I$36:$BH$135,MATCH('Capacity Backing (Hide)'!BV$2,'Capacity Summary'!$B$36:$B$135,0),MATCH('Capacity Backing (Hide)'!$A51,'Capacity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(Hide)'!$A51,'Capacity Summary'!$I$35:$BH$35,0))&lt;&gt;0,INDEX('Capacity Summary'!$I$36:$BH$135,MATCH('Capacity Backing (Hide)'!BW$2,'Capacity Summary'!$B$36:$B$135,0),MATCH('Capacity Backing (Hide)'!$A51,'Capacity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(Hide)'!$A51,'Capacity Summary'!$I$35:$BH$35,0))&lt;&gt;0,INDEX('Capacity Summary'!$I$36:$BH$135,MATCH('Capacity Backing (Hide)'!BX$2,'Capacity Summary'!$B$36:$B$135,0),MATCH('Capacity Backing (Hide)'!$A51,'Capacity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(Hide)'!$A51,'Capacity Summary'!$I$35:$BH$35,0))&lt;&gt;0,INDEX('Capacity Summary'!$I$36:$BH$135,MATCH('Capacity Backing (Hide)'!BY$2,'Capacity Summary'!$B$36:$B$135,0),MATCH('Capacity Backing (Hide)'!$A51,'Capacity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(Hide)'!$A51,'Capacity Summary'!$I$35:$BH$35,0))&lt;&gt;0,INDEX('Capacity Summary'!$I$36:$BH$135,MATCH('Capacity Backing (Hide)'!BZ$2,'Capacity Summary'!$B$36:$B$135,0),MATCH('Capacity Backing (Hide)'!$A51,'Capacity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(Hide)'!$A51,'Capacity Summary'!$I$35:$BH$35,0))&lt;&gt;0,INDEX('Capacity Summary'!$I$36:$BH$135,MATCH('Capacity Backing (Hide)'!CA$2,'Capacity Summary'!$B$36:$B$135,0),MATCH('Capacity Backing (Hide)'!$A51,'Capacity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(Hide)'!$A51,'Capacity Summary'!$I$35:$BH$35,0))&lt;&gt;0,INDEX('Capacity Summary'!$I$36:$BH$135,MATCH('Capacity Backing (Hide)'!CB$2,'Capacity Summary'!$B$36:$B$135,0),MATCH('Capacity Backing (Hide)'!$A51,'Capacity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(Hide)'!$A51,'Capacity Summary'!$I$35:$BH$35,0))&lt;&gt;0,INDEX('Capacity Summary'!$I$36:$BH$135,MATCH('Capacity Backing (Hide)'!CC$2,'Capacity Summary'!$B$36:$B$135,0),MATCH('Capacity Backing (Hide)'!$A51,'Capacity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(Hide)'!$A51,'Capacity Summary'!$I$35:$BH$35,0))&lt;&gt;0,INDEX('Capacity Summary'!$I$36:$BH$135,MATCH('Capacity Backing (Hide)'!CD$2,'Capacity Summary'!$B$36:$B$135,0),MATCH('Capacity Backing (Hide)'!$A51,'Capacity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(Hide)'!$A51,'Capacity Summary'!$I$35:$BH$35,0))&lt;&gt;0,INDEX('Capacity Summary'!$I$36:$BH$135,MATCH('Capacity Backing (Hide)'!CE$2,'Capacity Summary'!$B$36:$B$135,0),MATCH('Capacity Backing (Hide)'!$A51,'Capacity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(Hide)'!$A51,'Capacity Summary'!$I$35:$BH$35,0))&lt;&gt;0,INDEX('Capacity Summary'!$I$36:$BH$135,MATCH('Capacity Backing (Hide)'!CF$2,'Capacity Summary'!$B$36:$B$135,0),MATCH('Capacity Backing (Hide)'!$A51,'Capacity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(Hide)'!$A51,'Capacity Summary'!$I$35:$BH$35,0))&lt;&gt;0,INDEX('Capacity Summary'!$I$36:$BH$135,MATCH('Capacity Backing (Hide)'!CG$2,'Capacity Summary'!$B$36:$B$135,0),MATCH('Capacity Backing (Hide)'!$A51,'Capacity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(Hide)'!$A51,'Capacity Summary'!$I$35:$BH$35,0))&lt;&gt;0,INDEX('Capacity Summary'!$I$36:$BH$135,MATCH('Capacity Backing (Hide)'!CH$2,'Capacity Summary'!$B$36:$B$135,0),MATCH('Capacity Backing (Hide)'!$A51,'Capacity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(Hide)'!$A51,'Capacity Summary'!$I$35:$BH$35,0))&lt;&gt;0,INDEX('Capacity Summary'!$I$36:$BH$135,MATCH('Capacity Backing (Hide)'!CI$2,'Capacity Summary'!$B$36:$B$135,0),MATCH('Capacity Backing (Hide)'!$A51,'Capacity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(Hide)'!$A51,'Capacity Summary'!$I$35:$BH$35,0))&lt;&gt;0,INDEX('Capacity Summary'!$I$36:$BH$135,MATCH('Capacity Backing (Hide)'!CJ$2,'Capacity Summary'!$B$36:$B$135,0),MATCH('Capacity Backing (Hide)'!$A51,'Capacity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(Hide)'!$A51,'Capacity Summary'!$I$35:$BH$35,0))&lt;&gt;0,INDEX('Capacity Summary'!$I$36:$BH$135,MATCH('Capacity Backing (Hide)'!CK$2,'Capacity Summary'!$B$36:$B$135,0),MATCH('Capacity Backing (Hide)'!$A51,'Capacity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(Hide)'!$A51,'Capacity Summary'!$I$35:$BH$35,0))&lt;&gt;0,INDEX('Capacity Summary'!$I$36:$BH$135,MATCH('Capacity Backing (Hide)'!CL$2,'Capacity Summary'!$B$36:$B$135,0),MATCH('Capacity Backing (Hide)'!$A51,'Capacity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(Hide)'!$A51,'Capacity Summary'!$I$35:$BH$35,0))&lt;&gt;0,INDEX('Capacity Summary'!$I$36:$BH$135,MATCH('Capacity Backing (Hide)'!CM$2,'Capacity Summary'!$B$36:$B$135,0),MATCH('Capacity Backing (Hide)'!$A51,'Capacity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(Hide)'!$A51,'Capacity Summary'!$I$35:$BH$35,0))&lt;&gt;0,INDEX('Capacity Summary'!$I$36:$BH$135,MATCH('Capacity Backing (Hide)'!CN$2,'Capacity Summary'!$B$36:$B$135,0),MATCH('Capacity Backing (Hide)'!$A51,'Capacity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(Hide)'!$A51,'Capacity Summary'!$I$35:$BH$35,0))&lt;&gt;0,INDEX('Capacity Summary'!$I$36:$BH$135,MATCH('Capacity Backing (Hide)'!CO$2,'Capacity Summary'!$B$36:$B$135,0),MATCH('Capacity Backing (Hide)'!$A51,'Capacity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(Hide)'!$A51,'Capacity Summary'!$I$35:$BH$35,0))&lt;&gt;0,INDEX('Capacity Summary'!$I$36:$BH$135,MATCH('Capacity Backing (Hide)'!CP$2,'Capacity Summary'!$B$36:$B$135,0),MATCH('Capacity Backing (Hide)'!$A51,'Capacity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(Hide)'!$A51,'Capacity Summary'!$I$35:$BH$35,0))&lt;&gt;0,INDEX('Capacity Summary'!$I$36:$BH$135,MATCH('Capacity Backing (Hide)'!CQ$2,'Capacity Summary'!$B$36:$B$135,0),MATCH('Capacity Backing (Hide)'!$A51,'Capacity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(Hide)'!$A51,'Capacity Summary'!$I$35:$BH$35,0))&lt;&gt;0,INDEX('Capacity Summary'!$I$36:$BH$135,MATCH('Capacity Backing (Hide)'!CR$2,'Capacity Summary'!$B$36:$B$135,0),MATCH('Capacity Backing (Hide)'!$A51,'Capacity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(Hide)'!$A51,'Capacity Summary'!$I$35:$BH$35,0))&lt;&gt;0,INDEX('Capacity Summary'!$I$36:$BH$135,MATCH('Capacity Backing (Hide)'!CS$2,'Capacity Summary'!$B$36:$B$135,0),MATCH('Capacity Backing (Hide)'!$A51,'Capacity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(Hide)'!$A51,'Capacity Summary'!$I$35:$BH$35,0))&lt;&gt;0,INDEX('Capacity Summary'!$I$36:$BH$135,MATCH('Capacity Backing (Hide)'!CT$2,'Capacity Summary'!$B$36:$B$135,0),MATCH('Capacity Backing (Hide)'!$A51,'Capacity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(Hide)'!$A51,'Capacity Summary'!$I$35:$BH$35,0))&lt;&gt;0,INDEX('Capacity Summary'!$I$36:$BH$135,MATCH('Capacity Backing (Hide)'!CU$2,'Capacity Summary'!$B$36:$B$135,0),MATCH('Capacity Backing (Hide)'!$A51,'Capacity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(Hide)'!$A51,'Capacity Summary'!$I$35:$BH$35,0))&lt;&gt;0,INDEX('Capacity Summary'!$I$36:$BH$135,MATCH('Capacity Backing (Hide)'!CV$2,'Capacity Summary'!$B$36:$B$135,0),MATCH('Capacity Backing (Hide)'!$A51,'Capacity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(Hide)'!$A51,'Capacity Summary'!$I$35:$BH$35,0))&lt;&gt;0,INDEX('Capacity Summary'!$I$36:$BH$135,MATCH('Capacity Backing (Hide)'!CW$2,'Capacity Summary'!$B$36:$B$135,0),MATCH('Capacity Backing (Hide)'!$A51,'Capacity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2" spans="1:101" x14ac:dyDescent="0.35">
      <c r="A52" s="2">
        <f ca="1">'Required Capacity (Hide)'!E52</f>
        <v>44533</v>
      </c>
      <c r="B52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(Hide)'!$A52,'Capacity Summary'!$I$35:$BH$35,0))&lt;&gt;0,INDEX('Capacity Summary'!$I$36:$BH$135,MATCH('Capacity Backing (Hide)'!B$2,'Capacity Summary'!$B$36:$B$135,0),MATCH('Capacity Backing (Hide)'!$A52,'Capacity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2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(Hide)'!$A52,'Capacity Summary'!$I$35:$BH$35,0))&lt;&gt;0,INDEX('Capacity Summary'!$I$36:$BH$135,MATCH('Capacity Backing (Hide)'!C$2,'Capacity Summary'!$B$36:$B$135,0),MATCH('Capacity Backing (Hide)'!$A52,'Capacity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2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(Hide)'!$A52,'Capacity Summary'!$I$35:$BH$35,0))&lt;&gt;0,INDEX('Capacity Summary'!$I$36:$BH$135,MATCH('Capacity Backing (Hide)'!D$2,'Capacity Summary'!$B$36:$B$135,0),MATCH('Capacity Backing (Hide)'!$A52,'Capacity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(Hide)'!$A52,'Capacity Summary'!$I$35:$BH$35,0))&lt;&gt;0,INDEX('Capacity Summary'!$I$36:$BH$135,MATCH('Capacity Backing (Hide)'!E$2,'Capacity Summary'!$B$36:$B$135,0),MATCH('Capacity Backing (Hide)'!$A52,'Capacity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(Hide)'!$A52,'Capacity Summary'!$I$35:$BH$35,0))&lt;&gt;0,INDEX('Capacity Summary'!$I$36:$BH$135,MATCH('Capacity Backing (Hide)'!F$2,'Capacity Summary'!$B$36:$B$135,0),MATCH('Capacity Backing (Hide)'!$A52,'Capacity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(Hide)'!$A52,'Capacity Summary'!$I$35:$BH$35,0))&lt;&gt;0,INDEX('Capacity Summary'!$I$36:$BH$135,MATCH('Capacity Backing (Hide)'!G$2,'Capacity Summary'!$B$36:$B$135,0),MATCH('Capacity Backing (Hide)'!$A52,'Capacity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(Hide)'!$A52,'Capacity Summary'!$I$35:$BH$35,0))&lt;&gt;0,INDEX('Capacity Summary'!$I$36:$BH$135,MATCH('Capacity Backing (Hide)'!H$2,'Capacity Summary'!$B$36:$B$135,0),MATCH('Capacity Backing (Hide)'!$A52,'Capacity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(Hide)'!$A52,'Capacity Summary'!$I$35:$BH$35,0))&lt;&gt;0,INDEX('Capacity Summary'!$I$36:$BH$135,MATCH('Capacity Backing (Hide)'!I$2,'Capacity Summary'!$B$36:$B$135,0),MATCH('Capacity Backing (Hide)'!$A52,'Capacity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(Hide)'!$A52,'Capacity Summary'!$I$35:$BH$35,0))&lt;&gt;0,INDEX('Capacity Summary'!$I$36:$BH$135,MATCH('Capacity Backing (Hide)'!J$2,'Capacity Summary'!$B$36:$B$135,0),MATCH('Capacity Backing (Hide)'!$A52,'Capacity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(Hide)'!$A52,'Capacity Summary'!$I$35:$BH$35,0))&lt;&gt;0,INDEX('Capacity Summary'!$I$36:$BH$135,MATCH('Capacity Backing (Hide)'!K$2,'Capacity Summary'!$B$36:$B$135,0),MATCH('Capacity Backing (Hide)'!$A52,'Capacity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(Hide)'!$A52,'Capacity Summary'!$I$35:$BH$35,0))&lt;&gt;0,INDEX('Capacity Summary'!$I$36:$BH$135,MATCH('Capacity Backing (Hide)'!L$2,'Capacity Summary'!$B$36:$B$135,0),MATCH('Capacity Backing (Hide)'!$A52,'Capacity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(Hide)'!$A52,'Capacity Summary'!$I$35:$BH$35,0))&lt;&gt;0,INDEX('Capacity Summary'!$I$36:$BH$135,MATCH('Capacity Backing (Hide)'!M$2,'Capacity Summary'!$B$36:$B$135,0),MATCH('Capacity Backing (Hide)'!$A52,'Capacity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(Hide)'!$A52,'Capacity Summary'!$I$35:$BH$35,0))&lt;&gt;0,INDEX('Capacity Summary'!$I$36:$BH$135,MATCH('Capacity Backing (Hide)'!N$2,'Capacity Summary'!$B$36:$B$135,0),MATCH('Capacity Backing (Hide)'!$A52,'Capacity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(Hide)'!$A52,'Capacity Summary'!$I$35:$BH$35,0))&lt;&gt;0,INDEX('Capacity Summary'!$I$36:$BH$135,MATCH('Capacity Backing (Hide)'!O$2,'Capacity Summary'!$B$36:$B$135,0),MATCH('Capacity Backing (Hide)'!$A52,'Capacity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(Hide)'!$A52,'Capacity Summary'!$I$35:$BH$35,0))&lt;&gt;0,INDEX('Capacity Summary'!$I$36:$BH$135,MATCH('Capacity Backing (Hide)'!P$2,'Capacity Summary'!$B$36:$B$135,0),MATCH('Capacity Backing (Hide)'!$A52,'Capacity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(Hide)'!$A52,'Capacity Summary'!$I$35:$BH$35,0))&lt;&gt;0,INDEX('Capacity Summary'!$I$36:$BH$135,MATCH('Capacity Backing (Hide)'!Q$2,'Capacity Summary'!$B$36:$B$135,0),MATCH('Capacity Backing (Hide)'!$A52,'Capacity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(Hide)'!$A52,'Capacity Summary'!$I$35:$BH$35,0))&lt;&gt;0,INDEX('Capacity Summary'!$I$36:$BH$135,MATCH('Capacity Backing (Hide)'!R$2,'Capacity Summary'!$B$36:$B$135,0),MATCH('Capacity Backing (Hide)'!$A52,'Capacity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(Hide)'!$A52,'Capacity Summary'!$I$35:$BH$35,0))&lt;&gt;0,INDEX('Capacity Summary'!$I$36:$BH$135,MATCH('Capacity Backing (Hide)'!S$2,'Capacity Summary'!$B$36:$B$135,0),MATCH('Capacity Backing (Hide)'!$A52,'Capacity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(Hide)'!$A52,'Capacity Summary'!$I$35:$BH$35,0))&lt;&gt;0,INDEX('Capacity Summary'!$I$36:$BH$135,MATCH('Capacity Backing (Hide)'!T$2,'Capacity Summary'!$B$36:$B$135,0),MATCH('Capacity Backing (Hide)'!$A52,'Capacity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(Hide)'!$A52,'Capacity Summary'!$I$35:$BH$35,0))&lt;&gt;0,INDEX('Capacity Summary'!$I$36:$BH$135,MATCH('Capacity Backing (Hide)'!U$2,'Capacity Summary'!$B$36:$B$135,0),MATCH('Capacity Backing (Hide)'!$A52,'Capacity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(Hide)'!$A52,'Capacity Summary'!$I$35:$BH$35,0))&lt;&gt;0,INDEX('Capacity Summary'!$I$36:$BH$135,MATCH('Capacity Backing (Hide)'!V$2,'Capacity Summary'!$B$36:$B$135,0),MATCH('Capacity Backing (Hide)'!$A52,'Capacity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(Hide)'!$A52,'Capacity Summary'!$I$35:$BH$35,0))&lt;&gt;0,INDEX('Capacity Summary'!$I$36:$BH$135,MATCH('Capacity Backing (Hide)'!W$2,'Capacity Summary'!$B$36:$B$135,0),MATCH('Capacity Backing (Hide)'!$A52,'Capacity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(Hide)'!$A52,'Capacity Summary'!$I$35:$BH$35,0))&lt;&gt;0,INDEX('Capacity Summary'!$I$36:$BH$135,MATCH('Capacity Backing (Hide)'!X$2,'Capacity Summary'!$B$36:$B$135,0),MATCH('Capacity Backing (Hide)'!$A52,'Capacity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(Hide)'!$A52,'Capacity Summary'!$I$35:$BH$35,0))&lt;&gt;0,INDEX('Capacity Summary'!$I$36:$BH$135,MATCH('Capacity Backing (Hide)'!Y$2,'Capacity Summary'!$B$36:$B$135,0),MATCH('Capacity Backing (Hide)'!$A52,'Capacity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(Hide)'!$A52,'Capacity Summary'!$I$35:$BH$35,0))&lt;&gt;0,INDEX('Capacity Summary'!$I$36:$BH$135,MATCH('Capacity Backing (Hide)'!Z$2,'Capacity Summary'!$B$36:$B$135,0),MATCH('Capacity Backing (Hide)'!$A52,'Capacity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(Hide)'!$A52,'Capacity Summary'!$I$35:$BH$35,0))&lt;&gt;0,INDEX('Capacity Summary'!$I$36:$BH$135,MATCH('Capacity Backing (Hide)'!AA$2,'Capacity Summary'!$B$36:$B$135,0),MATCH('Capacity Backing (Hide)'!$A52,'Capacity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(Hide)'!$A52,'Capacity Summary'!$I$35:$BH$35,0))&lt;&gt;0,INDEX('Capacity Summary'!$I$36:$BH$135,MATCH('Capacity Backing (Hide)'!AB$2,'Capacity Summary'!$B$36:$B$135,0),MATCH('Capacity Backing (Hide)'!$A52,'Capacity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(Hide)'!$A52,'Capacity Summary'!$I$35:$BH$35,0))&lt;&gt;0,INDEX('Capacity Summary'!$I$36:$BH$135,MATCH('Capacity Backing (Hide)'!AC$2,'Capacity Summary'!$B$36:$B$135,0),MATCH('Capacity Backing (Hide)'!$A52,'Capacity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(Hide)'!$A52,'Capacity Summary'!$I$35:$BH$35,0))&lt;&gt;0,INDEX('Capacity Summary'!$I$36:$BH$135,MATCH('Capacity Backing (Hide)'!AD$2,'Capacity Summary'!$B$36:$B$135,0),MATCH('Capacity Backing (Hide)'!$A52,'Capacity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(Hide)'!$A52,'Capacity Summary'!$I$35:$BH$35,0))&lt;&gt;0,INDEX('Capacity Summary'!$I$36:$BH$135,MATCH('Capacity Backing (Hide)'!AE$2,'Capacity Summary'!$B$36:$B$135,0),MATCH('Capacity Backing (Hide)'!$A52,'Capacity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(Hide)'!$A52,'Capacity Summary'!$I$35:$BH$35,0))&lt;&gt;0,INDEX('Capacity Summary'!$I$36:$BH$135,MATCH('Capacity Backing (Hide)'!AF$2,'Capacity Summary'!$B$36:$B$135,0),MATCH('Capacity Backing (Hide)'!$A52,'Capacity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(Hide)'!$A52,'Capacity Summary'!$I$35:$BH$35,0))&lt;&gt;0,INDEX('Capacity Summary'!$I$36:$BH$135,MATCH('Capacity Backing (Hide)'!AG$2,'Capacity Summary'!$B$36:$B$135,0),MATCH('Capacity Backing (Hide)'!$A52,'Capacity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(Hide)'!$A52,'Capacity Summary'!$I$35:$BH$35,0))&lt;&gt;0,INDEX('Capacity Summary'!$I$36:$BH$135,MATCH('Capacity Backing (Hide)'!AH$2,'Capacity Summary'!$B$36:$B$135,0),MATCH('Capacity Backing (Hide)'!$A52,'Capacity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(Hide)'!$A52,'Capacity Summary'!$I$35:$BH$35,0))&lt;&gt;0,INDEX('Capacity Summary'!$I$36:$BH$135,MATCH('Capacity Backing (Hide)'!AI$2,'Capacity Summary'!$B$36:$B$135,0),MATCH('Capacity Backing (Hide)'!$A52,'Capacity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(Hide)'!$A52,'Capacity Summary'!$I$35:$BH$35,0))&lt;&gt;0,INDEX('Capacity Summary'!$I$36:$BH$135,MATCH('Capacity Backing (Hide)'!AJ$2,'Capacity Summary'!$B$36:$B$135,0),MATCH('Capacity Backing (Hide)'!$A52,'Capacity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(Hide)'!$A52,'Capacity Summary'!$I$35:$BH$35,0))&lt;&gt;0,INDEX('Capacity Summary'!$I$36:$BH$135,MATCH('Capacity Backing (Hide)'!AK$2,'Capacity Summary'!$B$36:$B$135,0),MATCH('Capacity Backing (Hide)'!$A52,'Capacity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(Hide)'!$A52,'Capacity Summary'!$I$35:$BH$35,0))&lt;&gt;0,INDEX('Capacity Summary'!$I$36:$BH$135,MATCH('Capacity Backing (Hide)'!AL$2,'Capacity Summary'!$B$36:$B$135,0),MATCH('Capacity Backing (Hide)'!$A52,'Capacity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(Hide)'!$A52,'Capacity Summary'!$I$35:$BH$35,0))&lt;&gt;0,INDEX('Capacity Summary'!$I$36:$BH$135,MATCH('Capacity Backing (Hide)'!AM$2,'Capacity Summary'!$B$36:$B$135,0),MATCH('Capacity Backing (Hide)'!$A52,'Capacity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(Hide)'!$A52,'Capacity Summary'!$I$35:$BH$35,0))&lt;&gt;0,INDEX('Capacity Summary'!$I$36:$BH$135,MATCH('Capacity Backing (Hide)'!AN$2,'Capacity Summary'!$B$36:$B$135,0),MATCH('Capacity Backing (Hide)'!$A52,'Capacity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(Hide)'!$A52,'Capacity Summary'!$I$35:$BH$35,0))&lt;&gt;0,INDEX('Capacity Summary'!$I$36:$BH$135,MATCH('Capacity Backing (Hide)'!AO$2,'Capacity Summary'!$B$36:$B$135,0),MATCH('Capacity Backing (Hide)'!$A52,'Capacity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(Hide)'!$A52,'Capacity Summary'!$I$35:$BH$35,0))&lt;&gt;0,INDEX('Capacity Summary'!$I$36:$BH$135,MATCH('Capacity Backing (Hide)'!AP$2,'Capacity Summary'!$B$36:$B$135,0),MATCH('Capacity Backing (Hide)'!$A52,'Capacity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(Hide)'!$A52,'Capacity Summary'!$I$35:$BH$35,0))&lt;&gt;0,INDEX('Capacity Summary'!$I$36:$BH$135,MATCH('Capacity Backing (Hide)'!AQ$2,'Capacity Summary'!$B$36:$B$135,0),MATCH('Capacity Backing (Hide)'!$A52,'Capacity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(Hide)'!$A52,'Capacity Summary'!$I$35:$BH$35,0))&lt;&gt;0,INDEX('Capacity Summary'!$I$36:$BH$135,MATCH('Capacity Backing (Hide)'!AR$2,'Capacity Summary'!$B$36:$B$135,0),MATCH('Capacity Backing (Hide)'!$A52,'Capacity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(Hide)'!$A52,'Capacity Summary'!$I$35:$BH$35,0))&lt;&gt;0,INDEX('Capacity Summary'!$I$36:$BH$135,MATCH('Capacity Backing (Hide)'!AS$2,'Capacity Summary'!$B$36:$B$135,0),MATCH('Capacity Backing (Hide)'!$A52,'Capacity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(Hide)'!$A52,'Capacity Summary'!$I$35:$BH$35,0))&lt;&gt;0,INDEX('Capacity Summary'!$I$36:$BH$135,MATCH('Capacity Backing (Hide)'!AT$2,'Capacity Summary'!$B$36:$B$135,0),MATCH('Capacity Backing (Hide)'!$A52,'Capacity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(Hide)'!$A52,'Capacity Summary'!$I$35:$BH$35,0))&lt;&gt;0,INDEX('Capacity Summary'!$I$36:$BH$135,MATCH('Capacity Backing (Hide)'!AU$2,'Capacity Summary'!$B$36:$B$135,0),MATCH('Capacity Backing (Hide)'!$A52,'Capacity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(Hide)'!$A52,'Capacity Summary'!$I$35:$BH$35,0))&lt;&gt;0,INDEX('Capacity Summary'!$I$36:$BH$135,MATCH('Capacity Backing (Hide)'!AV$2,'Capacity Summary'!$B$36:$B$135,0),MATCH('Capacity Backing (Hide)'!$A52,'Capacity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(Hide)'!$A52,'Capacity Summary'!$I$35:$BH$35,0))&lt;&gt;0,INDEX('Capacity Summary'!$I$36:$BH$135,MATCH('Capacity Backing (Hide)'!AW$2,'Capacity Summary'!$B$36:$B$135,0),MATCH('Capacity Backing (Hide)'!$A52,'Capacity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(Hide)'!$A52,'Capacity Summary'!$I$35:$BH$35,0))&lt;&gt;0,INDEX('Capacity Summary'!$I$36:$BH$135,MATCH('Capacity Backing (Hide)'!AX$2,'Capacity Summary'!$B$36:$B$135,0),MATCH('Capacity Backing (Hide)'!$A52,'Capacity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(Hide)'!$A52,'Capacity Summary'!$I$35:$BH$35,0))&lt;&gt;0,INDEX('Capacity Summary'!$I$36:$BH$135,MATCH('Capacity Backing (Hide)'!AY$2,'Capacity Summary'!$B$36:$B$135,0),MATCH('Capacity Backing (Hide)'!$A52,'Capacity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(Hide)'!$A52,'Capacity Summary'!$I$35:$BH$35,0))&lt;&gt;0,INDEX('Capacity Summary'!$I$36:$BH$135,MATCH('Capacity Backing (Hide)'!AZ$2,'Capacity Summary'!$B$36:$B$135,0),MATCH('Capacity Backing (Hide)'!$A52,'Capacity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(Hide)'!$A52,'Capacity Summary'!$I$35:$BH$35,0))&lt;&gt;0,INDEX('Capacity Summary'!$I$36:$BH$135,MATCH('Capacity Backing (Hide)'!BA$2,'Capacity Summary'!$B$36:$B$135,0),MATCH('Capacity Backing (Hide)'!$A52,'Capacity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(Hide)'!$A52,'Capacity Summary'!$I$35:$BH$35,0))&lt;&gt;0,INDEX('Capacity Summary'!$I$36:$BH$135,MATCH('Capacity Backing (Hide)'!BB$2,'Capacity Summary'!$B$36:$B$135,0),MATCH('Capacity Backing (Hide)'!$A52,'Capacity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(Hide)'!$A52,'Capacity Summary'!$I$35:$BH$35,0))&lt;&gt;0,INDEX('Capacity Summary'!$I$36:$BH$135,MATCH('Capacity Backing (Hide)'!BC$2,'Capacity Summary'!$B$36:$B$135,0),MATCH('Capacity Backing (Hide)'!$A52,'Capacity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(Hide)'!$A52,'Capacity Summary'!$I$35:$BH$35,0))&lt;&gt;0,INDEX('Capacity Summary'!$I$36:$BH$135,MATCH('Capacity Backing (Hide)'!BD$2,'Capacity Summary'!$B$36:$B$135,0),MATCH('Capacity Backing (Hide)'!$A52,'Capacity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(Hide)'!$A52,'Capacity Summary'!$I$35:$BH$35,0))&lt;&gt;0,INDEX('Capacity Summary'!$I$36:$BH$135,MATCH('Capacity Backing (Hide)'!BE$2,'Capacity Summary'!$B$36:$B$135,0),MATCH('Capacity Backing (Hide)'!$A52,'Capacity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(Hide)'!$A52,'Capacity Summary'!$I$35:$BH$35,0))&lt;&gt;0,INDEX('Capacity Summary'!$I$36:$BH$135,MATCH('Capacity Backing (Hide)'!BF$2,'Capacity Summary'!$B$36:$B$135,0),MATCH('Capacity Backing (Hide)'!$A52,'Capacity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(Hide)'!$A52,'Capacity Summary'!$I$35:$BH$35,0))&lt;&gt;0,INDEX('Capacity Summary'!$I$36:$BH$135,MATCH('Capacity Backing (Hide)'!BG$2,'Capacity Summary'!$B$36:$B$135,0),MATCH('Capacity Backing (Hide)'!$A52,'Capacity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(Hide)'!$A52,'Capacity Summary'!$I$35:$BH$35,0))&lt;&gt;0,INDEX('Capacity Summary'!$I$36:$BH$135,MATCH('Capacity Backing (Hide)'!BH$2,'Capacity Summary'!$B$36:$B$135,0),MATCH('Capacity Backing (Hide)'!$A52,'Capacity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(Hide)'!$A52,'Capacity Summary'!$I$35:$BH$35,0))&lt;&gt;0,INDEX('Capacity Summary'!$I$36:$BH$135,MATCH('Capacity Backing (Hide)'!BI$2,'Capacity Summary'!$B$36:$B$135,0),MATCH('Capacity Backing (Hide)'!$A52,'Capacity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(Hide)'!$A52,'Capacity Summary'!$I$35:$BH$35,0))&lt;&gt;0,INDEX('Capacity Summary'!$I$36:$BH$135,MATCH('Capacity Backing (Hide)'!BJ$2,'Capacity Summary'!$B$36:$B$135,0),MATCH('Capacity Backing (Hide)'!$A52,'Capacity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(Hide)'!$A52,'Capacity Summary'!$I$35:$BH$35,0))&lt;&gt;0,INDEX('Capacity Summary'!$I$36:$BH$135,MATCH('Capacity Backing (Hide)'!BK$2,'Capacity Summary'!$B$36:$B$135,0),MATCH('Capacity Backing (Hide)'!$A52,'Capacity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(Hide)'!$A52,'Capacity Summary'!$I$35:$BH$35,0))&lt;&gt;0,INDEX('Capacity Summary'!$I$36:$BH$135,MATCH('Capacity Backing (Hide)'!BL$2,'Capacity Summary'!$B$36:$B$135,0),MATCH('Capacity Backing (Hide)'!$A52,'Capacity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(Hide)'!$A52,'Capacity Summary'!$I$35:$BH$35,0))&lt;&gt;0,INDEX('Capacity Summary'!$I$36:$BH$135,MATCH('Capacity Backing (Hide)'!BM$2,'Capacity Summary'!$B$36:$B$135,0),MATCH('Capacity Backing (Hide)'!$A52,'Capacity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(Hide)'!$A52,'Capacity Summary'!$I$35:$BH$35,0))&lt;&gt;0,INDEX('Capacity Summary'!$I$36:$BH$135,MATCH('Capacity Backing (Hide)'!BN$2,'Capacity Summary'!$B$36:$B$135,0),MATCH('Capacity Backing (Hide)'!$A52,'Capacity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(Hide)'!$A52,'Capacity Summary'!$I$35:$BH$35,0))&lt;&gt;0,INDEX('Capacity Summary'!$I$36:$BH$135,MATCH('Capacity Backing (Hide)'!BO$2,'Capacity Summary'!$B$36:$B$135,0),MATCH('Capacity Backing (Hide)'!$A52,'Capacity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(Hide)'!$A52,'Capacity Summary'!$I$35:$BH$35,0))&lt;&gt;0,INDEX('Capacity Summary'!$I$36:$BH$135,MATCH('Capacity Backing (Hide)'!BP$2,'Capacity Summary'!$B$36:$B$135,0),MATCH('Capacity Backing (Hide)'!$A52,'Capacity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(Hide)'!$A52,'Capacity Summary'!$I$35:$BH$35,0))&lt;&gt;0,INDEX('Capacity Summary'!$I$36:$BH$135,MATCH('Capacity Backing (Hide)'!BQ$2,'Capacity Summary'!$B$36:$B$135,0),MATCH('Capacity Backing (Hide)'!$A52,'Capacity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(Hide)'!$A52,'Capacity Summary'!$I$35:$BH$35,0))&lt;&gt;0,INDEX('Capacity Summary'!$I$36:$BH$135,MATCH('Capacity Backing (Hide)'!BR$2,'Capacity Summary'!$B$36:$B$135,0),MATCH('Capacity Backing (Hide)'!$A52,'Capacity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(Hide)'!$A52,'Capacity Summary'!$I$35:$BH$35,0))&lt;&gt;0,INDEX('Capacity Summary'!$I$36:$BH$135,MATCH('Capacity Backing (Hide)'!BS$2,'Capacity Summary'!$B$36:$B$135,0),MATCH('Capacity Backing (Hide)'!$A52,'Capacity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(Hide)'!$A52,'Capacity Summary'!$I$35:$BH$35,0))&lt;&gt;0,INDEX('Capacity Summary'!$I$36:$BH$135,MATCH('Capacity Backing (Hide)'!BT$2,'Capacity Summary'!$B$36:$B$135,0),MATCH('Capacity Backing (Hide)'!$A52,'Capacity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(Hide)'!$A52,'Capacity Summary'!$I$35:$BH$35,0))&lt;&gt;0,INDEX('Capacity Summary'!$I$36:$BH$135,MATCH('Capacity Backing (Hide)'!BU$2,'Capacity Summary'!$B$36:$B$135,0),MATCH('Capacity Backing (Hide)'!$A52,'Capacity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(Hide)'!$A52,'Capacity Summary'!$I$35:$BH$35,0))&lt;&gt;0,INDEX('Capacity Summary'!$I$36:$BH$135,MATCH('Capacity Backing (Hide)'!BV$2,'Capacity Summary'!$B$36:$B$135,0),MATCH('Capacity Backing (Hide)'!$A52,'Capacity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(Hide)'!$A52,'Capacity Summary'!$I$35:$BH$35,0))&lt;&gt;0,INDEX('Capacity Summary'!$I$36:$BH$135,MATCH('Capacity Backing (Hide)'!BW$2,'Capacity Summary'!$B$36:$B$135,0),MATCH('Capacity Backing (Hide)'!$A52,'Capacity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(Hide)'!$A52,'Capacity Summary'!$I$35:$BH$35,0))&lt;&gt;0,INDEX('Capacity Summary'!$I$36:$BH$135,MATCH('Capacity Backing (Hide)'!BX$2,'Capacity Summary'!$B$36:$B$135,0),MATCH('Capacity Backing (Hide)'!$A52,'Capacity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(Hide)'!$A52,'Capacity Summary'!$I$35:$BH$35,0))&lt;&gt;0,INDEX('Capacity Summary'!$I$36:$BH$135,MATCH('Capacity Backing (Hide)'!BY$2,'Capacity Summary'!$B$36:$B$135,0),MATCH('Capacity Backing (Hide)'!$A52,'Capacity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(Hide)'!$A52,'Capacity Summary'!$I$35:$BH$35,0))&lt;&gt;0,INDEX('Capacity Summary'!$I$36:$BH$135,MATCH('Capacity Backing (Hide)'!BZ$2,'Capacity Summary'!$B$36:$B$135,0),MATCH('Capacity Backing (Hide)'!$A52,'Capacity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(Hide)'!$A52,'Capacity Summary'!$I$35:$BH$35,0))&lt;&gt;0,INDEX('Capacity Summary'!$I$36:$BH$135,MATCH('Capacity Backing (Hide)'!CA$2,'Capacity Summary'!$B$36:$B$135,0),MATCH('Capacity Backing (Hide)'!$A52,'Capacity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(Hide)'!$A52,'Capacity Summary'!$I$35:$BH$35,0))&lt;&gt;0,INDEX('Capacity Summary'!$I$36:$BH$135,MATCH('Capacity Backing (Hide)'!CB$2,'Capacity Summary'!$B$36:$B$135,0),MATCH('Capacity Backing (Hide)'!$A52,'Capacity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(Hide)'!$A52,'Capacity Summary'!$I$35:$BH$35,0))&lt;&gt;0,INDEX('Capacity Summary'!$I$36:$BH$135,MATCH('Capacity Backing (Hide)'!CC$2,'Capacity Summary'!$B$36:$B$135,0),MATCH('Capacity Backing (Hide)'!$A52,'Capacity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(Hide)'!$A52,'Capacity Summary'!$I$35:$BH$35,0))&lt;&gt;0,INDEX('Capacity Summary'!$I$36:$BH$135,MATCH('Capacity Backing (Hide)'!CD$2,'Capacity Summary'!$B$36:$B$135,0),MATCH('Capacity Backing (Hide)'!$A52,'Capacity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(Hide)'!$A52,'Capacity Summary'!$I$35:$BH$35,0))&lt;&gt;0,INDEX('Capacity Summary'!$I$36:$BH$135,MATCH('Capacity Backing (Hide)'!CE$2,'Capacity Summary'!$B$36:$B$135,0),MATCH('Capacity Backing (Hide)'!$A52,'Capacity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(Hide)'!$A52,'Capacity Summary'!$I$35:$BH$35,0))&lt;&gt;0,INDEX('Capacity Summary'!$I$36:$BH$135,MATCH('Capacity Backing (Hide)'!CF$2,'Capacity Summary'!$B$36:$B$135,0),MATCH('Capacity Backing (Hide)'!$A52,'Capacity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(Hide)'!$A52,'Capacity Summary'!$I$35:$BH$35,0))&lt;&gt;0,INDEX('Capacity Summary'!$I$36:$BH$135,MATCH('Capacity Backing (Hide)'!CG$2,'Capacity Summary'!$B$36:$B$135,0),MATCH('Capacity Backing (Hide)'!$A52,'Capacity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(Hide)'!$A52,'Capacity Summary'!$I$35:$BH$35,0))&lt;&gt;0,INDEX('Capacity Summary'!$I$36:$BH$135,MATCH('Capacity Backing (Hide)'!CH$2,'Capacity Summary'!$B$36:$B$135,0),MATCH('Capacity Backing (Hide)'!$A52,'Capacity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(Hide)'!$A52,'Capacity Summary'!$I$35:$BH$35,0))&lt;&gt;0,INDEX('Capacity Summary'!$I$36:$BH$135,MATCH('Capacity Backing (Hide)'!CI$2,'Capacity Summary'!$B$36:$B$135,0),MATCH('Capacity Backing (Hide)'!$A52,'Capacity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(Hide)'!$A52,'Capacity Summary'!$I$35:$BH$35,0))&lt;&gt;0,INDEX('Capacity Summary'!$I$36:$BH$135,MATCH('Capacity Backing (Hide)'!CJ$2,'Capacity Summary'!$B$36:$B$135,0),MATCH('Capacity Backing (Hide)'!$A52,'Capacity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(Hide)'!$A52,'Capacity Summary'!$I$35:$BH$35,0))&lt;&gt;0,INDEX('Capacity Summary'!$I$36:$BH$135,MATCH('Capacity Backing (Hide)'!CK$2,'Capacity Summary'!$B$36:$B$135,0),MATCH('Capacity Backing (Hide)'!$A52,'Capacity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(Hide)'!$A52,'Capacity Summary'!$I$35:$BH$35,0))&lt;&gt;0,INDEX('Capacity Summary'!$I$36:$BH$135,MATCH('Capacity Backing (Hide)'!CL$2,'Capacity Summary'!$B$36:$B$135,0),MATCH('Capacity Backing (Hide)'!$A52,'Capacity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(Hide)'!$A52,'Capacity Summary'!$I$35:$BH$35,0))&lt;&gt;0,INDEX('Capacity Summary'!$I$36:$BH$135,MATCH('Capacity Backing (Hide)'!CM$2,'Capacity Summary'!$B$36:$B$135,0),MATCH('Capacity Backing (Hide)'!$A52,'Capacity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(Hide)'!$A52,'Capacity Summary'!$I$35:$BH$35,0))&lt;&gt;0,INDEX('Capacity Summary'!$I$36:$BH$135,MATCH('Capacity Backing (Hide)'!CN$2,'Capacity Summary'!$B$36:$B$135,0),MATCH('Capacity Backing (Hide)'!$A52,'Capacity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(Hide)'!$A52,'Capacity Summary'!$I$35:$BH$35,0))&lt;&gt;0,INDEX('Capacity Summary'!$I$36:$BH$135,MATCH('Capacity Backing (Hide)'!CO$2,'Capacity Summary'!$B$36:$B$135,0),MATCH('Capacity Backing (Hide)'!$A52,'Capacity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(Hide)'!$A52,'Capacity Summary'!$I$35:$BH$35,0))&lt;&gt;0,INDEX('Capacity Summary'!$I$36:$BH$135,MATCH('Capacity Backing (Hide)'!CP$2,'Capacity Summary'!$B$36:$B$135,0),MATCH('Capacity Backing (Hide)'!$A52,'Capacity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(Hide)'!$A52,'Capacity Summary'!$I$35:$BH$35,0))&lt;&gt;0,INDEX('Capacity Summary'!$I$36:$BH$135,MATCH('Capacity Backing (Hide)'!CQ$2,'Capacity Summary'!$B$36:$B$135,0),MATCH('Capacity Backing (Hide)'!$A52,'Capacity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(Hide)'!$A52,'Capacity Summary'!$I$35:$BH$35,0))&lt;&gt;0,INDEX('Capacity Summary'!$I$36:$BH$135,MATCH('Capacity Backing (Hide)'!CR$2,'Capacity Summary'!$B$36:$B$135,0),MATCH('Capacity Backing (Hide)'!$A52,'Capacity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(Hide)'!$A52,'Capacity Summary'!$I$35:$BH$35,0))&lt;&gt;0,INDEX('Capacity Summary'!$I$36:$BH$135,MATCH('Capacity Backing (Hide)'!CS$2,'Capacity Summary'!$B$36:$B$135,0),MATCH('Capacity Backing (Hide)'!$A52,'Capacity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(Hide)'!$A52,'Capacity Summary'!$I$35:$BH$35,0))&lt;&gt;0,INDEX('Capacity Summary'!$I$36:$BH$135,MATCH('Capacity Backing (Hide)'!CT$2,'Capacity Summary'!$B$36:$B$135,0),MATCH('Capacity Backing (Hide)'!$A52,'Capacity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(Hide)'!$A52,'Capacity Summary'!$I$35:$BH$35,0))&lt;&gt;0,INDEX('Capacity Summary'!$I$36:$BH$135,MATCH('Capacity Backing (Hide)'!CU$2,'Capacity Summary'!$B$36:$B$135,0),MATCH('Capacity Backing (Hide)'!$A52,'Capacity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(Hide)'!$A52,'Capacity Summary'!$I$35:$BH$35,0))&lt;&gt;0,INDEX('Capacity Summary'!$I$36:$BH$135,MATCH('Capacity Backing (Hide)'!CV$2,'Capacity Summary'!$B$36:$B$135,0),MATCH('Capacity Backing (Hide)'!$A52,'Capacity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(Hide)'!$A52,'Capacity Summary'!$I$35:$BH$35,0))&lt;&gt;0,INDEX('Capacity Summary'!$I$36:$BH$135,MATCH('Capacity Backing (Hide)'!CW$2,'Capacity Summary'!$B$36:$B$135,0),MATCH('Capacity Backing (Hide)'!$A52,'Capacity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3" spans="1:101" x14ac:dyDescent="0.35">
      <c r="A53" s="2">
        <f ca="1">'Required Capacity (Hide)'!E53</f>
        <v>44540</v>
      </c>
      <c r="B53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(Hide)'!$A53,'Capacity Summary'!$I$35:$BH$35,0))&lt;&gt;0,INDEX('Capacity Summary'!$I$36:$BH$135,MATCH('Capacity Backing (Hide)'!B$2,'Capacity Summary'!$B$36:$B$135,0),MATCH('Capacity Backing (Hide)'!$A53,'Capacity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3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(Hide)'!$A53,'Capacity Summary'!$I$35:$BH$35,0))&lt;&gt;0,INDEX('Capacity Summary'!$I$36:$BH$135,MATCH('Capacity Backing (Hide)'!C$2,'Capacity Summary'!$B$36:$B$135,0),MATCH('Capacity Backing (Hide)'!$A53,'Capacity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3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(Hide)'!$A53,'Capacity Summary'!$I$35:$BH$35,0))&lt;&gt;0,INDEX('Capacity Summary'!$I$36:$BH$135,MATCH('Capacity Backing (Hide)'!D$2,'Capacity Summary'!$B$36:$B$135,0),MATCH('Capacity Backing (Hide)'!$A53,'Capacity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(Hide)'!$A53,'Capacity Summary'!$I$35:$BH$35,0))&lt;&gt;0,INDEX('Capacity Summary'!$I$36:$BH$135,MATCH('Capacity Backing (Hide)'!E$2,'Capacity Summary'!$B$36:$B$135,0),MATCH('Capacity Backing (Hide)'!$A53,'Capacity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(Hide)'!$A53,'Capacity Summary'!$I$35:$BH$35,0))&lt;&gt;0,INDEX('Capacity Summary'!$I$36:$BH$135,MATCH('Capacity Backing (Hide)'!F$2,'Capacity Summary'!$B$36:$B$135,0),MATCH('Capacity Backing (Hide)'!$A53,'Capacity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(Hide)'!$A53,'Capacity Summary'!$I$35:$BH$35,0))&lt;&gt;0,INDEX('Capacity Summary'!$I$36:$BH$135,MATCH('Capacity Backing (Hide)'!G$2,'Capacity Summary'!$B$36:$B$135,0),MATCH('Capacity Backing (Hide)'!$A53,'Capacity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(Hide)'!$A53,'Capacity Summary'!$I$35:$BH$35,0))&lt;&gt;0,INDEX('Capacity Summary'!$I$36:$BH$135,MATCH('Capacity Backing (Hide)'!H$2,'Capacity Summary'!$B$36:$B$135,0),MATCH('Capacity Backing (Hide)'!$A53,'Capacity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(Hide)'!$A53,'Capacity Summary'!$I$35:$BH$35,0))&lt;&gt;0,INDEX('Capacity Summary'!$I$36:$BH$135,MATCH('Capacity Backing (Hide)'!I$2,'Capacity Summary'!$B$36:$B$135,0),MATCH('Capacity Backing (Hide)'!$A53,'Capacity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(Hide)'!$A53,'Capacity Summary'!$I$35:$BH$35,0))&lt;&gt;0,INDEX('Capacity Summary'!$I$36:$BH$135,MATCH('Capacity Backing (Hide)'!J$2,'Capacity Summary'!$B$36:$B$135,0),MATCH('Capacity Backing (Hide)'!$A53,'Capacity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(Hide)'!$A53,'Capacity Summary'!$I$35:$BH$35,0))&lt;&gt;0,INDEX('Capacity Summary'!$I$36:$BH$135,MATCH('Capacity Backing (Hide)'!K$2,'Capacity Summary'!$B$36:$B$135,0),MATCH('Capacity Backing (Hide)'!$A53,'Capacity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(Hide)'!$A53,'Capacity Summary'!$I$35:$BH$35,0))&lt;&gt;0,INDEX('Capacity Summary'!$I$36:$BH$135,MATCH('Capacity Backing (Hide)'!L$2,'Capacity Summary'!$B$36:$B$135,0),MATCH('Capacity Backing (Hide)'!$A53,'Capacity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(Hide)'!$A53,'Capacity Summary'!$I$35:$BH$35,0))&lt;&gt;0,INDEX('Capacity Summary'!$I$36:$BH$135,MATCH('Capacity Backing (Hide)'!M$2,'Capacity Summary'!$B$36:$B$135,0),MATCH('Capacity Backing (Hide)'!$A53,'Capacity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(Hide)'!$A53,'Capacity Summary'!$I$35:$BH$35,0))&lt;&gt;0,INDEX('Capacity Summary'!$I$36:$BH$135,MATCH('Capacity Backing (Hide)'!N$2,'Capacity Summary'!$B$36:$B$135,0),MATCH('Capacity Backing (Hide)'!$A53,'Capacity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(Hide)'!$A53,'Capacity Summary'!$I$35:$BH$35,0))&lt;&gt;0,INDEX('Capacity Summary'!$I$36:$BH$135,MATCH('Capacity Backing (Hide)'!O$2,'Capacity Summary'!$B$36:$B$135,0),MATCH('Capacity Backing (Hide)'!$A53,'Capacity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(Hide)'!$A53,'Capacity Summary'!$I$35:$BH$35,0))&lt;&gt;0,INDEX('Capacity Summary'!$I$36:$BH$135,MATCH('Capacity Backing (Hide)'!P$2,'Capacity Summary'!$B$36:$B$135,0),MATCH('Capacity Backing (Hide)'!$A53,'Capacity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(Hide)'!$A53,'Capacity Summary'!$I$35:$BH$35,0))&lt;&gt;0,INDEX('Capacity Summary'!$I$36:$BH$135,MATCH('Capacity Backing (Hide)'!Q$2,'Capacity Summary'!$B$36:$B$135,0),MATCH('Capacity Backing (Hide)'!$A53,'Capacity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(Hide)'!$A53,'Capacity Summary'!$I$35:$BH$35,0))&lt;&gt;0,INDEX('Capacity Summary'!$I$36:$BH$135,MATCH('Capacity Backing (Hide)'!R$2,'Capacity Summary'!$B$36:$B$135,0),MATCH('Capacity Backing (Hide)'!$A53,'Capacity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(Hide)'!$A53,'Capacity Summary'!$I$35:$BH$35,0))&lt;&gt;0,INDEX('Capacity Summary'!$I$36:$BH$135,MATCH('Capacity Backing (Hide)'!S$2,'Capacity Summary'!$B$36:$B$135,0),MATCH('Capacity Backing (Hide)'!$A53,'Capacity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(Hide)'!$A53,'Capacity Summary'!$I$35:$BH$35,0))&lt;&gt;0,INDEX('Capacity Summary'!$I$36:$BH$135,MATCH('Capacity Backing (Hide)'!T$2,'Capacity Summary'!$B$36:$B$135,0),MATCH('Capacity Backing (Hide)'!$A53,'Capacity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(Hide)'!$A53,'Capacity Summary'!$I$35:$BH$35,0))&lt;&gt;0,INDEX('Capacity Summary'!$I$36:$BH$135,MATCH('Capacity Backing (Hide)'!U$2,'Capacity Summary'!$B$36:$B$135,0),MATCH('Capacity Backing (Hide)'!$A53,'Capacity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(Hide)'!$A53,'Capacity Summary'!$I$35:$BH$35,0))&lt;&gt;0,INDEX('Capacity Summary'!$I$36:$BH$135,MATCH('Capacity Backing (Hide)'!V$2,'Capacity Summary'!$B$36:$B$135,0),MATCH('Capacity Backing (Hide)'!$A53,'Capacity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(Hide)'!$A53,'Capacity Summary'!$I$35:$BH$35,0))&lt;&gt;0,INDEX('Capacity Summary'!$I$36:$BH$135,MATCH('Capacity Backing (Hide)'!W$2,'Capacity Summary'!$B$36:$B$135,0),MATCH('Capacity Backing (Hide)'!$A53,'Capacity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(Hide)'!$A53,'Capacity Summary'!$I$35:$BH$35,0))&lt;&gt;0,INDEX('Capacity Summary'!$I$36:$BH$135,MATCH('Capacity Backing (Hide)'!X$2,'Capacity Summary'!$B$36:$B$135,0),MATCH('Capacity Backing (Hide)'!$A53,'Capacity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(Hide)'!$A53,'Capacity Summary'!$I$35:$BH$35,0))&lt;&gt;0,INDEX('Capacity Summary'!$I$36:$BH$135,MATCH('Capacity Backing (Hide)'!Y$2,'Capacity Summary'!$B$36:$B$135,0),MATCH('Capacity Backing (Hide)'!$A53,'Capacity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(Hide)'!$A53,'Capacity Summary'!$I$35:$BH$35,0))&lt;&gt;0,INDEX('Capacity Summary'!$I$36:$BH$135,MATCH('Capacity Backing (Hide)'!Z$2,'Capacity Summary'!$B$36:$B$135,0),MATCH('Capacity Backing (Hide)'!$A53,'Capacity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(Hide)'!$A53,'Capacity Summary'!$I$35:$BH$35,0))&lt;&gt;0,INDEX('Capacity Summary'!$I$36:$BH$135,MATCH('Capacity Backing (Hide)'!AA$2,'Capacity Summary'!$B$36:$B$135,0),MATCH('Capacity Backing (Hide)'!$A53,'Capacity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(Hide)'!$A53,'Capacity Summary'!$I$35:$BH$35,0))&lt;&gt;0,INDEX('Capacity Summary'!$I$36:$BH$135,MATCH('Capacity Backing (Hide)'!AB$2,'Capacity Summary'!$B$36:$B$135,0),MATCH('Capacity Backing (Hide)'!$A53,'Capacity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(Hide)'!$A53,'Capacity Summary'!$I$35:$BH$35,0))&lt;&gt;0,INDEX('Capacity Summary'!$I$36:$BH$135,MATCH('Capacity Backing (Hide)'!AC$2,'Capacity Summary'!$B$36:$B$135,0),MATCH('Capacity Backing (Hide)'!$A53,'Capacity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(Hide)'!$A53,'Capacity Summary'!$I$35:$BH$35,0))&lt;&gt;0,INDEX('Capacity Summary'!$I$36:$BH$135,MATCH('Capacity Backing (Hide)'!AD$2,'Capacity Summary'!$B$36:$B$135,0),MATCH('Capacity Backing (Hide)'!$A53,'Capacity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(Hide)'!$A53,'Capacity Summary'!$I$35:$BH$35,0))&lt;&gt;0,INDEX('Capacity Summary'!$I$36:$BH$135,MATCH('Capacity Backing (Hide)'!AE$2,'Capacity Summary'!$B$36:$B$135,0),MATCH('Capacity Backing (Hide)'!$A53,'Capacity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(Hide)'!$A53,'Capacity Summary'!$I$35:$BH$35,0))&lt;&gt;0,INDEX('Capacity Summary'!$I$36:$BH$135,MATCH('Capacity Backing (Hide)'!AF$2,'Capacity Summary'!$B$36:$B$135,0),MATCH('Capacity Backing (Hide)'!$A53,'Capacity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(Hide)'!$A53,'Capacity Summary'!$I$35:$BH$35,0))&lt;&gt;0,INDEX('Capacity Summary'!$I$36:$BH$135,MATCH('Capacity Backing (Hide)'!AG$2,'Capacity Summary'!$B$36:$B$135,0),MATCH('Capacity Backing (Hide)'!$A53,'Capacity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(Hide)'!$A53,'Capacity Summary'!$I$35:$BH$35,0))&lt;&gt;0,INDEX('Capacity Summary'!$I$36:$BH$135,MATCH('Capacity Backing (Hide)'!AH$2,'Capacity Summary'!$B$36:$B$135,0),MATCH('Capacity Backing (Hide)'!$A53,'Capacity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(Hide)'!$A53,'Capacity Summary'!$I$35:$BH$35,0))&lt;&gt;0,INDEX('Capacity Summary'!$I$36:$BH$135,MATCH('Capacity Backing (Hide)'!AI$2,'Capacity Summary'!$B$36:$B$135,0),MATCH('Capacity Backing (Hide)'!$A53,'Capacity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(Hide)'!$A53,'Capacity Summary'!$I$35:$BH$35,0))&lt;&gt;0,INDEX('Capacity Summary'!$I$36:$BH$135,MATCH('Capacity Backing (Hide)'!AJ$2,'Capacity Summary'!$B$36:$B$135,0),MATCH('Capacity Backing (Hide)'!$A53,'Capacity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(Hide)'!$A53,'Capacity Summary'!$I$35:$BH$35,0))&lt;&gt;0,INDEX('Capacity Summary'!$I$36:$BH$135,MATCH('Capacity Backing (Hide)'!AK$2,'Capacity Summary'!$B$36:$B$135,0),MATCH('Capacity Backing (Hide)'!$A53,'Capacity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(Hide)'!$A53,'Capacity Summary'!$I$35:$BH$35,0))&lt;&gt;0,INDEX('Capacity Summary'!$I$36:$BH$135,MATCH('Capacity Backing (Hide)'!AL$2,'Capacity Summary'!$B$36:$B$135,0),MATCH('Capacity Backing (Hide)'!$A53,'Capacity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(Hide)'!$A53,'Capacity Summary'!$I$35:$BH$35,0))&lt;&gt;0,INDEX('Capacity Summary'!$I$36:$BH$135,MATCH('Capacity Backing (Hide)'!AM$2,'Capacity Summary'!$B$36:$B$135,0),MATCH('Capacity Backing (Hide)'!$A53,'Capacity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(Hide)'!$A53,'Capacity Summary'!$I$35:$BH$35,0))&lt;&gt;0,INDEX('Capacity Summary'!$I$36:$BH$135,MATCH('Capacity Backing (Hide)'!AN$2,'Capacity Summary'!$B$36:$B$135,0),MATCH('Capacity Backing (Hide)'!$A53,'Capacity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(Hide)'!$A53,'Capacity Summary'!$I$35:$BH$35,0))&lt;&gt;0,INDEX('Capacity Summary'!$I$36:$BH$135,MATCH('Capacity Backing (Hide)'!AO$2,'Capacity Summary'!$B$36:$B$135,0),MATCH('Capacity Backing (Hide)'!$A53,'Capacity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(Hide)'!$A53,'Capacity Summary'!$I$35:$BH$35,0))&lt;&gt;0,INDEX('Capacity Summary'!$I$36:$BH$135,MATCH('Capacity Backing (Hide)'!AP$2,'Capacity Summary'!$B$36:$B$135,0),MATCH('Capacity Backing (Hide)'!$A53,'Capacity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(Hide)'!$A53,'Capacity Summary'!$I$35:$BH$35,0))&lt;&gt;0,INDEX('Capacity Summary'!$I$36:$BH$135,MATCH('Capacity Backing (Hide)'!AQ$2,'Capacity Summary'!$B$36:$B$135,0),MATCH('Capacity Backing (Hide)'!$A53,'Capacity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(Hide)'!$A53,'Capacity Summary'!$I$35:$BH$35,0))&lt;&gt;0,INDEX('Capacity Summary'!$I$36:$BH$135,MATCH('Capacity Backing (Hide)'!AR$2,'Capacity Summary'!$B$36:$B$135,0),MATCH('Capacity Backing (Hide)'!$A53,'Capacity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(Hide)'!$A53,'Capacity Summary'!$I$35:$BH$35,0))&lt;&gt;0,INDEX('Capacity Summary'!$I$36:$BH$135,MATCH('Capacity Backing (Hide)'!AS$2,'Capacity Summary'!$B$36:$B$135,0),MATCH('Capacity Backing (Hide)'!$A53,'Capacity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(Hide)'!$A53,'Capacity Summary'!$I$35:$BH$35,0))&lt;&gt;0,INDEX('Capacity Summary'!$I$36:$BH$135,MATCH('Capacity Backing (Hide)'!AT$2,'Capacity Summary'!$B$36:$B$135,0),MATCH('Capacity Backing (Hide)'!$A53,'Capacity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(Hide)'!$A53,'Capacity Summary'!$I$35:$BH$35,0))&lt;&gt;0,INDEX('Capacity Summary'!$I$36:$BH$135,MATCH('Capacity Backing (Hide)'!AU$2,'Capacity Summary'!$B$36:$B$135,0),MATCH('Capacity Backing (Hide)'!$A53,'Capacity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(Hide)'!$A53,'Capacity Summary'!$I$35:$BH$35,0))&lt;&gt;0,INDEX('Capacity Summary'!$I$36:$BH$135,MATCH('Capacity Backing (Hide)'!AV$2,'Capacity Summary'!$B$36:$B$135,0),MATCH('Capacity Backing (Hide)'!$A53,'Capacity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(Hide)'!$A53,'Capacity Summary'!$I$35:$BH$35,0))&lt;&gt;0,INDEX('Capacity Summary'!$I$36:$BH$135,MATCH('Capacity Backing (Hide)'!AW$2,'Capacity Summary'!$B$36:$B$135,0),MATCH('Capacity Backing (Hide)'!$A53,'Capacity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(Hide)'!$A53,'Capacity Summary'!$I$35:$BH$35,0))&lt;&gt;0,INDEX('Capacity Summary'!$I$36:$BH$135,MATCH('Capacity Backing (Hide)'!AX$2,'Capacity Summary'!$B$36:$B$135,0),MATCH('Capacity Backing (Hide)'!$A53,'Capacity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(Hide)'!$A53,'Capacity Summary'!$I$35:$BH$35,0))&lt;&gt;0,INDEX('Capacity Summary'!$I$36:$BH$135,MATCH('Capacity Backing (Hide)'!AY$2,'Capacity Summary'!$B$36:$B$135,0),MATCH('Capacity Backing (Hide)'!$A53,'Capacity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(Hide)'!$A53,'Capacity Summary'!$I$35:$BH$35,0))&lt;&gt;0,INDEX('Capacity Summary'!$I$36:$BH$135,MATCH('Capacity Backing (Hide)'!AZ$2,'Capacity Summary'!$B$36:$B$135,0),MATCH('Capacity Backing (Hide)'!$A53,'Capacity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(Hide)'!$A53,'Capacity Summary'!$I$35:$BH$35,0))&lt;&gt;0,INDEX('Capacity Summary'!$I$36:$BH$135,MATCH('Capacity Backing (Hide)'!BA$2,'Capacity Summary'!$B$36:$B$135,0),MATCH('Capacity Backing (Hide)'!$A53,'Capacity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(Hide)'!$A53,'Capacity Summary'!$I$35:$BH$35,0))&lt;&gt;0,INDEX('Capacity Summary'!$I$36:$BH$135,MATCH('Capacity Backing (Hide)'!BB$2,'Capacity Summary'!$B$36:$B$135,0),MATCH('Capacity Backing (Hide)'!$A53,'Capacity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(Hide)'!$A53,'Capacity Summary'!$I$35:$BH$35,0))&lt;&gt;0,INDEX('Capacity Summary'!$I$36:$BH$135,MATCH('Capacity Backing (Hide)'!BC$2,'Capacity Summary'!$B$36:$B$135,0),MATCH('Capacity Backing (Hide)'!$A53,'Capacity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(Hide)'!$A53,'Capacity Summary'!$I$35:$BH$35,0))&lt;&gt;0,INDEX('Capacity Summary'!$I$36:$BH$135,MATCH('Capacity Backing (Hide)'!BD$2,'Capacity Summary'!$B$36:$B$135,0),MATCH('Capacity Backing (Hide)'!$A53,'Capacity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(Hide)'!$A53,'Capacity Summary'!$I$35:$BH$35,0))&lt;&gt;0,INDEX('Capacity Summary'!$I$36:$BH$135,MATCH('Capacity Backing (Hide)'!BE$2,'Capacity Summary'!$B$36:$B$135,0),MATCH('Capacity Backing (Hide)'!$A53,'Capacity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(Hide)'!$A53,'Capacity Summary'!$I$35:$BH$35,0))&lt;&gt;0,INDEX('Capacity Summary'!$I$36:$BH$135,MATCH('Capacity Backing (Hide)'!BF$2,'Capacity Summary'!$B$36:$B$135,0),MATCH('Capacity Backing (Hide)'!$A53,'Capacity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(Hide)'!$A53,'Capacity Summary'!$I$35:$BH$35,0))&lt;&gt;0,INDEX('Capacity Summary'!$I$36:$BH$135,MATCH('Capacity Backing (Hide)'!BG$2,'Capacity Summary'!$B$36:$B$135,0),MATCH('Capacity Backing (Hide)'!$A53,'Capacity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(Hide)'!$A53,'Capacity Summary'!$I$35:$BH$35,0))&lt;&gt;0,INDEX('Capacity Summary'!$I$36:$BH$135,MATCH('Capacity Backing (Hide)'!BH$2,'Capacity Summary'!$B$36:$B$135,0),MATCH('Capacity Backing (Hide)'!$A53,'Capacity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(Hide)'!$A53,'Capacity Summary'!$I$35:$BH$35,0))&lt;&gt;0,INDEX('Capacity Summary'!$I$36:$BH$135,MATCH('Capacity Backing (Hide)'!BI$2,'Capacity Summary'!$B$36:$B$135,0),MATCH('Capacity Backing (Hide)'!$A53,'Capacity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(Hide)'!$A53,'Capacity Summary'!$I$35:$BH$35,0))&lt;&gt;0,INDEX('Capacity Summary'!$I$36:$BH$135,MATCH('Capacity Backing (Hide)'!BJ$2,'Capacity Summary'!$B$36:$B$135,0),MATCH('Capacity Backing (Hide)'!$A53,'Capacity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(Hide)'!$A53,'Capacity Summary'!$I$35:$BH$35,0))&lt;&gt;0,INDEX('Capacity Summary'!$I$36:$BH$135,MATCH('Capacity Backing (Hide)'!BK$2,'Capacity Summary'!$B$36:$B$135,0),MATCH('Capacity Backing (Hide)'!$A53,'Capacity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(Hide)'!$A53,'Capacity Summary'!$I$35:$BH$35,0))&lt;&gt;0,INDEX('Capacity Summary'!$I$36:$BH$135,MATCH('Capacity Backing (Hide)'!BL$2,'Capacity Summary'!$B$36:$B$135,0),MATCH('Capacity Backing (Hide)'!$A53,'Capacity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(Hide)'!$A53,'Capacity Summary'!$I$35:$BH$35,0))&lt;&gt;0,INDEX('Capacity Summary'!$I$36:$BH$135,MATCH('Capacity Backing (Hide)'!BM$2,'Capacity Summary'!$B$36:$B$135,0),MATCH('Capacity Backing (Hide)'!$A53,'Capacity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(Hide)'!$A53,'Capacity Summary'!$I$35:$BH$35,0))&lt;&gt;0,INDEX('Capacity Summary'!$I$36:$BH$135,MATCH('Capacity Backing (Hide)'!BN$2,'Capacity Summary'!$B$36:$B$135,0),MATCH('Capacity Backing (Hide)'!$A53,'Capacity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(Hide)'!$A53,'Capacity Summary'!$I$35:$BH$35,0))&lt;&gt;0,INDEX('Capacity Summary'!$I$36:$BH$135,MATCH('Capacity Backing (Hide)'!BO$2,'Capacity Summary'!$B$36:$B$135,0),MATCH('Capacity Backing (Hide)'!$A53,'Capacity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(Hide)'!$A53,'Capacity Summary'!$I$35:$BH$35,0))&lt;&gt;0,INDEX('Capacity Summary'!$I$36:$BH$135,MATCH('Capacity Backing (Hide)'!BP$2,'Capacity Summary'!$B$36:$B$135,0),MATCH('Capacity Backing (Hide)'!$A53,'Capacity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(Hide)'!$A53,'Capacity Summary'!$I$35:$BH$35,0))&lt;&gt;0,INDEX('Capacity Summary'!$I$36:$BH$135,MATCH('Capacity Backing (Hide)'!BQ$2,'Capacity Summary'!$B$36:$B$135,0),MATCH('Capacity Backing (Hide)'!$A53,'Capacity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(Hide)'!$A53,'Capacity Summary'!$I$35:$BH$35,0))&lt;&gt;0,INDEX('Capacity Summary'!$I$36:$BH$135,MATCH('Capacity Backing (Hide)'!BR$2,'Capacity Summary'!$B$36:$B$135,0),MATCH('Capacity Backing (Hide)'!$A53,'Capacity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(Hide)'!$A53,'Capacity Summary'!$I$35:$BH$35,0))&lt;&gt;0,INDEX('Capacity Summary'!$I$36:$BH$135,MATCH('Capacity Backing (Hide)'!BS$2,'Capacity Summary'!$B$36:$B$135,0),MATCH('Capacity Backing (Hide)'!$A53,'Capacity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(Hide)'!$A53,'Capacity Summary'!$I$35:$BH$35,0))&lt;&gt;0,INDEX('Capacity Summary'!$I$36:$BH$135,MATCH('Capacity Backing (Hide)'!BT$2,'Capacity Summary'!$B$36:$B$135,0),MATCH('Capacity Backing (Hide)'!$A53,'Capacity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(Hide)'!$A53,'Capacity Summary'!$I$35:$BH$35,0))&lt;&gt;0,INDEX('Capacity Summary'!$I$36:$BH$135,MATCH('Capacity Backing (Hide)'!BU$2,'Capacity Summary'!$B$36:$B$135,0),MATCH('Capacity Backing (Hide)'!$A53,'Capacity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(Hide)'!$A53,'Capacity Summary'!$I$35:$BH$35,0))&lt;&gt;0,INDEX('Capacity Summary'!$I$36:$BH$135,MATCH('Capacity Backing (Hide)'!BV$2,'Capacity Summary'!$B$36:$B$135,0),MATCH('Capacity Backing (Hide)'!$A53,'Capacity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(Hide)'!$A53,'Capacity Summary'!$I$35:$BH$35,0))&lt;&gt;0,INDEX('Capacity Summary'!$I$36:$BH$135,MATCH('Capacity Backing (Hide)'!BW$2,'Capacity Summary'!$B$36:$B$135,0),MATCH('Capacity Backing (Hide)'!$A53,'Capacity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(Hide)'!$A53,'Capacity Summary'!$I$35:$BH$35,0))&lt;&gt;0,INDEX('Capacity Summary'!$I$36:$BH$135,MATCH('Capacity Backing (Hide)'!BX$2,'Capacity Summary'!$B$36:$B$135,0),MATCH('Capacity Backing (Hide)'!$A53,'Capacity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(Hide)'!$A53,'Capacity Summary'!$I$35:$BH$35,0))&lt;&gt;0,INDEX('Capacity Summary'!$I$36:$BH$135,MATCH('Capacity Backing (Hide)'!BY$2,'Capacity Summary'!$B$36:$B$135,0),MATCH('Capacity Backing (Hide)'!$A53,'Capacity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(Hide)'!$A53,'Capacity Summary'!$I$35:$BH$35,0))&lt;&gt;0,INDEX('Capacity Summary'!$I$36:$BH$135,MATCH('Capacity Backing (Hide)'!BZ$2,'Capacity Summary'!$B$36:$B$135,0),MATCH('Capacity Backing (Hide)'!$A53,'Capacity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(Hide)'!$A53,'Capacity Summary'!$I$35:$BH$35,0))&lt;&gt;0,INDEX('Capacity Summary'!$I$36:$BH$135,MATCH('Capacity Backing (Hide)'!CA$2,'Capacity Summary'!$B$36:$B$135,0),MATCH('Capacity Backing (Hide)'!$A53,'Capacity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(Hide)'!$A53,'Capacity Summary'!$I$35:$BH$35,0))&lt;&gt;0,INDEX('Capacity Summary'!$I$36:$BH$135,MATCH('Capacity Backing (Hide)'!CB$2,'Capacity Summary'!$B$36:$B$135,0),MATCH('Capacity Backing (Hide)'!$A53,'Capacity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(Hide)'!$A53,'Capacity Summary'!$I$35:$BH$35,0))&lt;&gt;0,INDEX('Capacity Summary'!$I$36:$BH$135,MATCH('Capacity Backing (Hide)'!CC$2,'Capacity Summary'!$B$36:$B$135,0),MATCH('Capacity Backing (Hide)'!$A53,'Capacity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(Hide)'!$A53,'Capacity Summary'!$I$35:$BH$35,0))&lt;&gt;0,INDEX('Capacity Summary'!$I$36:$BH$135,MATCH('Capacity Backing (Hide)'!CD$2,'Capacity Summary'!$B$36:$B$135,0),MATCH('Capacity Backing (Hide)'!$A53,'Capacity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(Hide)'!$A53,'Capacity Summary'!$I$35:$BH$35,0))&lt;&gt;0,INDEX('Capacity Summary'!$I$36:$BH$135,MATCH('Capacity Backing (Hide)'!CE$2,'Capacity Summary'!$B$36:$B$135,0),MATCH('Capacity Backing (Hide)'!$A53,'Capacity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(Hide)'!$A53,'Capacity Summary'!$I$35:$BH$35,0))&lt;&gt;0,INDEX('Capacity Summary'!$I$36:$BH$135,MATCH('Capacity Backing (Hide)'!CF$2,'Capacity Summary'!$B$36:$B$135,0),MATCH('Capacity Backing (Hide)'!$A53,'Capacity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(Hide)'!$A53,'Capacity Summary'!$I$35:$BH$35,0))&lt;&gt;0,INDEX('Capacity Summary'!$I$36:$BH$135,MATCH('Capacity Backing (Hide)'!CG$2,'Capacity Summary'!$B$36:$B$135,0),MATCH('Capacity Backing (Hide)'!$A53,'Capacity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(Hide)'!$A53,'Capacity Summary'!$I$35:$BH$35,0))&lt;&gt;0,INDEX('Capacity Summary'!$I$36:$BH$135,MATCH('Capacity Backing (Hide)'!CH$2,'Capacity Summary'!$B$36:$B$135,0),MATCH('Capacity Backing (Hide)'!$A53,'Capacity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(Hide)'!$A53,'Capacity Summary'!$I$35:$BH$35,0))&lt;&gt;0,INDEX('Capacity Summary'!$I$36:$BH$135,MATCH('Capacity Backing (Hide)'!CI$2,'Capacity Summary'!$B$36:$B$135,0),MATCH('Capacity Backing (Hide)'!$A53,'Capacity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(Hide)'!$A53,'Capacity Summary'!$I$35:$BH$35,0))&lt;&gt;0,INDEX('Capacity Summary'!$I$36:$BH$135,MATCH('Capacity Backing (Hide)'!CJ$2,'Capacity Summary'!$B$36:$B$135,0),MATCH('Capacity Backing (Hide)'!$A53,'Capacity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(Hide)'!$A53,'Capacity Summary'!$I$35:$BH$35,0))&lt;&gt;0,INDEX('Capacity Summary'!$I$36:$BH$135,MATCH('Capacity Backing (Hide)'!CK$2,'Capacity Summary'!$B$36:$B$135,0),MATCH('Capacity Backing (Hide)'!$A53,'Capacity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(Hide)'!$A53,'Capacity Summary'!$I$35:$BH$35,0))&lt;&gt;0,INDEX('Capacity Summary'!$I$36:$BH$135,MATCH('Capacity Backing (Hide)'!CL$2,'Capacity Summary'!$B$36:$B$135,0),MATCH('Capacity Backing (Hide)'!$A53,'Capacity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(Hide)'!$A53,'Capacity Summary'!$I$35:$BH$35,0))&lt;&gt;0,INDEX('Capacity Summary'!$I$36:$BH$135,MATCH('Capacity Backing (Hide)'!CM$2,'Capacity Summary'!$B$36:$B$135,0),MATCH('Capacity Backing (Hide)'!$A53,'Capacity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(Hide)'!$A53,'Capacity Summary'!$I$35:$BH$35,0))&lt;&gt;0,INDEX('Capacity Summary'!$I$36:$BH$135,MATCH('Capacity Backing (Hide)'!CN$2,'Capacity Summary'!$B$36:$B$135,0),MATCH('Capacity Backing (Hide)'!$A53,'Capacity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(Hide)'!$A53,'Capacity Summary'!$I$35:$BH$35,0))&lt;&gt;0,INDEX('Capacity Summary'!$I$36:$BH$135,MATCH('Capacity Backing (Hide)'!CO$2,'Capacity Summary'!$B$36:$B$135,0),MATCH('Capacity Backing (Hide)'!$A53,'Capacity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(Hide)'!$A53,'Capacity Summary'!$I$35:$BH$35,0))&lt;&gt;0,INDEX('Capacity Summary'!$I$36:$BH$135,MATCH('Capacity Backing (Hide)'!CP$2,'Capacity Summary'!$B$36:$B$135,0),MATCH('Capacity Backing (Hide)'!$A53,'Capacity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(Hide)'!$A53,'Capacity Summary'!$I$35:$BH$35,0))&lt;&gt;0,INDEX('Capacity Summary'!$I$36:$BH$135,MATCH('Capacity Backing (Hide)'!CQ$2,'Capacity Summary'!$B$36:$B$135,0),MATCH('Capacity Backing (Hide)'!$A53,'Capacity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(Hide)'!$A53,'Capacity Summary'!$I$35:$BH$35,0))&lt;&gt;0,INDEX('Capacity Summary'!$I$36:$BH$135,MATCH('Capacity Backing (Hide)'!CR$2,'Capacity Summary'!$B$36:$B$135,0),MATCH('Capacity Backing (Hide)'!$A53,'Capacity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(Hide)'!$A53,'Capacity Summary'!$I$35:$BH$35,0))&lt;&gt;0,INDEX('Capacity Summary'!$I$36:$BH$135,MATCH('Capacity Backing (Hide)'!CS$2,'Capacity Summary'!$B$36:$B$135,0),MATCH('Capacity Backing (Hide)'!$A53,'Capacity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(Hide)'!$A53,'Capacity Summary'!$I$35:$BH$35,0))&lt;&gt;0,INDEX('Capacity Summary'!$I$36:$BH$135,MATCH('Capacity Backing (Hide)'!CT$2,'Capacity Summary'!$B$36:$B$135,0),MATCH('Capacity Backing (Hide)'!$A53,'Capacity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(Hide)'!$A53,'Capacity Summary'!$I$35:$BH$35,0))&lt;&gt;0,INDEX('Capacity Summary'!$I$36:$BH$135,MATCH('Capacity Backing (Hide)'!CU$2,'Capacity Summary'!$B$36:$B$135,0),MATCH('Capacity Backing (Hide)'!$A53,'Capacity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(Hide)'!$A53,'Capacity Summary'!$I$35:$BH$35,0))&lt;&gt;0,INDEX('Capacity Summary'!$I$36:$BH$135,MATCH('Capacity Backing (Hide)'!CV$2,'Capacity Summary'!$B$36:$B$135,0),MATCH('Capacity Backing (Hide)'!$A53,'Capacity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(Hide)'!$A53,'Capacity Summary'!$I$35:$BH$35,0))&lt;&gt;0,INDEX('Capacity Summary'!$I$36:$BH$135,MATCH('Capacity Backing (Hide)'!CW$2,'Capacity Summary'!$B$36:$B$135,0),MATCH('Capacity Backing (Hide)'!$A53,'Capacity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4" spans="1:101" x14ac:dyDescent="0.35">
      <c r="A54" s="2">
        <f ca="1">'Required Capacity (Hide)'!E54</f>
        <v>44547</v>
      </c>
      <c r="B54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(Hide)'!$A54,'Capacity Summary'!$I$35:$BH$35,0))&lt;&gt;0,INDEX('Capacity Summary'!$I$36:$BH$135,MATCH('Capacity Backing (Hide)'!B$2,'Capacity Summary'!$B$36:$B$135,0),MATCH('Capacity Backing (Hide)'!$A54,'Capacity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4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(Hide)'!$A54,'Capacity Summary'!$I$35:$BH$35,0))&lt;&gt;0,INDEX('Capacity Summary'!$I$36:$BH$135,MATCH('Capacity Backing (Hide)'!C$2,'Capacity Summary'!$B$36:$B$135,0),MATCH('Capacity Backing (Hide)'!$A54,'Capacity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4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(Hide)'!$A54,'Capacity Summary'!$I$35:$BH$35,0))&lt;&gt;0,INDEX('Capacity Summary'!$I$36:$BH$135,MATCH('Capacity Backing (Hide)'!D$2,'Capacity Summary'!$B$36:$B$135,0),MATCH('Capacity Backing (Hide)'!$A54,'Capacity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(Hide)'!$A54,'Capacity Summary'!$I$35:$BH$35,0))&lt;&gt;0,INDEX('Capacity Summary'!$I$36:$BH$135,MATCH('Capacity Backing (Hide)'!E$2,'Capacity Summary'!$B$36:$B$135,0),MATCH('Capacity Backing (Hide)'!$A54,'Capacity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(Hide)'!$A54,'Capacity Summary'!$I$35:$BH$35,0))&lt;&gt;0,INDEX('Capacity Summary'!$I$36:$BH$135,MATCH('Capacity Backing (Hide)'!F$2,'Capacity Summary'!$B$36:$B$135,0),MATCH('Capacity Backing (Hide)'!$A54,'Capacity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(Hide)'!$A54,'Capacity Summary'!$I$35:$BH$35,0))&lt;&gt;0,INDEX('Capacity Summary'!$I$36:$BH$135,MATCH('Capacity Backing (Hide)'!G$2,'Capacity Summary'!$B$36:$B$135,0),MATCH('Capacity Backing (Hide)'!$A54,'Capacity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(Hide)'!$A54,'Capacity Summary'!$I$35:$BH$35,0))&lt;&gt;0,INDEX('Capacity Summary'!$I$36:$BH$135,MATCH('Capacity Backing (Hide)'!H$2,'Capacity Summary'!$B$36:$B$135,0),MATCH('Capacity Backing (Hide)'!$A54,'Capacity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(Hide)'!$A54,'Capacity Summary'!$I$35:$BH$35,0))&lt;&gt;0,INDEX('Capacity Summary'!$I$36:$BH$135,MATCH('Capacity Backing (Hide)'!I$2,'Capacity Summary'!$B$36:$B$135,0),MATCH('Capacity Backing (Hide)'!$A54,'Capacity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(Hide)'!$A54,'Capacity Summary'!$I$35:$BH$35,0))&lt;&gt;0,INDEX('Capacity Summary'!$I$36:$BH$135,MATCH('Capacity Backing (Hide)'!J$2,'Capacity Summary'!$B$36:$B$135,0),MATCH('Capacity Backing (Hide)'!$A54,'Capacity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(Hide)'!$A54,'Capacity Summary'!$I$35:$BH$35,0))&lt;&gt;0,INDEX('Capacity Summary'!$I$36:$BH$135,MATCH('Capacity Backing (Hide)'!K$2,'Capacity Summary'!$B$36:$B$135,0),MATCH('Capacity Backing (Hide)'!$A54,'Capacity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(Hide)'!$A54,'Capacity Summary'!$I$35:$BH$35,0))&lt;&gt;0,INDEX('Capacity Summary'!$I$36:$BH$135,MATCH('Capacity Backing (Hide)'!L$2,'Capacity Summary'!$B$36:$B$135,0),MATCH('Capacity Backing (Hide)'!$A54,'Capacity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(Hide)'!$A54,'Capacity Summary'!$I$35:$BH$35,0))&lt;&gt;0,INDEX('Capacity Summary'!$I$36:$BH$135,MATCH('Capacity Backing (Hide)'!M$2,'Capacity Summary'!$B$36:$B$135,0),MATCH('Capacity Backing (Hide)'!$A54,'Capacity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(Hide)'!$A54,'Capacity Summary'!$I$35:$BH$35,0))&lt;&gt;0,INDEX('Capacity Summary'!$I$36:$BH$135,MATCH('Capacity Backing (Hide)'!N$2,'Capacity Summary'!$B$36:$B$135,0),MATCH('Capacity Backing (Hide)'!$A54,'Capacity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(Hide)'!$A54,'Capacity Summary'!$I$35:$BH$35,0))&lt;&gt;0,INDEX('Capacity Summary'!$I$36:$BH$135,MATCH('Capacity Backing (Hide)'!O$2,'Capacity Summary'!$B$36:$B$135,0),MATCH('Capacity Backing (Hide)'!$A54,'Capacity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(Hide)'!$A54,'Capacity Summary'!$I$35:$BH$35,0))&lt;&gt;0,INDEX('Capacity Summary'!$I$36:$BH$135,MATCH('Capacity Backing (Hide)'!P$2,'Capacity Summary'!$B$36:$B$135,0),MATCH('Capacity Backing (Hide)'!$A54,'Capacity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(Hide)'!$A54,'Capacity Summary'!$I$35:$BH$35,0))&lt;&gt;0,INDEX('Capacity Summary'!$I$36:$BH$135,MATCH('Capacity Backing (Hide)'!Q$2,'Capacity Summary'!$B$36:$B$135,0),MATCH('Capacity Backing (Hide)'!$A54,'Capacity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(Hide)'!$A54,'Capacity Summary'!$I$35:$BH$35,0))&lt;&gt;0,INDEX('Capacity Summary'!$I$36:$BH$135,MATCH('Capacity Backing (Hide)'!R$2,'Capacity Summary'!$B$36:$B$135,0),MATCH('Capacity Backing (Hide)'!$A54,'Capacity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(Hide)'!$A54,'Capacity Summary'!$I$35:$BH$35,0))&lt;&gt;0,INDEX('Capacity Summary'!$I$36:$BH$135,MATCH('Capacity Backing (Hide)'!S$2,'Capacity Summary'!$B$36:$B$135,0),MATCH('Capacity Backing (Hide)'!$A54,'Capacity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(Hide)'!$A54,'Capacity Summary'!$I$35:$BH$35,0))&lt;&gt;0,INDEX('Capacity Summary'!$I$36:$BH$135,MATCH('Capacity Backing (Hide)'!T$2,'Capacity Summary'!$B$36:$B$135,0),MATCH('Capacity Backing (Hide)'!$A54,'Capacity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(Hide)'!$A54,'Capacity Summary'!$I$35:$BH$35,0))&lt;&gt;0,INDEX('Capacity Summary'!$I$36:$BH$135,MATCH('Capacity Backing (Hide)'!U$2,'Capacity Summary'!$B$36:$B$135,0),MATCH('Capacity Backing (Hide)'!$A54,'Capacity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(Hide)'!$A54,'Capacity Summary'!$I$35:$BH$35,0))&lt;&gt;0,INDEX('Capacity Summary'!$I$36:$BH$135,MATCH('Capacity Backing (Hide)'!V$2,'Capacity Summary'!$B$36:$B$135,0),MATCH('Capacity Backing (Hide)'!$A54,'Capacity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(Hide)'!$A54,'Capacity Summary'!$I$35:$BH$35,0))&lt;&gt;0,INDEX('Capacity Summary'!$I$36:$BH$135,MATCH('Capacity Backing (Hide)'!W$2,'Capacity Summary'!$B$36:$B$135,0),MATCH('Capacity Backing (Hide)'!$A54,'Capacity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(Hide)'!$A54,'Capacity Summary'!$I$35:$BH$35,0))&lt;&gt;0,INDEX('Capacity Summary'!$I$36:$BH$135,MATCH('Capacity Backing (Hide)'!X$2,'Capacity Summary'!$B$36:$B$135,0),MATCH('Capacity Backing (Hide)'!$A54,'Capacity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(Hide)'!$A54,'Capacity Summary'!$I$35:$BH$35,0))&lt;&gt;0,INDEX('Capacity Summary'!$I$36:$BH$135,MATCH('Capacity Backing (Hide)'!Y$2,'Capacity Summary'!$B$36:$B$135,0),MATCH('Capacity Backing (Hide)'!$A54,'Capacity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(Hide)'!$A54,'Capacity Summary'!$I$35:$BH$35,0))&lt;&gt;0,INDEX('Capacity Summary'!$I$36:$BH$135,MATCH('Capacity Backing (Hide)'!Z$2,'Capacity Summary'!$B$36:$B$135,0),MATCH('Capacity Backing (Hide)'!$A54,'Capacity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(Hide)'!$A54,'Capacity Summary'!$I$35:$BH$35,0))&lt;&gt;0,INDEX('Capacity Summary'!$I$36:$BH$135,MATCH('Capacity Backing (Hide)'!AA$2,'Capacity Summary'!$B$36:$B$135,0),MATCH('Capacity Backing (Hide)'!$A54,'Capacity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(Hide)'!$A54,'Capacity Summary'!$I$35:$BH$35,0))&lt;&gt;0,INDEX('Capacity Summary'!$I$36:$BH$135,MATCH('Capacity Backing (Hide)'!AB$2,'Capacity Summary'!$B$36:$B$135,0),MATCH('Capacity Backing (Hide)'!$A54,'Capacity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(Hide)'!$A54,'Capacity Summary'!$I$35:$BH$35,0))&lt;&gt;0,INDEX('Capacity Summary'!$I$36:$BH$135,MATCH('Capacity Backing (Hide)'!AC$2,'Capacity Summary'!$B$36:$B$135,0),MATCH('Capacity Backing (Hide)'!$A54,'Capacity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(Hide)'!$A54,'Capacity Summary'!$I$35:$BH$35,0))&lt;&gt;0,INDEX('Capacity Summary'!$I$36:$BH$135,MATCH('Capacity Backing (Hide)'!AD$2,'Capacity Summary'!$B$36:$B$135,0),MATCH('Capacity Backing (Hide)'!$A54,'Capacity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(Hide)'!$A54,'Capacity Summary'!$I$35:$BH$35,0))&lt;&gt;0,INDEX('Capacity Summary'!$I$36:$BH$135,MATCH('Capacity Backing (Hide)'!AE$2,'Capacity Summary'!$B$36:$B$135,0),MATCH('Capacity Backing (Hide)'!$A54,'Capacity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(Hide)'!$A54,'Capacity Summary'!$I$35:$BH$35,0))&lt;&gt;0,INDEX('Capacity Summary'!$I$36:$BH$135,MATCH('Capacity Backing (Hide)'!AF$2,'Capacity Summary'!$B$36:$B$135,0),MATCH('Capacity Backing (Hide)'!$A54,'Capacity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(Hide)'!$A54,'Capacity Summary'!$I$35:$BH$35,0))&lt;&gt;0,INDEX('Capacity Summary'!$I$36:$BH$135,MATCH('Capacity Backing (Hide)'!AG$2,'Capacity Summary'!$B$36:$B$135,0),MATCH('Capacity Backing (Hide)'!$A54,'Capacity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(Hide)'!$A54,'Capacity Summary'!$I$35:$BH$35,0))&lt;&gt;0,INDEX('Capacity Summary'!$I$36:$BH$135,MATCH('Capacity Backing (Hide)'!AH$2,'Capacity Summary'!$B$36:$B$135,0),MATCH('Capacity Backing (Hide)'!$A54,'Capacity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(Hide)'!$A54,'Capacity Summary'!$I$35:$BH$35,0))&lt;&gt;0,INDEX('Capacity Summary'!$I$36:$BH$135,MATCH('Capacity Backing (Hide)'!AI$2,'Capacity Summary'!$B$36:$B$135,0),MATCH('Capacity Backing (Hide)'!$A54,'Capacity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(Hide)'!$A54,'Capacity Summary'!$I$35:$BH$35,0))&lt;&gt;0,INDEX('Capacity Summary'!$I$36:$BH$135,MATCH('Capacity Backing (Hide)'!AJ$2,'Capacity Summary'!$B$36:$B$135,0),MATCH('Capacity Backing (Hide)'!$A54,'Capacity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(Hide)'!$A54,'Capacity Summary'!$I$35:$BH$35,0))&lt;&gt;0,INDEX('Capacity Summary'!$I$36:$BH$135,MATCH('Capacity Backing (Hide)'!AK$2,'Capacity Summary'!$B$36:$B$135,0),MATCH('Capacity Backing (Hide)'!$A54,'Capacity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(Hide)'!$A54,'Capacity Summary'!$I$35:$BH$35,0))&lt;&gt;0,INDEX('Capacity Summary'!$I$36:$BH$135,MATCH('Capacity Backing (Hide)'!AL$2,'Capacity Summary'!$B$36:$B$135,0),MATCH('Capacity Backing (Hide)'!$A54,'Capacity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(Hide)'!$A54,'Capacity Summary'!$I$35:$BH$35,0))&lt;&gt;0,INDEX('Capacity Summary'!$I$36:$BH$135,MATCH('Capacity Backing (Hide)'!AM$2,'Capacity Summary'!$B$36:$B$135,0),MATCH('Capacity Backing (Hide)'!$A54,'Capacity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(Hide)'!$A54,'Capacity Summary'!$I$35:$BH$35,0))&lt;&gt;0,INDEX('Capacity Summary'!$I$36:$BH$135,MATCH('Capacity Backing (Hide)'!AN$2,'Capacity Summary'!$B$36:$B$135,0),MATCH('Capacity Backing (Hide)'!$A54,'Capacity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(Hide)'!$A54,'Capacity Summary'!$I$35:$BH$35,0))&lt;&gt;0,INDEX('Capacity Summary'!$I$36:$BH$135,MATCH('Capacity Backing (Hide)'!AO$2,'Capacity Summary'!$B$36:$B$135,0),MATCH('Capacity Backing (Hide)'!$A54,'Capacity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(Hide)'!$A54,'Capacity Summary'!$I$35:$BH$35,0))&lt;&gt;0,INDEX('Capacity Summary'!$I$36:$BH$135,MATCH('Capacity Backing (Hide)'!AP$2,'Capacity Summary'!$B$36:$B$135,0),MATCH('Capacity Backing (Hide)'!$A54,'Capacity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(Hide)'!$A54,'Capacity Summary'!$I$35:$BH$35,0))&lt;&gt;0,INDEX('Capacity Summary'!$I$36:$BH$135,MATCH('Capacity Backing (Hide)'!AQ$2,'Capacity Summary'!$B$36:$B$135,0),MATCH('Capacity Backing (Hide)'!$A54,'Capacity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(Hide)'!$A54,'Capacity Summary'!$I$35:$BH$35,0))&lt;&gt;0,INDEX('Capacity Summary'!$I$36:$BH$135,MATCH('Capacity Backing (Hide)'!AR$2,'Capacity Summary'!$B$36:$B$135,0),MATCH('Capacity Backing (Hide)'!$A54,'Capacity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(Hide)'!$A54,'Capacity Summary'!$I$35:$BH$35,0))&lt;&gt;0,INDEX('Capacity Summary'!$I$36:$BH$135,MATCH('Capacity Backing (Hide)'!AS$2,'Capacity Summary'!$B$36:$B$135,0),MATCH('Capacity Backing (Hide)'!$A54,'Capacity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(Hide)'!$A54,'Capacity Summary'!$I$35:$BH$35,0))&lt;&gt;0,INDEX('Capacity Summary'!$I$36:$BH$135,MATCH('Capacity Backing (Hide)'!AT$2,'Capacity Summary'!$B$36:$B$135,0),MATCH('Capacity Backing (Hide)'!$A54,'Capacity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(Hide)'!$A54,'Capacity Summary'!$I$35:$BH$35,0))&lt;&gt;0,INDEX('Capacity Summary'!$I$36:$BH$135,MATCH('Capacity Backing (Hide)'!AU$2,'Capacity Summary'!$B$36:$B$135,0),MATCH('Capacity Backing (Hide)'!$A54,'Capacity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(Hide)'!$A54,'Capacity Summary'!$I$35:$BH$35,0))&lt;&gt;0,INDEX('Capacity Summary'!$I$36:$BH$135,MATCH('Capacity Backing (Hide)'!AV$2,'Capacity Summary'!$B$36:$B$135,0),MATCH('Capacity Backing (Hide)'!$A54,'Capacity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(Hide)'!$A54,'Capacity Summary'!$I$35:$BH$35,0))&lt;&gt;0,INDEX('Capacity Summary'!$I$36:$BH$135,MATCH('Capacity Backing (Hide)'!AW$2,'Capacity Summary'!$B$36:$B$135,0),MATCH('Capacity Backing (Hide)'!$A54,'Capacity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(Hide)'!$A54,'Capacity Summary'!$I$35:$BH$35,0))&lt;&gt;0,INDEX('Capacity Summary'!$I$36:$BH$135,MATCH('Capacity Backing (Hide)'!AX$2,'Capacity Summary'!$B$36:$B$135,0),MATCH('Capacity Backing (Hide)'!$A54,'Capacity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(Hide)'!$A54,'Capacity Summary'!$I$35:$BH$35,0))&lt;&gt;0,INDEX('Capacity Summary'!$I$36:$BH$135,MATCH('Capacity Backing (Hide)'!AY$2,'Capacity Summary'!$B$36:$B$135,0),MATCH('Capacity Backing (Hide)'!$A54,'Capacity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(Hide)'!$A54,'Capacity Summary'!$I$35:$BH$35,0))&lt;&gt;0,INDEX('Capacity Summary'!$I$36:$BH$135,MATCH('Capacity Backing (Hide)'!AZ$2,'Capacity Summary'!$B$36:$B$135,0),MATCH('Capacity Backing (Hide)'!$A54,'Capacity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(Hide)'!$A54,'Capacity Summary'!$I$35:$BH$35,0))&lt;&gt;0,INDEX('Capacity Summary'!$I$36:$BH$135,MATCH('Capacity Backing (Hide)'!BA$2,'Capacity Summary'!$B$36:$B$135,0),MATCH('Capacity Backing (Hide)'!$A54,'Capacity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(Hide)'!$A54,'Capacity Summary'!$I$35:$BH$35,0))&lt;&gt;0,INDEX('Capacity Summary'!$I$36:$BH$135,MATCH('Capacity Backing (Hide)'!BB$2,'Capacity Summary'!$B$36:$B$135,0),MATCH('Capacity Backing (Hide)'!$A54,'Capacity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(Hide)'!$A54,'Capacity Summary'!$I$35:$BH$35,0))&lt;&gt;0,INDEX('Capacity Summary'!$I$36:$BH$135,MATCH('Capacity Backing (Hide)'!BC$2,'Capacity Summary'!$B$36:$B$135,0),MATCH('Capacity Backing (Hide)'!$A54,'Capacity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(Hide)'!$A54,'Capacity Summary'!$I$35:$BH$35,0))&lt;&gt;0,INDEX('Capacity Summary'!$I$36:$BH$135,MATCH('Capacity Backing (Hide)'!BD$2,'Capacity Summary'!$B$36:$B$135,0),MATCH('Capacity Backing (Hide)'!$A54,'Capacity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(Hide)'!$A54,'Capacity Summary'!$I$35:$BH$35,0))&lt;&gt;0,INDEX('Capacity Summary'!$I$36:$BH$135,MATCH('Capacity Backing (Hide)'!BE$2,'Capacity Summary'!$B$36:$B$135,0),MATCH('Capacity Backing (Hide)'!$A54,'Capacity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(Hide)'!$A54,'Capacity Summary'!$I$35:$BH$35,0))&lt;&gt;0,INDEX('Capacity Summary'!$I$36:$BH$135,MATCH('Capacity Backing (Hide)'!BF$2,'Capacity Summary'!$B$36:$B$135,0),MATCH('Capacity Backing (Hide)'!$A54,'Capacity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(Hide)'!$A54,'Capacity Summary'!$I$35:$BH$35,0))&lt;&gt;0,INDEX('Capacity Summary'!$I$36:$BH$135,MATCH('Capacity Backing (Hide)'!BG$2,'Capacity Summary'!$B$36:$B$135,0),MATCH('Capacity Backing (Hide)'!$A54,'Capacity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(Hide)'!$A54,'Capacity Summary'!$I$35:$BH$35,0))&lt;&gt;0,INDEX('Capacity Summary'!$I$36:$BH$135,MATCH('Capacity Backing (Hide)'!BH$2,'Capacity Summary'!$B$36:$B$135,0),MATCH('Capacity Backing (Hide)'!$A54,'Capacity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(Hide)'!$A54,'Capacity Summary'!$I$35:$BH$35,0))&lt;&gt;0,INDEX('Capacity Summary'!$I$36:$BH$135,MATCH('Capacity Backing (Hide)'!BI$2,'Capacity Summary'!$B$36:$B$135,0),MATCH('Capacity Backing (Hide)'!$A54,'Capacity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(Hide)'!$A54,'Capacity Summary'!$I$35:$BH$35,0))&lt;&gt;0,INDEX('Capacity Summary'!$I$36:$BH$135,MATCH('Capacity Backing (Hide)'!BJ$2,'Capacity Summary'!$B$36:$B$135,0),MATCH('Capacity Backing (Hide)'!$A54,'Capacity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(Hide)'!$A54,'Capacity Summary'!$I$35:$BH$35,0))&lt;&gt;0,INDEX('Capacity Summary'!$I$36:$BH$135,MATCH('Capacity Backing (Hide)'!BK$2,'Capacity Summary'!$B$36:$B$135,0),MATCH('Capacity Backing (Hide)'!$A54,'Capacity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(Hide)'!$A54,'Capacity Summary'!$I$35:$BH$35,0))&lt;&gt;0,INDEX('Capacity Summary'!$I$36:$BH$135,MATCH('Capacity Backing (Hide)'!BL$2,'Capacity Summary'!$B$36:$B$135,0),MATCH('Capacity Backing (Hide)'!$A54,'Capacity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(Hide)'!$A54,'Capacity Summary'!$I$35:$BH$35,0))&lt;&gt;0,INDEX('Capacity Summary'!$I$36:$BH$135,MATCH('Capacity Backing (Hide)'!BM$2,'Capacity Summary'!$B$36:$B$135,0),MATCH('Capacity Backing (Hide)'!$A54,'Capacity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(Hide)'!$A54,'Capacity Summary'!$I$35:$BH$35,0))&lt;&gt;0,INDEX('Capacity Summary'!$I$36:$BH$135,MATCH('Capacity Backing (Hide)'!BN$2,'Capacity Summary'!$B$36:$B$135,0),MATCH('Capacity Backing (Hide)'!$A54,'Capacity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(Hide)'!$A54,'Capacity Summary'!$I$35:$BH$35,0))&lt;&gt;0,INDEX('Capacity Summary'!$I$36:$BH$135,MATCH('Capacity Backing (Hide)'!BO$2,'Capacity Summary'!$B$36:$B$135,0),MATCH('Capacity Backing (Hide)'!$A54,'Capacity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(Hide)'!$A54,'Capacity Summary'!$I$35:$BH$35,0))&lt;&gt;0,INDEX('Capacity Summary'!$I$36:$BH$135,MATCH('Capacity Backing (Hide)'!BP$2,'Capacity Summary'!$B$36:$B$135,0),MATCH('Capacity Backing (Hide)'!$A54,'Capacity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(Hide)'!$A54,'Capacity Summary'!$I$35:$BH$35,0))&lt;&gt;0,INDEX('Capacity Summary'!$I$36:$BH$135,MATCH('Capacity Backing (Hide)'!BQ$2,'Capacity Summary'!$B$36:$B$135,0),MATCH('Capacity Backing (Hide)'!$A54,'Capacity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(Hide)'!$A54,'Capacity Summary'!$I$35:$BH$35,0))&lt;&gt;0,INDEX('Capacity Summary'!$I$36:$BH$135,MATCH('Capacity Backing (Hide)'!BR$2,'Capacity Summary'!$B$36:$B$135,0),MATCH('Capacity Backing (Hide)'!$A54,'Capacity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(Hide)'!$A54,'Capacity Summary'!$I$35:$BH$35,0))&lt;&gt;0,INDEX('Capacity Summary'!$I$36:$BH$135,MATCH('Capacity Backing (Hide)'!BS$2,'Capacity Summary'!$B$36:$B$135,0),MATCH('Capacity Backing (Hide)'!$A54,'Capacity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(Hide)'!$A54,'Capacity Summary'!$I$35:$BH$35,0))&lt;&gt;0,INDEX('Capacity Summary'!$I$36:$BH$135,MATCH('Capacity Backing (Hide)'!BT$2,'Capacity Summary'!$B$36:$B$135,0),MATCH('Capacity Backing (Hide)'!$A54,'Capacity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(Hide)'!$A54,'Capacity Summary'!$I$35:$BH$35,0))&lt;&gt;0,INDEX('Capacity Summary'!$I$36:$BH$135,MATCH('Capacity Backing (Hide)'!BU$2,'Capacity Summary'!$B$36:$B$135,0),MATCH('Capacity Backing (Hide)'!$A54,'Capacity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(Hide)'!$A54,'Capacity Summary'!$I$35:$BH$35,0))&lt;&gt;0,INDEX('Capacity Summary'!$I$36:$BH$135,MATCH('Capacity Backing (Hide)'!BV$2,'Capacity Summary'!$B$36:$B$135,0),MATCH('Capacity Backing (Hide)'!$A54,'Capacity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(Hide)'!$A54,'Capacity Summary'!$I$35:$BH$35,0))&lt;&gt;0,INDEX('Capacity Summary'!$I$36:$BH$135,MATCH('Capacity Backing (Hide)'!BW$2,'Capacity Summary'!$B$36:$B$135,0),MATCH('Capacity Backing (Hide)'!$A54,'Capacity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(Hide)'!$A54,'Capacity Summary'!$I$35:$BH$35,0))&lt;&gt;0,INDEX('Capacity Summary'!$I$36:$BH$135,MATCH('Capacity Backing (Hide)'!BX$2,'Capacity Summary'!$B$36:$B$135,0),MATCH('Capacity Backing (Hide)'!$A54,'Capacity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(Hide)'!$A54,'Capacity Summary'!$I$35:$BH$35,0))&lt;&gt;0,INDEX('Capacity Summary'!$I$36:$BH$135,MATCH('Capacity Backing (Hide)'!BY$2,'Capacity Summary'!$B$36:$B$135,0),MATCH('Capacity Backing (Hide)'!$A54,'Capacity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(Hide)'!$A54,'Capacity Summary'!$I$35:$BH$35,0))&lt;&gt;0,INDEX('Capacity Summary'!$I$36:$BH$135,MATCH('Capacity Backing (Hide)'!BZ$2,'Capacity Summary'!$B$36:$B$135,0),MATCH('Capacity Backing (Hide)'!$A54,'Capacity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(Hide)'!$A54,'Capacity Summary'!$I$35:$BH$35,0))&lt;&gt;0,INDEX('Capacity Summary'!$I$36:$BH$135,MATCH('Capacity Backing (Hide)'!CA$2,'Capacity Summary'!$B$36:$B$135,0),MATCH('Capacity Backing (Hide)'!$A54,'Capacity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(Hide)'!$A54,'Capacity Summary'!$I$35:$BH$35,0))&lt;&gt;0,INDEX('Capacity Summary'!$I$36:$BH$135,MATCH('Capacity Backing (Hide)'!CB$2,'Capacity Summary'!$B$36:$B$135,0),MATCH('Capacity Backing (Hide)'!$A54,'Capacity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(Hide)'!$A54,'Capacity Summary'!$I$35:$BH$35,0))&lt;&gt;0,INDEX('Capacity Summary'!$I$36:$BH$135,MATCH('Capacity Backing (Hide)'!CC$2,'Capacity Summary'!$B$36:$B$135,0),MATCH('Capacity Backing (Hide)'!$A54,'Capacity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(Hide)'!$A54,'Capacity Summary'!$I$35:$BH$35,0))&lt;&gt;0,INDEX('Capacity Summary'!$I$36:$BH$135,MATCH('Capacity Backing (Hide)'!CD$2,'Capacity Summary'!$B$36:$B$135,0),MATCH('Capacity Backing (Hide)'!$A54,'Capacity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(Hide)'!$A54,'Capacity Summary'!$I$35:$BH$35,0))&lt;&gt;0,INDEX('Capacity Summary'!$I$36:$BH$135,MATCH('Capacity Backing (Hide)'!CE$2,'Capacity Summary'!$B$36:$B$135,0),MATCH('Capacity Backing (Hide)'!$A54,'Capacity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(Hide)'!$A54,'Capacity Summary'!$I$35:$BH$35,0))&lt;&gt;0,INDEX('Capacity Summary'!$I$36:$BH$135,MATCH('Capacity Backing (Hide)'!CF$2,'Capacity Summary'!$B$36:$B$135,0),MATCH('Capacity Backing (Hide)'!$A54,'Capacity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(Hide)'!$A54,'Capacity Summary'!$I$35:$BH$35,0))&lt;&gt;0,INDEX('Capacity Summary'!$I$36:$BH$135,MATCH('Capacity Backing (Hide)'!CG$2,'Capacity Summary'!$B$36:$B$135,0),MATCH('Capacity Backing (Hide)'!$A54,'Capacity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(Hide)'!$A54,'Capacity Summary'!$I$35:$BH$35,0))&lt;&gt;0,INDEX('Capacity Summary'!$I$36:$BH$135,MATCH('Capacity Backing (Hide)'!CH$2,'Capacity Summary'!$B$36:$B$135,0),MATCH('Capacity Backing (Hide)'!$A54,'Capacity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(Hide)'!$A54,'Capacity Summary'!$I$35:$BH$35,0))&lt;&gt;0,INDEX('Capacity Summary'!$I$36:$BH$135,MATCH('Capacity Backing (Hide)'!CI$2,'Capacity Summary'!$B$36:$B$135,0),MATCH('Capacity Backing (Hide)'!$A54,'Capacity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(Hide)'!$A54,'Capacity Summary'!$I$35:$BH$35,0))&lt;&gt;0,INDEX('Capacity Summary'!$I$36:$BH$135,MATCH('Capacity Backing (Hide)'!CJ$2,'Capacity Summary'!$B$36:$B$135,0),MATCH('Capacity Backing (Hide)'!$A54,'Capacity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(Hide)'!$A54,'Capacity Summary'!$I$35:$BH$35,0))&lt;&gt;0,INDEX('Capacity Summary'!$I$36:$BH$135,MATCH('Capacity Backing (Hide)'!CK$2,'Capacity Summary'!$B$36:$B$135,0),MATCH('Capacity Backing (Hide)'!$A54,'Capacity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(Hide)'!$A54,'Capacity Summary'!$I$35:$BH$35,0))&lt;&gt;0,INDEX('Capacity Summary'!$I$36:$BH$135,MATCH('Capacity Backing (Hide)'!CL$2,'Capacity Summary'!$B$36:$B$135,0),MATCH('Capacity Backing (Hide)'!$A54,'Capacity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(Hide)'!$A54,'Capacity Summary'!$I$35:$BH$35,0))&lt;&gt;0,INDEX('Capacity Summary'!$I$36:$BH$135,MATCH('Capacity Backing (Hide)'!CM$2,'Capacity Summary'!$B$36:$B$135,0),MATCH('Capacity Backing (Hide)'!$A54,'Capacity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(Hide)'!$A54,'Capacity Summary'!$I$35:$BH$35,0))&lt;&gt;0,INDEX('Capacity Summary'!$I$36:$BH$135,MATCH('Capacity Backing (Hide)'!CN$2,'Capacity Summary'!$B$36:$B$135,0),MATCH('Capacity Backing (Hide)'!$A54,'Capacity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(Hide)'!$A54,'Capacity Summary'!$I$35:$BH$35,0))&lt;&gt;0,INDEX('Capacity Summary'!$I$36:$BH$135,MATCH('Capacity Backing (Hide)'!CO$2,'Capacity Summary'!$B$36:$B$135,0),MATCH('Capacity Backing (Hide)'!$A54,'Capacity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(Hide)'!$A54,'Capacity Summary'!$I$35:$BH$35,0))&lt;&gt;0,INDEX('Capacity Summary'!$I$36:$BH$135,MATCH('Capacity Backing (Hide)'!CP$2,'Capacity Summary'!$B$36:$B$135,0),MATCH('Capacity Backing (Hide)'!$A54,'Capacity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(Hide)'!$A54,'Capacity Summary'!$I$35:$BH$35,0))&lt;&gt;0,INDEX('Capacity Summary'!$I$36:$BH$135,MATCH('Capacity Backing (Hide)'!CQ$2,'Capacity Summary'!$B$36:$B$135,0),MATCH('Capacity Backing (Hide)'!$A54,'Capacity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(Hide)'!$A54,'Capacity Summary'!$I$35:$BH$35,0))&lt;&gt;0,INDEX('Capacity Summary'!$I$36:$BH$135,MATCH('Capacity Backing (Hide)'!CR$2,'Capacity Summary'!$B$36:$B$135,0),MATCH('Capacity Backing (Hide)'!$A54,'Capacity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(Hide)'!$A54,'Capacity Summary'!$I$35:$BH$35,0))&lt;&gt;0,INDEX('Capacity Summary'!$I$36:$BH$135,MATCH('Capacity Backing (Hide)'!CS$2,'Capacity Summary'!$B$36:$B$135,0),MATCH('Capacity Backing (Hide)'!$A54,'Capacity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(Hide)'!$A54,'Capacity Summary'!$I$35:$BH$35,0))&lt;&gt;0,INDEX('Capacity Summary'!$I$36:$BH$135,MATCH('Capacity Backing (Hide)'!CT$2,'Capacity Summary'!$B$36:$B$135,0),MATCH('Capacity Backing (Hide)'!$A54,'Capacity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(Hide)'!$A54,'Capacity Summary'!$I$35:$BH$35,0))&lt;&gt;0,INDEX('Capacity Summary'!$I$36:$BH$135,MATCH('Capacity Backing (Hide)'!CU$2,'Capacity Summary'!$B$36:$B$135,0),MATCH('Capacity Backing (Hide)'!$A54,'Capacity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(Hide)'!$A54,'Capacity Summary'!$I$35:$BH$35,0))&lt;&gt;0,INDEX('Capacity Summary'!$I$36:$BH$135,MATCH('Capacity Backing (Hide)'!CV$2,'Capacity Summary'!$B$36:$B$135,0),MATCH('Capacity Backing (Hide)'!$A54,'Capacity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(Hide)'!$A54,'Capacity Summary'!$I$35:$BH$35,0))&lt;&gt;0,INDEX('Capacity Summary'!$I$36:$BH$135,MATCH('Capacity Backing (Hide)'!CW$2,'Capacity Summary'!$B$36:$B$135,0),MATCH('Capacity Backing (Hide)'!$A54,'Capacity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5" spans="1:101" x14ac:dyDescent="0.35">
      <c r="A55" s="2">
        <f ca="1">'Required Capacity (Hide)'!E55</f>
        <v>44554</v>
      </c>
      <c r="B55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(Hide)'!$A55,'Capacity Summary'!$I$35:$BH$35,0))&lt;&gt;0,INDEX('Capacity Summary'!$I$36:$BH$135,MATCH('Capacity Backing (Hide)'!B$2,'Capacity Summary'!$B$36:$B$135,0),MATCH('Capacity Backing (Hide)'!$A55,'Capacity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5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(Hide)'!$A55,'Capacity Summary'!$I$35:$BH$35,0))&lt;&gt;0,INDEX('Capacity Summary'!$I$36:$BH$135,MATCH('Capacity Backing (Hide)'!C$2,'Capacity Summary'!$B$36:$B$135,0),MATCH('Capacity Backing (Hide)'!$A55,'Capacity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5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(Hide)'!$A55,'Capacity Summary'!$I$35:$BH$35,0))&lt;&gt;0,INDEX('Capacity Summary'!$I$36:$BH$135,MATCH('Capacity Backing (Hide)'!D$2,'Capacity Summary'!$B$36:$B$135,0),MATCH('Capacity Backing (Hide)'!$A55,'Capacity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(Hide)'!$A55,'Capacity Summary'!$I$35:$BH$35,0))&lt;&gt;0,INDEX('Capacity Summary'!$I$36:$BH$135,MATCH('Capacity Backing (Hide)'!E$2,'Capacity Summary'!$B$36:$B$135,0),MATCH('Capacity Backing (Hide)'!$A55,'Capacity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(Hide)'!$A55,'Capacity Summary'!$I$35:$BH$35,0))&lt;&gt;0,INDEX('Capacity Summary'!$I$36:$BH$135,MATCH('Capacity Backing (Hide)'!F$2,'Capacity Summary'!$B$36:$B$135,0),MATCH('Capacity Backing (Hide)'!$A55,'Capacity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(Hide)'!$A55,'Capacity Summary'!$I$35:$BH$35,0))&lt;&gt;0,INDEX('Capacity Summary'!$I$36:$BH$135,MATCH('Capacity Backing (Hide)'!G$2,'Capacity Summary'!$B$36:$B$135,0),MATCH('Capacity Backing (Hide)'!$A55,'Capacity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(Hide)'!$A55,'Capacity Summary'!$I$35:$BH$35,0))&lt;&gt;0,INDEX('Capacity Summary'!$I$36:$BH$135,MATCH('Capacity Backing (Hide)'!H$2,'Capacity Summary'!$B$36:$B$135,0),MATCH('Capacity Backing (Hide)'!$A55,'Capacity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(Hide)'!$A55,'Capacity Summary'!$I$35:$BH$35,0))&lt;&gt;0,INDEX('Capacity Summary'!$I$36:$BH$135,MATCH('Capacity Backing (Hide)'!I$2,'Capacity Summary'!$B$36:$B$135,0),MATCH('Capacity Backing (Hide)'!$A55,'Capacity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(Hide)'!$A55,'Capacity Summary'!$I$35:$BH$35,0))&lt;&gt;0,INDEX('Capacity Summary'!$I$36:$BH$135,MATCH('Capacity Backing (Hide)'!J$2,'Capacity Summary'!$B$36:$B$135,0),MATCH('Capacity Backing (Hide)'!$A55,'Capacity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(Hide)'!$A55,'Capacity Summary'!$I$35:$BH$35,0))&lt;&gt;0,INDEX('Capacity Summary'!$I$36:$BH$135,MATCH('Capacity Backing (Hide)'!K$2,'Capacity Summary'!$B$36:$B$135,0),MATCH('Capacity Backing (Hide)'!$A55,'Capacity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(Hide)'!$A55,'Capacity Summary'!$I$35:$BH$35,0))&lt;&gt;0,INDEX('Capacity Summary'!$I$36:$BH$135,MATCH('Capacity Backing (Hide)'!L$2,'Capacity Summary'!$B$36:$B$135,0),MATCH('Capacity Backing (Hide)'!$A55,'Capacity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(Hide)'!$A55,'Capacity Summary'!$I$35:$BH$35,0))&lt;&gt;0,INDEX('Capacity Summary'!$I$36:$BH$135,MATCH('Capacity Backing (Hide)'!M$2,'Capacity Summary'!$B$36:$B$135,0),MATCH('Capacity Backing (Hide)'!$A55,'Capacity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(Hide)'!$A55,'Capacity Summary'!$I$35:$BH$35,0))&lt;&gt;0,INDEX('Capacity Summary'!$I$36:$BH$135,MATCH('Capacity Backing (Hide)'!N$2,'Capacity Summary'!$B$36:$B$135,0),MATCH('Capacity Backing (Hide)'!$A55,'Capacity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(Hide)'!$A55,'Capacity Summary'!$I$35:$BH$35,0))&lt;&gt;0,INDEX('Capacity Summary'!$I$36:$BH$135,MATCH('Capacity Backing (Hide)'!O$2,'Capacity Summary'!$B$36:$B$135,0),MATCH('Capacity Backing (Hide)'!$A55,'Capacity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(Hide)'!$A55,'Capacity Summary'!$I$35:$BH$35,0))&lt;&gt;0,INDEX('Capacity Summary'!$I$36:$BH$135,MATCH('Capacity Backing (Hide)'!P$2,'Capacity Summary'!$B$36:$B$135,0),MATCH('Capacity Backing (Hide)'!$A55,'Capacity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(Hide)'!$A55,'Capacity Summary'!$I$35:$BH$35,0))&lt;&gt;0,INDEX('Capacity Summary'!$I$36:$BH$135,MATCH('Capacity Backing (Hide)'!Q$2,'Capacity Summary'!$B$36:$B$135,0),MATCH('Capacity Backing (Hide)'!$A55,'Capacity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(Hide)'!$A55,'Capacity Summary'!$I$35:$BH$35,0))&lt;&gt;0,INDEX('Capacity Summary'!$I$36:$BH$135,MATCH('Capacity Backing (Hide)'!R$2,'Capacity Summary'!$B$36:$B$135,0),MATCH('Capacity Backing (Hide)'!$A55,'Capacity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(Hide)'!$A55,'Capacity Summary'!$I$35:$BH$35,0))&lt;&gt;0,INDEX('Capacity Summary'!$I$36:$BH$135,MATCH('Capacity Backing (Hide)'!S$2,'Capacity Summary'!$B$36:$B$135,0),MATCH('Capacity Backing (Hide)'!$A55,'Capacity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(Hide)'!$A55,'Capacity Summary'!$I$35:$BH$35,0))&lt;&gt;0,INDEX('Capacity Summary'!$I$36:$BH$135,MATCH('Capacity Backing (Hide)'!T$2,'Capacity Summary'!$B$36:$B$135,0),MATCH('Capacity Backing (Hide)'!$A55,'Capacity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(Hide)'!$A55,'Capacity Summary'!$I$35:$BH$35,0))&lt;&gt;0,INDEX('Capacity Summary'!$I$36:$BH$135,MATCH('Capacity Backing (Hide)'!U$2,'Capacity Summary'!$B$36:$B$135,0),MATCH('Capacity Backing (Hide)'!$A55,'Capacity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(Hide)'!$A55,'Capacity Summary'!$I$35:$BH$35,0))&lt;&gt;0,INDEX('Capacity Summary'!$I$36:$BH$135,MATCH('Capacity Backing (Hide)'!V$2,'Capacity Summary'!$B$36:$B$135,0),MATCH('Capacity Backing (Hide)'!$A55,'Capacity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(Hide)'!$A55,'Capacity Summary'!$I$35:$BH$35,0))&lt;&gt;0,INDEX('Capacity Summary'!$I$36:$BH$135,MATCH('Capacity Backing (Hide)'!W$2,'Capacity Summary'!$B$36:$B$135,0),MATCH('Capacity Backing (Hide)'!$A55,'Capacity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(Hide)'!$A55,'Capacity Summary'!$I$35:$BH$35,0))&lt;&gt;0,INDEX('Capacity Summary'!$I$36:$BH$135,MATCH('Capacity Backing (Hide)'!X$2,'Capacity Summary'!$B$36:$B$135,0),MATCH('Capacity Backing (Hide)'!$A55,'Capacity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(Hide)'!$A55,'Capacity Summary'!$I$35:$BH$35,0))&lt;&gt;0,INDEX('Capacity Summary'!$I$36:$BH$135,MATCH('Capacity Backing (Hide)'!Y$2,'Capacity Summary'!$B$36:$B$135,0),MATCH('Capacity Backing (Hide)'!$A55,'Capacity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(Hide)'!$A55,'Capacity Summary'!$I$35:$BH$35,0))&lt;&gt;0,INDEX('Capacity Summary'!$I$36:$BH$135,MATCH('Capacity Backing (Hide)'!Z$2,'Capacity Summary'!$B$36:$B$135,0),MATCH('Capacity Backing (Hide)'!$A55,'Capacity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(Hide)'!$A55,'Capacity Summary'!$I$35:$BH$35,0))&lt;&gt;0,INDEX('Capacity Summary'!$I$36:$BH$135,MATCH('Capacity Backing (Hide)'!AA$2,'Capacity Summary'!$B$36:$B$135,0),MATCH('Capacity Backing (Hide)'!$A55,'Capacity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(Hide)'!$A55,'Capacity Summary'!$I$35:$BH$35,0))&lt;&gt;0,INDEX('Capacity Summary'!$I$36:$BH$135,MATCH('Capacity Backing (Hide)'!AB$2,'Capacity Summary'!$B$36:$B$135,0),MATCH('Capacity Backing (Hide)'!$A55,'Capacity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(Hide)'!$A55,'Capacity Summary'!$I$35:$BH$35,0))&lt;&gt;0,INDEX('Capacity Summary'!$I$36:$BH$135,MATCH('Capacity Backing (Hide)'!AC$2,'Capacity Summary'!$B$36:$B$135,0),MATCH('Capacity Backing (Hide)'!$A55,'Capacity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(Hide)'!$A55,'Capacity Summary'!$I$35:$BH$35,0))&lt;&gt;0,INDEX('Capacity Summary'!$I$36:$BH$135,MATCH('Capacity Backing (Hide)'!AD$2,'Capacity Summary'!$B$36:$B$135,0),MATCH('Capacity Backing (Hide)'!$A55,'Capacity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(Hide)'!$A55,'Capacity Summary'!$I$35:$BH$35,0))&lt;&gt;0,INDEX('Capacity Summary'!$I$36:$BH$135,MATCH('Capacity Backing (Hide)'!AE$2,'Capacity Summary'!$B$36:$B$135,0),MATCH('Capacity Backing (Hide)'!$A55,'Capacity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(Hide)'!$A55,'Capacity Summary'!$I$35:$BH$35,0))&lt;&gt;0,INDEX('Capacity Summary'!$I$36:$BH$135,MATCH('Capacity Backing (Hide)'!AF$2,'Capacity Summary'!$B$36:$B$135,0),MATCH('Capacity Backing (Hide)'!$A55,'Capacity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(Hide)'!$A55,'Capacity Summary'!$I$35:$BH$35,0))&lt;&gt;0,INDEX('Capacity Summary'!$I$36:$BH$135,MATCH('Capacity Backing (Hide)'!AG$2,'Capacity Summary'!$B$36:$B$135,0),MATCH('Capacity Backing (Hide)'!$A55,'Capacity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(Hide)'!$A55,'Capacity Summary'!$I$35:$BH$35,0))&lt;&gt;0,INDEX('Capacity Summary'!$I$36:$BH$135,MATCH('Capacity Backing (Hide)'!AH$2,'Capacity Summary'!$B$36:$B$135,0),MATCH('Capacity Backing (Hide)'!$A55,'Capacity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(Hide)'!$A55,'Capacity Summary'!$I$35:$BH$35,0))&lt;&gt;0,INDEX('Capacity Summary'!$I$36:$BH$135,MATCH('Capacity Backing (Hide)'!AI$2,'Capacity Summary'!$B$36:$B$135,0),MATCH('Capacity Backing (Hide)'!$A55,'Capacity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(Hide)'!$A55,'Capacity Summary'!$I$35:$BH$35,0))&lt;&gt;0,INDEX('Capacity Summary'!$I$36:$BH$135,MATCH('Capacity Backing (Hide)'!AJ$2,'Capacity Summary'!$B$36:$B$135,0),MATCH('Capacity Backing (Hide)'!$A55,'Capacity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(Hide)'!$A55,'Capacity Summary'!$I$35:$BH$35,0))&lt;&gt;0,INDEX('Capacity Summary'!$I$36:$BH$135,MATCH('Capacity Backing (Hide)'!AK$2,'Capacity Summary'!$B$36:$B$135,0),MATCH('Capacity Backing (Hide)'!$A55,'Capacity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(Hide)'!$A55,'Capacity Summary'!$I$35:$BH$35,0))&lt;&gt;0,INDEX('Capacity Summary'!$I$36:$BH$135,MATCH('Capacity Backing (Hide)'!AL$2,'Capacity Summary'!$B$36:$B$135,0),MATCH('Capacity Backing (Hide)'!$A55,'Capacity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(Hide)'!$A55,'Capacity Summary'!$I$35:$BH$35,0))&lt;&gt;0,INDEX('Capacity Summary'!$I$36:$BH$135,MATCH('Capacity Backing (Hide)'!AM$2,'Capacity Summary'!$B$36:$B$135,0),MATCH('Capacity Backing (Hide)'!$A55,'Capacity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(Hide)'!$A55,'Capacity Summary'!$I$35:$BH$35,0))&lt;&gt;0,INDEX('Capacity Summary'!$I$36:$BH$135,MATCH('Capacity Backing (Hide)'!AN$2,'Capacity Summary'!$B$36:$B$135,0),MATCH('Capacity Backing (Hide)'!$A55,'Capacity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(Hide)'!$A55,'Capacity Summary'!$I$35:$BH$35,0))&lt;&gt;0,INDEX('Capacity Summary'!$I$36:$BH$135,MATCH('Capacity Backing (Hide)'!AO$2,'Capacity Summary'!$B$36:$B$135,0),MATCH('Capacity Backing (Hide)'!$A55,'Capacity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(Hide)'!$A55,'Capacity Summary'!$I$35:$BH$35,0))&lt;&gt;0,INDEX('Capacity Summary'!$I$36:$BH$135,MATCH('Capacity Backing (Hide)'!AP$2,'Capacity Summary'!$B$36:$B$135,0),MATCH('Capacity Backing (Hide)'!$A55,'Capacity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(Hide)'!$A55,'Capacity Summary'!$I$35:$BH$35,0))&lt;&gt;0,INDEX('Capacity Summary'!$I$36:$BH$135,MATCH('Capacity Backing (Hide)'!AQ$2,'Capacity Summary'!$B$36:$B$135,0),MATCH('Capacity Backing (Hide)'!$A55,'Capacity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(Hide)'!$A55,'Capacity Summary'!$I$35:$BH$35,0))&lt;&gt;0,INDEX('Capacity Summary'!$I$36:$BH$135,MATCH('Capacity Backing (Hide)'!AR$2,'Capacity Summary'!$B$36:$B$135,0),MATCH('Capacity Backing (Hide)'!$A55,'Capacity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(Hide)'!$A55,'Capacity Summary'!$I$35:$BH$35,0))&lt;&gt;0,INDEX('Capacity Summary'!$I$36:$BH$135,MATCH('Capacity Backing (Hide)'!AS$2,'Capacity Summary'!$B$36:$B$135,0),MATCH('Capacity Backing (Hide)'!$A55,'Capacity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(Hide)'!$A55,'Capacity Summary'!$I$35:$BH$35,0))&lt;&gt;0,INDEX('Capacity Summary'!$I$36:$BH$135,MATCH('Capacity Backing (Hide)'!AT$2,'Capacity Summary'!$B$36:$B$135,0),MATCH('Capacity Backing (Hide)'!$A55,'Capacity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(Hide)'!$A55,'Capacity Summary'!$I$35:$BH$35,0))&lt;&gt;0,INDEX('Capacity Summary'!$I$36:$BH$135,MATCH('Capacity Backing (Hide)'!AU$2,'Capacity Summary'!$B$36:$B$135,0),MATCH('Capacity Backing (Hide)'!$A55,'Capacity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(Hide)'!$A55,'Capacity Summary'!$I$35:$BH$35,0))&lt;&gt;0,INDEX('Capacity Summary'!$I$36:$BH$135,MATCH('Capacity Backing (Hide)'!AV$2,'Capacity Summary'!$B$36:$B$135,0),MATCH('Capacity Backing (Hide)'!$A55,'Capacity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(Hide)'!$A55,'Capacity Summary'!$I$35:$BH$35,0))&lt;&gt;0,INDEX('Capacity Summary'!$I$36:$BH$135,MATCH('Capacity Backing (Hide)'!AW$2,'Capacity Summary'!$B$36:$B$135,0),MATCH('Capacity Backing (Hide)'!$A55,'Capacity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(Hide)'!$A55,'Capacity Summary'!$I$35:$BH$35,0))&lt;&gt;0,INDEX('Capacity Summary'!$I$36:$BH$135,MATCH('Capacity Backing (Hide)'!AX$2,'Capacity Summary'!$B$36:$B$135,0),MATCH('Capacity Backing (Hide)'!$A55,'Capacity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(Hide)'!$A55,'Capacity Summary'!$I$35:$BH$35,0))&lt;&gt;0,INDEX('Capacity Summary'!$I$36:$BH$135,MATCH('Capacity Backing (Hide)'!AY$2,'Capacity Summary'!$B$36:$B$135,0),MATCH('Capacity Backing (Hide)'!$A55,'Capacity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(Hide)'!$A55,'Capacity Summary'!$I$35:$BH$35,0))&lt;&gt;0,INDEX('Capacity Summary'!$I$36:$BH$135,MATCH('Capacity Backing (Hide)'!AZ$2,'Capacity Summary'!$B$36:$B$135,0),MATCH('Capacity Backing (Hide)'!$A55,'Capacity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(Hide)'!$A55,'Capacity Summary'!$I$35:$BH$35,0))&lt;&gt;0,INDEX('Capacity Summary'!$I$36:$BH$135,MATCH('Capacity Backing (Hide)'!BA$2,'Capacity Summary'!$B$36:$B$135,0),MATCH('Capacity Backing (Hide)'!$A55,'Capacity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(Hide)'!$A55,'Capacity Summary'!$I$35:$BH$35,0))&lt;&gt;0,INDEX('Capacity Summary'!$I$36:$BH$135,MATCH('Capacity Backing (Hide)'!BB$2,'Capacity Summary'!$B$36:$B$135,0),MATCH('Capacity Backing (Hide)'!$A55,'Capacity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(Hide)'!$A55,'Capacity Summary'!$I$35:$BH$35,0))&lt;&gt;0,INDEX('Capacity Summary'!$I$36:$BH$135,MATCH('Capacity Backing (Hide)'!BC$2,'Capacity Summary'!$B$36:$B$135,0),MATCH('Capacity Backing (Hide)'!$A55,'Capacity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(Hide)'!$A55,'Capacity Summary'!$I$35:$BH$35,0))&lt;&gt;0,INDEX('Capacity Summary'!$I$36:$BH$135,MATCH('Capacity Backing (Hide)'!BD$2,'Capacity Summary'!$B$36:$B$135,0),MATCH('Capacity Backing (Hide)'!$A55,'Capacity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(Hide)'!$A55,'Capacity Summary'!$I$35:$BH$35,0))&lt;&gt;0,INDEX('Capacity Summary'!$I$36:$BH$135,MATCH('Capacity Backing (Hide)'!BE$2,'Capacity Summary'!$B$36:$B$135,0),MATCH('Capacity Backing (Hide)'!$A55,'Capacity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(Hide)'!$A55,'Capacity Summary'!$I$35:$BH$35,0))&lt;&gt;0,INDEX('Capacity Summary'!$I$36:$BH$135,MATCH('Capacity Backing (Hide)'!BF$2,'Capacity Summary'!$B$36:$B$135,0),MATCH('Capacity Backing (Hide)'!$A55,'Capacity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(Hide)'!$A55,'Capacity Summary'!$I$35:$BH$35,0))&lt;&gt;0,INDEX('Capacity Summary'!$I$36:$BH$135,MATCH('Capacity Backing (Hide)'!BG$2,'Capacity Summary'!$B$36:$B$135,0),MATCH('Capacity Backing (Hide)'!$A55,'Capacity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(Hide)'!$A55,'Capacity Summary'!$I$35:$BH$35,0))&lt;&gt;0,INDEX('Capacity Summary'!$I$36:$BH$135,MATCH('Capacity Backing (Hide)'!BH$2,'Capacity Summary'!$B$36:$B$135,0),MATCH('Capacity Backing (Hide)'!$A55,'Capacity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(Hide)'!$A55,'Capacity Summary'!$I$35:$BH$35,0))&lt;&gt;0,INDEX('Capacity Summary'!$I$36:$BH$135,MATCH('Capacity Backing (Hide)'!BI$2,'Capacity Summary'!$B$36:$B$135,0),MATCH('Capacity Backing (Hide)'!$A55,'Capacity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(Hide)'!$A55,'Capacity Summary'!$I$35:$BH$35,0))&lt;&gt;0,INDEX('Capacity Summary'!$I$36:$BH$135,MATCH('Capacity Backing (Hide)'!BJ$2,'Capacity Summary'!$B$36:$B$135,0),MATCH('Capacity Backing (Hide)'!$A55,'Capacity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(Hide)'!$A55,'Capacity Summary'!$I$35:$BH$35,0))&lt;&gt;0,INDEX('Capacity Summary'!$I$36:$BH$135,MATCH('Capacity Backing (Hide)'!BK$2,'Capacity Summary'!$B$36:$B$135,0),MATCH('Capacity Backing (Hide)'!$A55,'Capacity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(Hide)'!$A55,'Capacity Summary'!$I$35:$BH$35,0))&lt;&gt;0,INDEX('Capacity Summary'!$I$36:$BH$135,MATCH('Capacity Backing (Hide)'!BL$2,'Capacity Summary'!$B$36:$B$135,0),MATCH('Capacity Backing (Hide)'!$A55,'Capacity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(Hide)'!$A55,'Capacity Summary'!$I$35:$BH$35,0))&lt;&gt;0,INDEX('Capacity Summary'!$I$36:$BH$135,MATCH('Capacity Backing (Hide)'!BM$2,'Capacity Summary'!$B$36:$B$135,0),MATCH('Capacity Backing (Hide)'!$A55,'Capacity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(Hide)'!$A55,'Capacity Summary'!$I$35:$BH$35,0))&lt;&gt;0,INDEX('Capacity Summary'!$I$36:$BH$135,MATCH('Capacity Backing (Hide)'!BN$2,'Capacity Summary'!$B$36:$B$135,0),MATCH('Capacity Backing (Hide)'!$A55,'Capacity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(Hide)'!$A55,'Capacity Summary'!$I$35:$BH$35,0))&lt;&gt;0,INDEX('Capacity Summary'!$I$36:$BH$135,MATCH('Capacity Backing (Hide)'!BO$2,'Capacity Summary'!$B$36:$B$135,0),MATCH('Capacity Backing (Hide)'!$A55,'Capacity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(Hide)'!$A55,'Capacity Summary'!$I$35:$BH$35,0))&lt;&gt;0,INDEX('Capacity Summary'!$I$36:$BH$135,MATCH('Capacity Backing (Hide)'!BP$2,'Capacity Summary'!$B$36:$B$135,0),MATCH('Capacity Backing (Hide)'!$A55,'Capacity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(Hide)'!$A55,'Capacity Summary'!$I$35:$BH$35,0))&lt;&gt;0,INDEX('Capacity Summary'!$I$36:$BH$135,MATCH('Capacity Backing (Hide)'!BQ$2,'Capacity Summary'!$B$36:$B$135,0),MATCH('Capacity Backing (Hide)'!$A55,'Capacity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(Hide)'!$A55,'Capacity Summary'!$I$35:$BH$35,0))&lt;&gt;0,INDEX('Capacity Summary'!$I$36:$BH$135,MATCH('Capacity Backing (Hide)'!BR$2,'Capacity Summary'!$B$36:$B$135,0),MATCH('Capacity Backing (Hide)'!$A55,'Capacity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(Hide)'!$A55,'Capacity Summary'!$I$35:$BH$35,0))&lt;&gt;0,INDEX('Capacity Summary'!$I$36:$BH$135,MATCH('Capacity Backing (Hide)'!BS$2,'Capacity Summary'!$B$36:$B$135,0),MATCH('Capacity Backing (Hide)'!$A55,'Capacity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(Hide)'!$A55,'Capacity Summary'!$I$35:$BH$35,0))&lt;&gt;0,INDEX('Capacity Summary'!$I$36:$BH$135,MATCH('Capacity Backing (Hide)'!BT$2,'Capacity Summary'!$B$36:$B$135,0),MATCH('Capacity Backing (Hide)'!$A55,'Capacity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(Hide)'!$A55,'Capacity Summary'!$I$35:$BH$35,0))&lt;&gt;0,INDEX('Capacity Summary'!$I$36:$BH$135,MATCH('Capacity Backing (Hide)'!BU$2,'Capacity Summary'!$B$36:$B$135,0),MATCH('Capacity Backing (Hide)'!$A55,'Capacity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(Hide)'!$A55,'Capacity Summary'!$I$35:$BH$35,0))&lt;&gt;0,INDEX('Capacity Summary'!$I$36:$BH$135,MATCH('Capacity Backing (Hide)'!BV$2,'Capacity Summary'!$B$36:$B$135,0),MATCH('Capacity Backing (Hide)'!$A55,'Capacity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(Hide)'!$A55,'Capacity Summary'!$I$35:$BH$35,0))&lt;&gt;0,INDEX('Capacity Summary'!$I$36:$BH$135,MATCH('Capacity Backing (Hide)'!BW$2,'Capacity Summary'!$B$36:$B$135,0),MATCH('Capacity Backing (Hide)'!$A55,'Capacity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(Hide)'!$A55,'Capacity Summary'!$I$35:$BH$35,0))&lt;&gt;0,INDEX('Capacity Summary'!$I$36:$BH$135,MATCH('Capacity Backing (Hide)'!BX$2,'Capacity Summary'!$B$36:$B$135,0),MATCH('Capacity Backing (Hide)'!$A55,'Capacity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(Hide)'!$A55,'Capacity Summary'!$I$35:$BH$35,0))&lt;&gt;0,INDEX('Capacity Summary'!$I$36:$BH$135,MATCH('Capacity Backing (Hide)'!BY$2,'Capacity Summary'!$B$36:$B$135,0),MATCH('Capacity Backing (Hide)'!$A55,'Capacity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(Hide)'!$A55,'Capacity Summary'!$I$35:$BH$35,0))&lt;&gt;0,INDEX('Capacity Summary'!$I$36:$BH$135,MATCH('Capacity Backing (Hide)'!BZ$2,'Capacity Summary'!$B$36:$B$135,0),MATCH('Capacity Backing (Hide)'!$A55,'Capacity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(Hide)'!$A55,'Capacity Summary'!$I$35:$BH$35,0))&lt;&gt;0,INDEX('Capacity Summary'!$I$36:$BH$135,MATCH('Capacity Backing (Hide)'!CA$2,'Capacity Summary'!$B$36:$B$135,0),MATCH('Capacity Backing (Hide)'!$A55,'Capacity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(Hide)'!$A55,'Capacity Summary'!$I$35:$BH$35,0))&lt;&gt;0,INDEX('Capacity Summary'!$I$36:$BH$135,MATCH('Capacity Backing (Hide)'!CB$2,'Capacity Summary'!$B$36:$B$135,0),MATCH('Capacity Backing (Hide)'!$A55,'Capacity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(Hide)'!$A55,'Capacity Summary'!$I$35:$BH$35,0))&lt;&gt;0,INDEX('Capacity Summary'!$I$36:$BH$135,MATCH('Capacity Backing (Hide)'!CC$2,'Capacity Summary'!$B$36:$B$135,0),MATCH('Capacity Backing (Hide)'!$A55,'Capacity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(Hide)'!$A55,'Capacity Summary'!$I$35:$BH$35,0))&lt;&gt;0,INDEX('Capacity Summary'!$I$36:$BH$135,MATCH('Capacity Backing (Hide)'!CD$2,'Capacity Summary'!$B$36:$B$135,0),MATCH('Capacity Backing (Hide)'!$A55,'Capacity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(Hide)'!$A55,'Capacity Summary'!$I$35:$BH$35,0))&lt;&gt;0,INDEX('Capacity Summary'!$I$36:$BH$135,MATCH('Capacity Backing (Hide)'!CE$2,'Capacity Summary'!$B$36:$B$135,0),MATCH('Capacity Backing (Hide)'!$A55,'Capacity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(Hide)'!$A55,'Capacity Summary'!$I$35:$BH$35,0))&lt;&gt;0,INDEX('Capacity Summary'!$I$36:$BH$135,MATCH('Capacity Backing (Hide)'!CF$2,'Capacity Summary'!$B$36:$B$135,0),MATCH('Capacity Backing (Hide)'!$A55,'Capacity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(Hide)'!$A55,'Capacity Summary'!$I$35:$BH$35,0))&lt;&gt;0,INDEX('Capacity Summary'!$I$36:$BH$135,MATCH('Capacity Backing (Hide)'!CG$2,'Capacity Summary'!$B$36:$B$135,0),MATCH('Capacity Backing (Hide)'!$A55,'Capacity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(Hide)'!$A55,'Capacity Summary'!$I$35:$BH$35,0))&lt;&gt;0,INDEX('Capacity Summary'!$I$36:$BH$135,MATCH('Capacity Backing (Hide)'!CH$2,'Capacity Summary'!$B$36:$B$135,0),MATCH('Capacity Backing (Hide)'!$A55,'Capacity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(Hide)'!$A55,'Capacity Summary'!$I$35:$BH$35,0))&lt;&gt;0,INDEX('Capacity Summary'!$I$36:$BH$135,MATCH('Capacity Backing (Hide)'!CI$2,'Capacity Summary'!$B$36:$B$135,0),MATCH('Capacity Backing (Hide)'!$A55,'Capacity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(Hide)'!$A55,'Capacity Summary'!$I$35:$BH$35,0))&lt;&gt;0,INDEX('Capacity Summary'!$I$36:$BH$135,MATCH('Capacity Backing (Hide)'!CJ$2,'Capacity Summary'!$B$36:$B$135,0),MATCH('Capacity Backing (Hide)'!$A55,'Capacity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(Hide)'!$A55,'Capacity Summary'!$I$35:$BH$35,0))&lt;&gt;0,INDEX('Capacity Summary'!$I$36:$BH$135,MATCH('Capacity Backing (Hide)'!CK$2,'Capacity Summary'!$B$36:$B$135,0),MATCH('Capacity Backing (Hide)'!$A55,'Capacity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(Hide)'!$A55,'Capacity Summary'!$I$35:$BH$35,0))&lt;&gt;0,INDEX('Capacity Summary'!$I$36:$BH$135,MATCH('Capacity Backing (Hide)'!CL$2,'Capacity Summary'!$B$36:$B$135,0),MATCH('Capacity Backing (Hide)'!$A55,'Capacity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(Hide)'!$A55,'Capacity Summary'!$I$35:$BH$35,0))&lt;&gt;0,INDEX('Capacity Summary'!$I$36:$BH$135,MATCH('Capacity Backing (Hide)'!CM$2,'Capacity Summary'!$B$36:$B$135,0),MATCH('Capacity Backing (Hide)'!$A55,'Capacity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(Hide)'!$A55,'Capacity Summary'!$I$35:$BH$35,0))&lt;&gt;0,INDEX('Capacity Summary'!$I$36:$BH$135,MATCH('Capacity Backing (Hide)'!CN$2,'Capacity Summary'!$B$36:$B$135,0),MATCH('Capacity Backing (Hide)'!$A55,'Capacity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(Hide)'!$A55,'Capacity Summary'!$I$35:$BH$35,0))&lt;&gt;0,INDEX('Capacity Summary'!$I$36:$BH$135,MATCH('Capacity Backing (Hide)'!CO$2,'Capacity Summary'!$B$36:$B$135,0),MATCH('Capacity Backing (Hide)'!$A55,'Capacity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(Hide)'!$A55,'Capacity Summary'!$I$35:$BH$35,0))&lt;&gt;0,INDEX('Capacity Summary'!$I$36:$BH$135,MATCH('Capacity Backing (Hide)'!CP$2,'Capacity Summary'!$B$36:$B$135,0),MATCH('Capacity Backing (Hide)'!$A55,'Capacity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(Hide)'!$A55,'Capacity Summary'!$I$35:$BH$35,0))&lt;&gt;0,INDEX('Capacity Summary'!$I$36:$BH$135,MATCH('Capacity Backing (Hide)'!CQ$2,'Capacity Summary'!$B$36:$B$135,0),MATCH('Capacity Backing (Hide)'!$A55,'Capacity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(Hide)'!$A55,'Capacity Summary'!$I$35:$BH$35,0))&lt;&gt;0,INDEX('Capacity Summary'!$I$36:$BH$135,MATCH('Capacity Backing (Hide)'!CR$2,'Capacity Summary'!$B$36:$B$135,0),MATCH('Capacity Backing (Hide)'!$A55,'Capacity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(Hide)'!$A55,'Capacity Summary'!$I$35:$BH$35,0))&lt;&gt;0,INDEX('Capacity Summary'!$I$36:$BH$135,MATCH('Capacity Backing (Hide)'!CS$2,'Capacity Summary'!$B$36:$B$135,0),MATCH('Capacity Backing (Hide)'!$A55,'Capacity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(Hide)'!$A55,'Capacity Summary'!$I$35:$BH$35,0))&lt;&gt;0,INDEX('Capacity Summary'!$I$36:$BH$135,MATCH('Capacity Backing (Hide)'!CT$2,'Capacity Summary'!$B$36:$B$135,0),MATCH('Capacity Backing (Hide)'!$A55,'Capacity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(Hide)'!$A55,'Capacity Summary'!$I$35:$BH$35,0))&lt;&gt;0,INDEX('Capacity Summary'!$I$36:$BH$135,MATCH('Capacity Backing (Hide)'!CU$2,'Capacity Summary'!$B$36:$B$135,0),MATCH('Capacity Backing (Hide)'!$A55,'Capacity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(Hide)'!$A55,'Capacity Summary'!$I$35:$BH$35,0))&lt;&gt;0,INDEX('Capacity Summary'!$I$36:$BH$135,MATCH('Capacity Backing (Hide)'!CV$2,'Capacity Summary'!$B$36:$B$135,0),MATCH('Capacity Backing (Hide)'!$A55,'Capacity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(Hide)'!$A55,'Capacity Summary'!$I$35:$BH$35,0))&lt;&gt;0,INDEX('Capacity Summary'!$I$36:$BH$135,MATCH('Capacity Backing (Hide)'!CW$2,'Capacity Summary'!$B$36:$B$135,0),MATCH('Capacity Backing (Hide)'!$A55,'Capacity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6" spans="1:101" x14ac:dyDescent="0.35">
      <c r="A56" s="2">
        <f ca="1">'Required Capacity (Hide)'!E56</f>
        <v>44561</v>
      </c>
      <c r="B56" t="e">
        <f ca="1"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(Hide)'!$A56,'Capacity Summary'!$I$35:$BH$35,0))&lt;&gt;0,INDEX('Capacity Summary'!$I$36:$BH$135,MATCH('Capacity Backing (Hide)'!B$2,'Capacity Summary'!$B$36:$B$135,0),MATCH('Capacity Backing (Hide)'!$A56,'Capacity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6" t="e">
        <f ca="1"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(Hide)'!$A56,'Capacity Summary'!$I$35:$BH$35,0))&lt;&gt;0,INDEX('Capacity Summary'!$I$36:$BH$135,MATCH('Capacity Backing (Hide)'!C$2,'Capacity Summary'!$B$36:$B$135,0),MATCH('Capacity Backing (Hide)'!$A56,'Capacity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6" t="e">
        <f ca="1"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(Hide)'!$A56,'Capacity Summary'!$I$35:$BH$35,0))&lt;&gt;0,INDEX('Capacity Summary'!$I$36:$BH$135,MATCH('Capacity Backing (Hide)'!D$2,'Capacity Summary'!$B$36:$B$135,0),MATCH('Capacity Backing (Hide)'!$A56,'Capacity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(Hide)'!$A56,'Capacity Summary'!$I$35:$BH$35,0))&lt;&gt;0,INDEX('Capacity Summary'!$I$36:$BH$135,MATCH('Capacity Backing (Hide)'!E$2,'Capacity Summary'!$B$36:$B$135,0),MATCH('Capacity Backing (Hide)'!$A56,'Capacity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(Hide)'!$A56,'Capacity Summary'!$I$35:$BH$35,0))&lt;&gt;0,INDEX('Capacity Summary'!$I$36:$BH$135,MATCH('Capacity Backing (Hide)'!F$2,'Capacity Summary'!$B$36:$B$135,0),MATCH('Capacity Backing (Hide)'!$A56,'Capacity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(Hide)'!$A56,'Capacity Summary'!$I$35:$BH$35,0))&lt;&gt;0,INDEX('Capacity Summary'!$I$36:$BH$135,MATCH('Capacity Backing (Hide)'!G$2,'Capacity Summary'!$B$36:$B$135,0),MATCH('Capacity Backing (Hide)'!$A56,'Capacity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(Hide)'!$A56,'Capacity Summary'!$I$35:$BH$35,0))&lt;&gt;0,INDEX('Capacity Summary'!$I$36:$BH$135,MATCH('Capacity Backing (Hide)'!H$2,'Capacity Summary'!$B$36:$B$135,0),MATCH('Capacity Backing (Hide)'!$A56,'Capacity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(Hide)'!$A56,'Capacity Summary'!$I$35:$BH$35,0))&lt;&gt;0,INDEX('Capacity Summary'!$I$36:$BH$135,MATCH('Capacity Backing (Hide)'!I$2,'Capacity Summary'!$B$36:$B$135,0),MATCH('Capacity Backing (Hide)'!$A56,'Capacity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(Hide)'!$A56,'Capacity Summary'!$I$35:$BH$35,0))&lt;&gt;0,INDEX('Capacity Summary'!$I$36:$BH$135,MATCH('Capacity Backing (Hide)'!J$2,'Capacity Summary'!$B$36:$B$135,0),MATCH('Capacity Backing (Hide)'!$A56,'Capacity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(Hide)'!$A56,'Capacity Summary'!$I$35:$BH$35,0))&lt;&gt;0,INDEX('Capacity Summary'!$I$36:$BH$135,MATCH('Capacity Backing (Hide)'!K$2,'Capacity Summary'!$B$36:$B$135,0),MATCH('Capacity Backing (Hide)'!$A56,'Capacity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(Hide)'!$A56,'Capacity Summary'!$I$35:$BH$35,0))&lt;&gt;0,INDEX('Capacity Summary'!$I$36:$BH$135,MATCH('Capacity Backing (Hide)'!L$2,'Capacity Summary'!$B$36:$B$135,0),MATCH('Capacity Backing (Hide)'!$A56,'Capacity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(Hide)'!$A56,'Capacity Summary'!$I$35:$BH$35,0))&lt;&gt;0,INDEX('Capacity Summary'!$I$36:$BH$135,MATCH('Capacity Backing (Hide)'!M$2,'Capacity Summary'!$B$36:$B$135,0),MATCH('Capacity Backing (Hide)'!$A56,'Capacity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(Hide)'!$A56,'Capacity Summary'!$I$35:$BH$35,0))&lt;&gt;0,INDEX('Capacity Summary'!$I$36:$BH$135,MATCH('Capacity Backing (Hide)'!N$2,'Capacity Summary'!$B$36:$B$135,0),MATCH('Capacity Backing (Hide)'!$A56,'Capacity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(Hide)'!$A56,'Capacity Summary'!$I$35:$BH$35,0))&lt;&gt;0,INDEX('Capacity Summary'!$I$36:$BH$135,MATCH('Capacity Backing (Hide)'!O$2,'Capacity Summary'!$B$36:$B$135,0),MATCH('Capacity Backing (Hide)'!$A56,'Capacity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(Hide)'!$A56,'Capacity Summary'!$I$35:$BH$35,0))&lt;&gt;0,INDEX('Capacity Summary'!$I$36:$BH$135,MATCH('Capacity Backing (Hide)'!P$2,'Capacity Summary'!$B$36:$B$135,0),MATCH('Capacity Backing (Hide)'!$A56,'Capacity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(Hide)'!$A56,'Capacity Summary'!$I$35:$BH$35,0))&lt;&gt;0,INDEX('Capacity Summary'!$I$36:$BH$135,MATCH('Capacity Backing (Hide)'!Q$2,'Capacity Summary'!$B$36:$B$135,0),MATCH('Capacity Backing (Hide)'!$A56,'Capacity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(Hide)'!$A56,'Capacity Summary'!$I$35:$BH$35,0))&lt;&gt;0,INDEX('Capacity Summary'!$I$36:$BH$135,MATCH('Capacity Backing (Hide)'!R$2,'Capacity Summary'!$B$36:$B$135,0),MATCH('Capacity Backing (Hide)'!$A56,'Capacity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(Hide)'!$A56,'Capacity Summary'!$I$35:$BH$35,0))&lt;&gt;0,INDEX('Capacity Summary'!$I$36:$BH$135,MATCH('Capacity Backing (Hide)'!S$2,'Capacity Summary'!$B$36:$B$135,0),MATCH('Capacity Backing (Hide)'!$A56,'Capacity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(Hide)'!$A56,'Capacity Summary'!$I$35:$BH$35,0))&lt;&gt;0,INDEX('Capacity Summary'!$I$36:$BH$135,MATCH('Capacity Backing (Hide)'!T$2,'Capacity Summary'!$B$36:$B$135,0),MATCH('Capacity Backing (Hide)'!$A56,'Capacity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(Hide)'!$A56,'Capacity Summary'!$I$35:$BH$35,0))&lt;&gt;0,INDEX('Capacity Summary'!$I$36:$BH$135,MATCH('Capacity Backing (Hide)'!U$2,'Capacity Summary'!$B$36:$B$135,0),MATCH('Capacity Backing (Hide)'!$A56,'Capacity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(Hide)'!$A56,'Capacity Summary'!$I$35:$BH$35,0))&lt;&gt;0,INDEX('Capacity Summary'!$I$36:$BH$135,MATCH('Capacity Backing (Hide)'!V$2,'Capacity Summary'!$B$36:$B$135,0),MATCH('Capacity Backing (Hide)'!$A56,'Capacity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(Hide)'!$A56,'Capacity Summary'!$I$35:$BH$35,0))&lt;&gt;0,INDEX('Capacity Summary'!$I$36:$BH$135,MATCH('Capacity Backing (Hide)'!W$2,'Capacity Summary'!$B$36:$B$135,0),MATCH('Capacity Backing (Hide)'!$A56,'Capacity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(Hide)'!$A56,'Capacity Summary'!$I$35:$BH$35,0))&lt;&gt;0,INDEX('Capacity Summary'!$I$36:$BH$135,MATCH('Capacity Backing (Hide)'!X$2,'Capacity Summary'!$B$36:$B$135,0),MATCH('Capacity Backing (Hide)'!$A56,'Capacity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(Hide)'!$A56,'Capacity Summary'!$I$35:$BH$35,0))&lt;&gt;0,INDEX('Capacity Summary'!$I$36:$BH$135,MATCH('Capacity Backing (Hide)'!Y$2,'Capacity Summary'!$B$36:$B$135,0),MATCH('Capacity Backing (Hide)'!$A56,'Capacity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(Hide)'!$A56,'Capacity Summary'!$I$35:$BH$35,0))&lt;&gt;0,INDEX('Capacity Summary'!$I$36:$BH$135,MATCH('Capacity Backing (Hide)'!Z$2,'Capacity Summary'!$B$36:$B$135,0),MATCH('Capacity Backing (Hide)'!$A56,'Capacity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(Hide)'!$A56,'Capacity Summary'!$I$35:$BH$35,0))&lt;&gt;0,INDEX('Capacity Summary'!$I$36:$BH$135,MATCH('Capacity Backing (Hide)'!AA$2,'Capacity Summary'!$B$36:$B$135,0),MATCH('Capacity Backing (Hide)'!$A56,'Capacity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(Hide)'!$A56,'Capacity Summary'!$I$35:$BH$35,0))&lt;&gt;0,INDEX('Capacity Summary'!$I$36:$BH$135,MATCH('Capacity Backing (Hide)'!AB$2,'Capacity Summary'!$B$36:$B$135,0),MATCH('Capacity Backing (Hide)'!$A56,'Capacity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(Hide)'!$A56,'Capacity Summary'!$I$35:$BH$35,0))&lt;&gt;0,INDEX('Capacity Summary'!$I$36:$BH$135,MATCH('Capacity Backing (Hide)'!AC$2,'Capacity Summary'!$B$36:$B$135,0),MATCH('Capacity Backing (Hide)'!$A56,'Capacity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(Hide)'!$A56,'Capacity Summary'!$I$35:$BH$35,0))&lt;&gt;0,INDEX('Capacity Summary'!$I$36:$BH$135,MATCH('Capacity Backing (Hide)'!AD$2,'Capacity Summary'!$B$36:$B$135,0),MATCH('Capacity Backing (Hide)'!$A56,'Capacity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(Hide)'!$A56,'Capacity Summary'!$I$35:$BH$35,0))&lt;&gt;0,INDEX('Capacity Summary'!$I$36:$BH$135,MATCH('Capacity Backing (Hide)'!AE$2,'Capacity Summary'!$B$36:$B$135,0),MATCH('Capacity Backing (Hide)'!$A56,'Capacity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(Hide)'!$A56,'Capacity Summary'!$I$35:$BH$35,0))&lt;&gt;0,INDEX('Capacity Summary'!$I$36:$BH$135,MATCH('Capacity Backing (Hide)'!AF$2,'Capacity Summary'!$B$36:$B$135,0),MATCH('Capacity Backing (Hide)'!$A56,'Capacity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(Hide)'!$A56,'Capacity Summary'!$I$35:$BH$35,0))&lt;&gt;0,INDEX('Capacity Summary'!$I$36:$BH$135,MATCH('Capacity Backing (Hide)'!AG$2,'Capacity Summary'!$B$36:$B$135,0),MATCH('Capacity Backing (Hide)'!$A56,'Capacity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(Hide)'!$A56,'Capacity Summary'!$I$35:$BH$35,0))&lt;&gt;0,INDEX('Capacity Summary'!$I$36:$BH$135,MATCH('Capacity Backing (Hide)'!AH$2,'Capacity Summary'!$B$36:$B$135,0),MATCH('Capacity Backing (Hide)'!$A56,'Capacity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(Hide)'!$A56,'Capacity Summary'!$I$35:$BH$35,0))&lt;&gt;0,INDEX('Capacity Summary'!$I$36:$BH$135,MATCH('Capacity Backing (Hide)'!AI$2,'Capacity Summary'!$B$36:$B$135,0),MATCH('Capacity Backing (Hide)'!$A56,'Capacity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(Hide)'!$A56,'Capacity Summary'!$I$35:$BH$35,0))&lt;&gt;0,INDEX('Capacity Summary'!$I$36:$BH$135,MATCH('Capacity Backing (Hide)'!AJ$2,'Capacity Summary'!$B$36:$B$135,0),MATCH('Capacity Backing (Hide)'!$A56,'Capacity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(Hide)'!$A56,'Capacity Summary'!$I$35:$BH$35,0))&lt;&gt;0,INDEX('Capacity Summary'!$I$36:$BH$135,MATCH('Capacity Backing (Hide)'!AK$2,'Capacity Summary'!$B$36:$B$135,0),MATCH('Capacity Backing (Hide)'!$A56,'Capacity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(Hide)'!$A56,'Capacity Summary'!$I$35:$BH$35,0))&lt;&gt;0,INDEX('Capacity Summary'!$I$36:$BH$135,MATCH('Capacity Backing (Hide)'!AL$2,'Capacity Summary'!$B$36:$B$135,0),MATCH('Capacity Backing (Hide)'!$A56,'Capacity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(Hide)'!$A56,'Capacity Summary'!$I$35:$BH$35,0))&lt;&gt;0,INDEX('Capacity Summary'!$I$36:$BH$135,MATCH('Capacity Backing (Hide)'!AM$2,'Capacity Summary'!$B$36:$B$135,0),MATCH('Capacity Backing (Hide)'!$A56,'Capacity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(Hide)'!$A56,'Capacity Summary'!$I$35:$BH$35,0))&lt;&gt;0,INDEX('Capacity Summary'!$I$36:$BH$135,MATCH('Capacity Backing (Hide)'!AN$2,'Capacity Summary'!$B$36:$B$135,0),MATCH('Capacity Backing (Hide)'!$A56,'Capacity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(Hide)'!$A56,'Capacity Summary'!$I$35:$BH$35,0))&lt;&gt;0,INDEX('Capacity Summary'!$I$36:$BH$135,MATCH('Capacity Backing (Hide)'!AO$2,'Capacity Summary'!$B$36:$B$135,0),MATCH('Capacity Backing (Hide)'!$A56,'Capacity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(Hide)'!$A56,'Capacity Summary'!$I$35:$BH$35,0))&lt;&gt;0,INDEX('Capacity Summary'!$I$36:$BH$135,MATCH('Capacity Backing (Hide)'!AP$2,'Capacity Summary'!$B$36:$B$135,0),MATCH('Capacity Backing (Hide)'!$A56,'Capacity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(Hide)'!$A56,'Capacity Summary'!$I$35:$BH$35,0))&lt;&gt;0,INDEX('Capacity Summary'!$I$36:$BH$135,MATCH('Capacity Backing (Hide)'!AQ$2,'Capacity Summary'!$B$36:$B$135,0),MATCH('Capacity Backing (Hide)'!$A56,'Capacity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(Hide)'!$A56,'Capacity Summary'!$I$35:$BH$35,0))&lt;&gt;0,INDEX('Capacity Summary'!$I$36:$BH$135,MATCH('Capacity Backing (Hide)'!AR$2,'Capacity Summary'!$B$36:$B$135,0),MATCH('Capacity Backing (Hide)'!$A56,'Capacity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(Hide)'!$A56,'Capacity Summary'!$I$35:$BH$35,0))&lt;&gt;0,INDEX('Capacity Summary'!$I$36:$BH$135,MATCH('Capacity Backing (Hide)'!AS$2,'Capacity Summary'!$B$36:$B$135,0),MATCH('Capacity Backing (Hide)'!$A56,'Capacity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(Hide)'!$A56,'Capacity Summary'!$I$35:$BH$35,0))&lt;&gt;0,INDEX('Capacity Summary'!$I$36:$BH$135,MATCH('Capacity Backing (Hide)'!AT$2,'Capacity Summary'!$B$36:$B$135,0),MATCH('Capacity Backing (Hide)'!$A56,'Capacity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(Hide)'!$A56,'Capacity Summary'!$I$35:$BH$35,0))&lt;&gt;0,INDEX('Capacity Summary'!$I$36:$BH$135,MATCH('Capacity Backing (Hide)'!AU$2,'Capacity Summary'!$B$36:$B$135,0),MATCH('Capacity Backing (Hide)'!$A56,'Capacity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(Hide)'!$A56,'Capacity Summary'!$I$35:$BH$35,0))&lt;&gt;0,INDEX('Capacity Summary'!$I$36:$BH$135,MATCH('Capacity Backing (Hide)'!AV$2,'Capacity Summary'!$B$36:$B$135,0),MATCH('Capacity Backing (Hide)'!$A56,'Capacity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(Hide)'!$A56,'Capacity Summary'!$I$35:$BH$35,0))&lt;&gt;0,INDEX('Capacity Summary'!$I$36:$BH$135,MATCH('Capacity Backing (Hide)'!AW$2,'Capacity Summary'!$B$36:$B$135,0),MATCH('Capacity Backing (Hide)'!$A56,'Capacity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(Hide)'!$A56,'Capacity Summary'!$I$35:$BH$35,0))&lt;&gt;0,INDEX('Capacity Summary'!$I$36:$BH$135,MATCH('Capacity Backing (Hide)'!AX$2,'Capacity Summary'!$B$36:$B$135,0),MATCH('Capacity Backing (Hide)'!$A56,'Capacity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(Hide)'!$A56,'Capacity Summary'!$I$35:$BH$35,0))&lt;&gt;0,INDEX('Capacity Summary'!$I$36:$BH$135,MATCH('Capacity Backing (Hide)'!AY$2,'Capacity Summary'!$B$36:$B$135,0),MATCH('Capacity Backing (Hide)'!$A56,'Capacity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(Hide)'!$A56,'Capacity Summary'!$I$35:$BH$35,0))&lt;&gt;0,INDEX('Capacity Summary'!$I$36:$BH$135,MATCH('Capacity Backing (Hide)'!AZ$2,'Capacity Summary'!$B$36:$B$135,0),MATCH('Capacity Backing (Hide)'!$A56,'Capacity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(Hide)'!$A56,'Capacity Summary'!$I$35:$BH$35,0))&lt;&gt;0,INDEX('Capacity Summary'!$I$36:$BH$135,MATCH('Capacity Backing (Hide)'!BA$2,'Capacity Summary'!$B$36:$B$135,0),MATCH('Capacity Backing (Hide)'!$A56,'Capacity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(Hide)'!$A56,'Capacity Summary'!$I$35:$BH$35,0))&lt;&gt;0,INDEX('Capacity Summary'!$I$36:$BH$135,MATCH('Capacity Backing (Hide)'!BB$2,'Capacity Summary'!$B$36:$B$135,0),MATCH('Capacity Backing (Hide)'!$A56,'Capacity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(Hide)'!$A56,'Capacity Summary'!$I$35:$BH$35,0))&lt;&gt;0,INDEX('Capacity Summary'!$I$36:$BH$135,MATCH('Capacity Backing (Hide)'!BC$2,'Capacity Summary'!$B$36:$B$135,0),MATCH('Capacity Backing (Hide)'!$A56,'Capacity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(Hide)'!$A56,'Capacity Summary'!$I$35:$BH$35,0))&lt;&gt;0,INDEX('Capacity Summary'!$I$36:$BH$135,MATCH('Capacity Backing (Hide)'!BD$2,'Capacity Summary'!$B$36:$B$135,0),MATCH('Capacity Backing (Hide)'!$A56,'Capacity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(Hide)'!$A56,'Capacity Summary'!$I$35:$BH$35,0))&lt;&gt;0,INDEX('Capacity Summary'!$I$36:$BH$135,MATCH('Capacity Backing (Hide)'!BE$2,'Capacity Summary'!$B$36:$B$135,0),MATCH('Capacity Backing (Hide)'!$A56,'Capacity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(Hide)'!$A56,'Capacity Summary'!$I$35:$BH$35,0))&lt;&gt;0,INDEX('Capacity Summary'!$I$36:$BH$135,MATCH('Capacity Backing (Hide)'!BF$2,'Capacity Summary'!$B$36:$B$135,0),MATCH('Capacity Backing (Hide)'!$A56,'Capacity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(Hide)'!$A56,'Capacity Summary'!$I$35:$BH$35,0))&lt;&gt;0,INDEX('Capacity Summary'!$I$36:$BH$135,MATCH('Capacity Backing (Hide)'!BG$2,'Capacity Summary'!$B$36:$B$135,0),MATCH('Capacity Backing (Hide)'!$A56,'Capacity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(Hide)'!$A56,'Capacity Summary'!$I$35:$BH$35,0))&lt;&gt;0,INDEX('Capacity Summary'!$I$36:$BH$135,MATCH('Capacity Backing (Hide)'!BH$2,'Capacity Summary'!$B$36:$B$135,0),MATCH('Capacity Backing (Hide)'!$A56,'Capacity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(Hide)'!$A56,'Capacity Summary'!$I$35:$BH$35,0))&lt;&gt;0,INDEX('Capacity Summary'!$I$36:$BH$135,MATCH('Capacity Backing (Hide)'!BI$2,'Capacity Summary'!$B$36:$B$135,0),MATCH('Capacity Backing (Hide)'!$A56,'Capacity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(Hide)'!$A56,'Capacity Summary'!$I$35:$BH$35,0))&lt;&gt;0,INDEX('Capacity Summary'!$I$36:$BH$135,MATCH('Capacity Backing (Hide)'!BJ$2,'Capacity Summary'!$B$36:$B$135,0),MATCH('Capacity Backing (Hide)'!$A56,'Capacity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(Hide)'!$A56,'Capacity Summary'!$I$35:$BH$35,0))&lt;&gt;0,INDEX('Capacity Summary'!$I$36:$BH$135,MATCH('Capacity Backing (Hide)'!BK$2,'Capacity Summary'!$B$36:$B$135,0),MATCH('Capacity Backing (Hide)'!$A56,'Capacity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(Hide)'!$A56,'Capacity Summary'!$I$35:$BH$35,0))&lt;&gt;0,INDEX('Capacity Summary'!$I$36:$BH$135,MATCH('Capacity Backing (Hide)'!BL$2,'Capacity Summary'!$B$36:$B$135,0),MATCH('Capacity Backing (Hide)'!$A56,'Capacity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(Hide)'!$A56,'Capacity Summary'!$I$35:$BH$35,0))&lt;&gt;0,INDEX('Capacity Summary'!$I$36:$BH$135,MATCH('Capacity Backing (Hide)'!BM$2,'Capacity Summary'!$B$36:$B$135,0),MATCH('Capacity Backing (Hide)'!$A56,'Capacity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(Hide)'!$A56,'Capacity Summary'!$I$35:$BH$35,0))&lt;&gt;0,INDEX('Capacity Summary'!$I$36:$BH$135,MATCH('Capacity Backing (Hide)'!BN$2,'Capacity Summary'!$B$36:$B$135,0),MATCH('Capacity Backing (Hide)'!$A56,'Capacity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(Hide)'!$A56,'Capacity Summary'!$I$35:$BH$35,0))&lt;&gt;0,INDEX('Capacity Summary'!$I$36:$BH$135,MATCH('Capacity Backing (Hide)'!BO$2,'Capacity Summary'!$B$36:$B$135,0),MATCH('Capacity Backing (Hide)'!$A56,'Capacity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(Hide)'!$A56,'Capacity Summary'!$I$35:$BH$35,0))&lt;&gt;0,INDEX('Capacity Summary'!$I$36:$BH$135,MATCH('Capacity Backing (Hide)'!BP$2,'Capacity Summary'!$B$36:$B$135,0),MATCH('Capacity Backing (Hide)'!$A56,'Capacity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(Hide)'!$A56,'Capacity Summary'!$I$35:$BH$35,0))&lt;&gt;0,INDEX('Capacity Summary'!$I$36:$BH$135,MATCH('Capacity Backing (Hide)'!BQ$2,'Capacity Summary'!$B$36:$B$135,0),MATCH('Capacity Backing (Hide)'!$A56,'Capacity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(Hide)'!$A56,'Capacity Summary'!$I$35:$BH$35,0))&lt;&gt;0,INDEX('Capacity Summary'!$I$36:$BH$135,MATCH('Capacity Backing (Hide)'!BR$2,'Capacity Summary'!$B$36:$B$135,0),MATCH('Capacity Backing (Hide)'!$A56,'Capacity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(Hide)'!$A56,'Capacity Summary'!$I$35:$BH$35,0))&lt;&gt;0,INDEX('Capacity Summary'!$I$36:$BH$135,MATCH('Capacity Backing (Hide)'!BS$2,'Capacity Summary'!$B$36:$B$135,0),MATCH('Capacity Backing (Hide)'!$A56,'Capacity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(Hide)'!$A56,'Capacity Summary'!$I$35:$BH$35,0))&lt;&gt;0,INDEX('Capacity Summary'!$I$36:$BH$135,MATCH('Capacity Backing (Hide)'!BT$2,'Capacity Summary'!$B$36:$B$135,0),MATCH('Capacity Backing (Hide)'!$A56,'Capacity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(Hide)'!$A56,'Capacity Summary'!$I$35:$BH$35,0))&lt;&gt;0,INDEX('Capacity Summary'!$I$36:$BH$135,MATCH('Capacity Backing (Hide)'!BU$2,'Capacity Summary'!$B$36:$B$135,0),MATCH('Capacity Backing (Hide)'!$A56,'Capacity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(Hide)'!$A56,'Capacity Summary'!$I$35:$BH$35,0))&lt;&gt;0,INDEX('Capacity Summary'!$I$36:$BH$135,MATCH('Capacity Backing (Hide)'!BV$2,'Capacity Summary'!$B$36:$B$135,0),MATCH('Capacity Backing (Hide)'!$A56,'Capacity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(Hide)'!$A56,'Capacity Summary'!$I$35:$BH$35,0))&lt;&gt;0,INDEX('Capacity Summary'!$I$36:$BH$135,MATCH('Capacity Backing (Hide)'!BW$2,'Capacity Summary'!$B$36:$B$135,0),MATCH('Capacity Backing (Hide)'!$A56,'Capacity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(Hide)'!$A56,'Capacity Summary'!$I$35:$BH$35,0))&lt;&gt;0,INDEX('Capacity Summary'!$I$36:$BH$135,MATCH('Capacity Backing (Hide)'!BX$2,'Capacity Summary'!$B$36:$B$135,0),MATCH('Capacity Backing (Hide)'!$A56,'Capacity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(Hide)'!$A56,'Capacity Summary'!$I$35:$BH$35,0))&lt;&gt;0,INDEX('Capacity Summary'!$I$36:$BH$135,MATCH('Capacity Backing (Hide)'!BY$2,'Capacity Summary'!$B$36:$B$135,0),MATCH('Capacity Backing (Hide)'!$A56,'Capacity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(Hide)'!$A56,'Capacity Summary'!$I$35:$BH$35,0))&lt;&gt;0,INDEX('Capacity Summary'!$I$36:$BH$135,MATCH('Capacity Backing (Hide)'!BZ$2,'Capacity Summary'!$B$36:$B$135,0),MATCH('Capacity Backing (Hide)'!$A56,'Capacity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(Hide)'!$A56,'Capacity Summary'!$I$35:$BH$35,0))&lt;&gt;0,INDEX('Capacity Summary'!$I$36:$BH$135,MATCH('Capacity Backing (Hide)'!CA$2,'Capacity Summary'!$B$36:$B$135,0),MATCH('Capacity Backing (Hide)'!$A56,'Capacity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(Hide)'!$A56,'Capacity Summary'!$I$35:$BH$35,0))&lt;&gt;0,INDEX('Capacity Summary'!$I$36:$BH$135,MATCH('Capacity Backing (Hide)'!CB$2,'Capacity Summary'!$B$36:$B$135,0),MATCH('Capacity Backing (Hide)'!$A56,'Capacity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(Hide)'!$A56,'Capacity Summary'!$I$35:$BH$35,0))&lt;&gt;0,INDEX('Capacity Summary'!$I$36:$BH$135,MATCH('Capacity Backing (Hide)'!CC$2,'Capacity Summary'!$B$36:$B$135,0),MATCH('Capacity Backing (Hide)'!$A56,'Capacity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(Hide)'!$A56,'Capacity Summary'!$I$35:$BH$35,0))&lt;&gt;0,INDEX('Capacity Summary'!$I$36:$BH$135,MATCH('Capacity Backing (Hide)'!CD$2,'Capacity Summary'!$B$36:$B$135,0),MATCH('Capacity Backing (Hide)'!$A56,'Capacity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(Hide)'!$A56,'Capacity Summary'!$I$35:$BH$35,0))&lt;&gt;0,INDEX('Capacity Summary'!$I$36:$BH$135,MATCH('Capacity Backing (Hide)'!CE$2,'Capacity Summary'!$B$36:$B$135,0),MATCH('Capacity Backing (Hide)'!$A56,'Capacity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(Hide)'!$A56,'Capacity Summary'!$I$35:$BH$35,0))&lt;&gt;0,INDEX('Capacity Summary'!$I$36:$BH$135,MATCH('Capacity Backing (Hide)'!CF$2,'Capacity Summary'!$B$36:$B$135,0),MATCH('Capacity Backing (Hide)'!$A56,'Capacity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(Hide)'!$A56,'Capacity Summary'!$I$35:$BH$35,0))&lt;&gt;0,INDEX('Capacity Summary'!$I$36:$BH$135,MATCH('Capacity Backing (Hide)'!CG$2,'Capacity Summary'!$B$36:$B$135,0),MATCH('Capacity Backing (Hide)'!$A56,'Capacity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(Hide)'!$A56,'Capacity Summary'!$I$35:$BH$35,0))&lt;&gt;0,INDEX('Capacity Summary'!$I$36:$BH$135,MATCH('Capacity Backing (Hide)'!CH$2,'Capacity Summary'!$B$36:$B$135,0),MATCH('Capacity Backing (Hide)'!$A56,'Capacity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(Hide)'!$A56,'Capacity Summary'!$I$35:$BH$35,0))&lt;&gt;0,INDEX('Capacity Summary'!$I$36:$BH$135,MATCH('Capacity Backing (Hide)'!CI$2,'Capacity Summary'!$B$36:$B$135,0),MATCH('Capacity Backing (Hide)'!$A56,'Capacity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(Hide)'!$A56,'Capacity Summary'!$I$35:$BH$35,0))&lt;&gt;0,INDEX('Capacity Summary'!$I$36:$BH$135,MATCH('Capacity Backing (Hide)'!CJ$2,'Capacity Summary'!$B$36:$B$135,0),MATCH('Capacity Backing (Hide)'!$A56,'Capacity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(Hide)'!$A56,'Capacity Summary'!$I$35:$BH$35,0))&lt;&gt;0,INDEX('Capacity Summary'!$I$36:$BH$135,MATCH('Capacity Backing (Hide)'!CK$2,'Capacity Summary'!$B$36:$B$135,0),MATCH('Capacity Backing (Hide)'!$A56,'Capacity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(Hide)'!$A56,'Capacity Summary'!$I$35:$BH$35,0))&lt;&gt;0,INDEX('Capacity Summary'!$I$36:$BH$135,MATCH('Capacity Backing (Hide)'!CL$2,'Capacity Summary'!$B$36:$B$135,0),MATCH('Capacity Backing (Hide)'!$A56,'Capacity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(Hide)'!$A56,'Capacity Summary'!$I$35:$BH$35,0))&lt;&gt;0,INDEX('Capacity Summary'!$I$36:$BH$135,MATCH('Capacity Backing (Hide)'!CM$2,'Capacity Summary'!$B$36:$B$135,0),MATCH('Capacity Backing (Hide)'!$A56,'Capacity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(Hide)'!$A56,'Capacity Summary'!$I$35:$BH$35,0))&lt;&gt;0,INDEX('Capacity Summary'!$I$36:$BH$135,MATCH('Capacity Backing (Hide)'!CN$2,'Capacity Summary'!$B$36:$B$135,0),MATCH('Capacity Backing (Hide)'!$A56,'Capacity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(Hide)'!$A56,'Capacity Summary'!$I$35:$BH$35,0))&lt;&gt;0,INDEX('Capacity Summary'!$I$36:$BH$135,MATCH('Capacity Backing (Hide)'!CO$2,'Capacity Summary'!$B$36:$B$135,0),MATCH('Capacity Backing (Hide)'!$A56,'Capacity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(Hide)'!$A56,'Capacity Summary'!$I$35:$BH$35,0))&lt;&gt;0,INDEX('Capacity Summary'!$I$36:$BH$135,MATCH('Capacity Backing (Hide)'!CP$2,'Capacity Summary'!$B$36:$B$135,0),MATCH('Capacity Backing (Hide)'!$A56,'Capacity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(Hide)'!$A56,'Capacity Summary'!$I$35:$BH$35,0))&lt;&gt;0,INDEX('Capacity Summary'!$I$36:$BH$135,MATCH('Capacity Backing (Hide)'!CQ$2,'Capacity Summary'!$B$36:$B$135,0),MATCH('Capacity Backing (Hide)'!$A56,'Capacity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(Hide)'!$A56,'Capacity Summary'!$I$35:$BH$35,0))&lt;&gt;0,INDEX('Capacity Summary'!$I$36:$BH$135,MATCH('Capacity Backing (Hide)'!CR$2,'Capacity Summary'!$B$36:$B$135,0),MATCH('Capacity Backing (Hide)'!$A56,'Capacity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(Hide)'!$A56,'Capacity Summary'!$I$35:$BH$35,0))&lt;&gt;0,INDEX('Capacity Summary'!$I$36:$BH$135,MATCH('Capacity Backing (Hide)'!CS$2,'Capacity Summary'!$B$36:$B$135,0),MATCH('Capacity Backing (Hide)'!$A56,'Capacity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(Hide)'!$A56,'Capacity Summary'!$I$35:$BH$35,0))&lt;&gt;0,INDEX('Capacity Summary'!$I$36:$BH$135,MATCH('Capacity Backing (Hide)'!CT$2,'Capacity Summary'!$B$36:$B$135,0),MATCH('Capacity Backing (Hide)'!$A56,'Capacity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(Hide)'!$A56,'Capacity Summary'!$I$35:$BH$35,0))&lt;&gt;0,INDEX('Capacity Summary'!$I$36:$BH$135,MATCH('Capacity Backing (Hide)'!CU$2,'Capacity Summary'!$B$36:$B$135,0),MATCH('Capacity Backing (Hide)'!$A56,'Capacity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(Hide)'!$A56,'Capacity Summary'!$I$35:$BH$35,0))&lt;&gt;0,INDEX('Capacity Summary'!$I$36:$BH$135,MATCH('Capacity Backing (Hide)'!CV$2,'Capacity Summary'!$B$36:$B$135,0),MATCH('Capacity Backing (Hide)'!$A56,'Capacity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(Hide)'!$A56,'Capacity Summary'!$I$35:$BH$35,0))&lt;&gt;0,INDEX('Capacity Summary'!$I$36:$BH$135,MATCH('Capacity Backing (Hide)'!CW$2,'Capacity Summary'!$B$36:$B$135,0),MATCH('Capacity Backing (Hide)'!$A56,'Capacity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7" spans="1:101" x14ac:dyDescent="0.35">
      <c r="A57" s="2" t="s">
        <v>218</v>
      </c>
      <c r="B57" t="e">
        <f ca="1">AVERAGEIF(B5:B56,"&gt;"&amp;0,B5:B56)</f>
        <v>#DIV/0!</v>
      </c>
      <c r="C57" t="e">
        <f t="shared" ref="C57:BN57" ca="1" si="0">AVERAGEIF(C5:C56,"&gt;"&amp;0,C5:C56)</f>
        <v>#DIV/0!</v>
      </c>
      <c r="D57" t="e">
        <f t="shared" ca="1" si="0"/>
        <v>#DIV/0!</v>
      </c>
      <c r="E57" t="e">
        <f t="shared" ca="1" si="0"/>
        <v>#DIV/0!</v>
      </c>
      <c r="F57" t="e">
        <f t="shared" ca="1" si="0"/>
        <v>#DIV/0!</v>
      </c>
      <c r="G57" t="e">
        <f t="shared" ca="1" si="0"/>
        <v>#DIV/0!</v>
      </c>
      <c r="H57" t="e">
        <f t="shared" ca="1" si="0"/>
        <v>#DIV/0!</v>
      </c>
      <c r="I57" t="e">
        <f t="shared" ca="1" si="0"/>
        <v>#DIV/0!</v>
      </c>
      <c r="J57" t="e">
        <f t="shared" ca="1" si="0"/>
        <v>#DIV/0!</v>
      </c>
      <c r="K57" t="e">
        <f t="shared" ca="1" si="0"/>
        <v>#DIV/0!</v>
      </c>
      <c r="L57" t="e">
        <f t="shared" ca="1" si="0"/>
        <v>#DIV/0!</v>
      </c>
      <c r="M57" t="e">
        <f t="shared" ca="1" si="0"/>
        <v>#DIV/0!</v>
      </c>
      <c r="N57" t="e">
        <f t="shared" ca="1" si="0"/>
        <v>#DIV/0!</v>
      </c>
      <c r="O57" t="e">
        <f t="shared" ca="1" si="0"/>
        <v>#DIV/0!</v>
      </c>
      <c r="P57" t="e">
        <f t="shared" ca="1" si="0"/>
        <v>#DIV/0!</v>
      </c>
      <c r="Q57" t="e">
        <f t="shared" ca="1" si="0"/>
        <v>#DIV/0!</v>
      </c>
      <c r="R57" t="e">
        <f t="shared" ca="1" si="0"/>
        <v>#DIV/0!</v>
      </c>
      <c r="S57" t="e">
        <f t="shared" ca="1" si="0"/>
        <v>#DIV/0!</v>
      </c>
      <c r="T57" t="e">
        <f t="shared" ca="1" si="0"/>
        <v>#DIV/0!</v>
      </c>
      <c r="U57" t="e">
        <f t="shared" ca="1" si="0"/>
        <v>#DIV/0!</v>
      </c>
      <c r="V57" t="e">
        <f t="shared" ca="1" si="0"/>
        <v>#DIV/0!</v>
      </c>
      <c r="W57" t="e">
        <f t="shared" ca="1" si="0"/>
        <v>#DIV/0!</v>
      </c>
      <c r="X57" t="e">
        <f t="shared" ca="1" si="0"/>
        <v>#DIV/0!</v>
      </c>
      <c r="Y57" t="e">
        <f t="shared" ca="1" si="0"/>
        <v>#DIV/0!</v>
      </c>
      <c r="Z57" t="e">
        <f t="shared" ca="1" si="0"/>
        <v>#DIV/0!</v>
      </c>
      <c r="AA57" t="e">
        <f t="shared" ca="1" si="0"/>
        <v>#DIV/0!</v>
      </c>
      <c r="AB57" t="e">
        <f t="shared" ca="1" si="0"/>
        <v>#DIV/0!</v>
      </c>
      <c r="AC57" t="e">
        <f t="shared" ca="1" si="0"/>
        <v>#DIV/0!</v>
      </c>
      <c r="AD57" t="e">
        <f t="shared" ca="1" si="0"/>
        <v>#DIV/0!</v>
      </c>
      <c r="AE57" t="e">
        <f t="shared" ca="1" si="0"/>
        <v>#DIV/0!</v>
      </c>
      <c r="AF57" t="e">
        <f t="shared" ca="1" si="0"/>
        <v>#DIV/0!</v>
      </c>
      <c r="AG57" t="e">
        <f t="shared" ca="1" si="0"/>
        <v>#DIV/0!</v>
      </c>
      <c r="AH57" t="e">
        <f t="shared" ca="1" si="0"/>
        <v>#DIV/0!</v>
      </c>
      <c r="AI57" t="e">
        <f t="shared" ca="1" si="0"/>
        <v>#DIV/0!</v>
      </c>
      <c r="AJ57" t="e">
        <f t="shared" ca="1" si="0"/>
        <v>#DIV/0!</v>
      </c>
      <c r="AK57" t="e">
        <f t="shared" ca="1" si="0"/>
        <v>#DIV/0!</v>
      </c>
      <c r="AL57" t="e">
        <f t="shared" ca="1" si="0"/>
        <v>#DIV/0!</v>
      </c>
      <c r="AM57" t="e">
        <f t="shared" ca="1" si="0"/>
        <v>#DIV/0!</v>
      </c>
      <c r="AN57" t="e">
        <f t="shared" ca="1" si="0"/>
        <v>#DIV/0!</v>
      </c>
      <c r="AO57" t="e">
        <f t="shared" ca="1" si="0"/>
        <v>#DIV/0!</v>
      </c>
      <c r="AP57" t="e">
        <f t="shared" ca="1" si="0"/>
        <v>#DIV/0!</v>
      </c>
      <c r="AQ57" t="e">
        <f t="shared" ca="1" si="0"/>
        <v>#DIV/0!</v>
      </c>
      <c r="AR57" t="e">
        <f t="shared" ca="1" si="0"/>
        <v>#DIV/0!</v>
      </c>
      <c r="AS57" t="e">
        <f t="shared" ca="1" si="0"/>
        <v>#DIV/0!</v>
      </c>
      <c r="AT57" t="e">
        <f t="shared" ca="1" si="0"/>
        <v>#DIV/0!</v>
      </c>
      <c r="AU57" t="e">
        <f t="shared" ca="1" si="0"/>
        <v>#DIV/0!</v>
      </c>
      <c r="AV57" t="e">
        <f t="shared" ca="1" si="0"/>
        <v>#DIV/0!</v>
      </c>
      <c r="AW57" t="e">
        <f t="shared" ca="1" si="0"/>
        <v>#DIV/0!</v>
      </c>
      <c r="AX57" t="e">
        <f t="shared" ca="1" si="0"/>
        <v>#DIV/0!</v>
      </c>
      <c r="AY57" t="e">
        <f t="shared" ca="1" si="0"/>
        <v>#DIV/0!</v>
      </c>
      <c r="AZ57" t="e">
        <f t="shared" ca="1" si="0"/>
        <v>#DIV/0!</v>
      </c>
      <c r="BA57" t="e">
        <f t="shared" ca="1" si="0"/>
        <v>#DIV/0!</v>
      </c>
      <c r="BB57" t="e">
        <f t="shared" ca="1" si="0"/>
        <v>#DIV/0!</v>
      </c>
      <c r="BC57" t="e">
        <f t="shared" ca="1" si="0"/>
        <v>#DIV/0!</v>
      </c>
      <c r="BD57" t="e">
        <f t="shared" ca="1" si="0"/>
        <v>#DIV/0!</v>
      </c>
      <c r="BE57" t="e">
        <f t="shared" ca="1" si="0"/>
        <v>#DIV/0!</v>
      </c>
      <c r="BF57" t="e">
        <f t="shared" ca="1" si="0"/>
        <v>#DIV/0!</v>
      </c>
      <c r="BG57" t="e">
        <f t="shared" ca="1" si="0"/>
        <v>#DIV/0!</v>
      </c>
      <c r="BH57" t="e">
        <f t="shared" ca="1" si="0"/>
        <v>#DIV/0!</v>
      </c>
      <c r="BI57" t="e">
        <f t="shared" ca="1" si="0"/>
        <v>#DIV/0!</v>
      </c>
      <c r="BJ57" t="e">
        <f t="shared" ca="1" si="0"/>
        <v>#DIV/0!</v>
      </c>
      <c r="BK57" t="e">
        <f t="shared" ca="1" si="0"/>
        <v>#DIV/0!</v>
      </c>
      <c r="BL57" t="e">
        <f t="shared" ca="1" si="0"/>
        <v>#DIV/0!</v>
      </c>
      <c r="BM57" t="e">
        <f t="shared" ca="1" si="0"/>
        <v>#DIV/0!</v>
      </c>
      <c r="BN57" t="e">
        <f t="shared" ca="1" si="0"/>
        <v>#DIV/0!</v>
      </c>
      <c r="BO57" t="e">
        <f t="shared" ref="BO57:CW57" ca="1" si="1">AVERAGEIF(BO5:BO56,"&gt;"&amp;0,BO5:BO56)</f>
        <v>#DIV/0!</v>
      </c>
      <c r="BP57" t="e">
        <f t="shared" ca="1" si="1"/>
        <v>#DIV/0!</v>
      </c>
      <c r="BQ57" t="e">
        <f t="shared" ca="1" si="1"/>
        <v>#DIV/0!</v>
      </c>
      <c r="BR57" t="e">
        <f t="shared" ca="1" si="1"/>
        <v>#DIV/0!</v>
      </c>
      <c r="BS57" t="e">
        <f t="shared" ca="1" si="1"/>
        <v>#DIV/0!</v>
      </c>
      <c r="BT57" t="e">
        <f t="shared" ca="1" si="1"/>
        <v>#DIV/0!</v>
      </c>
      <c r="BU57" t="e">
        <f t="shared" ca="1" si="1"/>
        <v>#DIV/0!</v>
      </c>
      <c r="BV57" t="e">
        <f t="shared" ca="1" si="1"/>
        <v>#DIV/0!</v>
      </c>
      <c r="BW57" t="e">
        <f t="shared" ca="1" si="1"/>
        <v>#DIV/0!</v>
      </c>
      <c r="BX57" t="e">
        <f t="shared" ca="1" si="1"/>
        <v>#DIV/0!</v>
      </c>
      <c r="BY57" t="e">
        <f t="shared" ca="1" si="1"/>
        <v>#DIV/0!</v>
      </c>
      <c r="BZ57" t="e">
        <f t="shared" ca="1" si="1"/>
        <v>#DIV/0!</v>
      </c>
      <c r="CA57" t="e">
        <f t="shared" ca="1" si="1"/>
        <v>#DIV/0!</v>
      </c>
      <c r="CB57" t="e">
        <f t="shared" ca="1" si="1"/>
        <v>#DIV/0!</v>
      </c>
      <c r="CC57" t="e">
        <f t="shared" ca="1" si="1"/>
        <v>#DIV/0!</v>
      </c>
      <c r="CD57" t="e">
        <f t="shared" ca="1" si="1"/>
        <v>#DIV/0!</v>
      </c>
      <c r="CE57" t="e">
        <f t="shared" ca="1" si="1"/>
        <v>#DIV/0!</v>
      </c>
      <c r="CF57" t="e">
        <f t="shared" ca="1" si="1"/>
        <v>#DIV/0!</v>
      </c>
      <c r="CG57" t="e">
        <f t="shared" ca="1" si="1"/>
        <v>#DIV/0!</v>
      </c>
      <c r="CH57" t="e">
        <f t="shared" ca="1" si="1"/>
        <v>#DIV/0!</v>
      </c>
      <c r="CI57" t="e">
        <f t="shared" ca="1" si="1"/>
        <v>#DIV/0!</v>
      </c>
      <c r="CJ57" t="e">
        <f t="shared" ca="1" si="1"/>
        <v>#DIV/0!</v>
      </c>
      <c r="CK57" t="e">
        <f t="shared" ca="1" si="1"/>
        <v>#DIV/0!</v>
      </c>
      <c r="CL57" t="e">
        <f t="shared" ca="1" si="1"/>
        <v>#DIV/0!</v>
      </c>
      <c r="CM57" t="e">
        <f t="shared" ca="1" si="1"/>
        <v>#DIV/0!</v>
      </c>
      <c r="CN57" t="e">
        <f t="shared" ca="1" si="1"/>
        <v>#DIV/0!</v>
      </c>
      <c r="CO57" t="e">
        <f t="shared" ca="1" si="1"/>
        <v>#DIV/0!</v>
      </c>
      <c r="CP57" t="e">
        <f t="shared" ca="1" si="1"/>
        <v>#DIV/0!</v>
      </c>
      <c r="CQ57" t="e">
        <f t="shared" ca="1" si="1"/>
        <v>#DIV/0!</v>
      </c>
      <c r="CR57" t="e">
        <f t="shared" ca="1" si="1"/>
        <v>#DIV/0!</v>
      </c>
      <c r="CS57" t="e">
        <f t="shared" ca="1" si="1"/>
        <v>#DIV/0!</v>
      </c>
      <c r="CT57" t="e">
        <f t="shared" ca="1" si="1"/>
        <v>#DIV/0!</v>
      </c>
      <c r="CU57" t="e">
        <f t="shared" ca="1" si="1"/>
        <v>#DIV/0!</v>
      </c>
      <c r="CV57" t="e">
        <f t="shared" ca="1" si="1"/>
        <v>#DIV/0!</v>
      </c>
      <c r="CW57" t="e">
        <f t="shared" ca="1" si="1"/>
        <v>#DIV/0!</v>
      </c>
    </row>
    <row r="58" spans="1:101" x14ac:dyDescent="0.35">
      <c r="A58" s="2" t="s">
        <v>70</v>
      </c>
    </row>
    <row r="59" spans="1:101" x14ac:dyDescent="0.35">
      <c r="A59" s="2" t="str" cm="1">
        <f t="array" ref="A59">INDEX('Data Validation (Hide)'!$B$2:$B$16,ROW(A1),1)</f>
        <v>20 Group Sessions</v>
      </c>
      <c r="B59" cm="1">
        <f t="array" ref="B59">INDEX(Capacity!$C$10:$Q$109,COLUMN(A2),MATCH('Capacity Backing (Hide)'!$A59,Capacity!$C$9:$Q$9,0))</f>
        <v>0</v>
      </c>
      <c r="C59" cm="1">
        <f t="array" ref="C59">INDEX(Capacity!$C$10:$Q$109,COLUMN(B2),MATCH('Capacity Backing (Hide)'!$A59,Capacity!$C$9:$Q$9,0))</f>
        <v>0</v>
      </c>
      <c r="D59" cm="1">
        <f t="array" ref="D59">INDEX(Capacity!$C$10:$Q$109,COLUMN(C2),MATCH('Capacity Backing (Hide)'!$A59,Capacity!$C$9:$Q$9,0))</f>
        <v>0</v>
      </c>
      <c r="E59" cm="1">
        <f t="array" ref="E59">INDEX(Capacity!$C$10:$Q$109,COLUMN(D2),MATCH('Capacity Backing (Hide)'!$A59,Capacity!$C$9:$Q$9,0))</f>
        <v>0</v>
      </c>
      <c r="F59" cm="1">
        <f t="array" ref="F59">INDEX(Capacity!$C$10:$Q$109,COLUMN(E2),MATCH('Capacity Backing (Hide)'!$A59,Capacity!$C$9:$Q$9,0))</f>
        <v>0</v>
      </c>
      <c r="G59" cm="1">
        <f t="array" ref="G59">INDEX(Capacity!$C$10:$Q$109,COLUMN(F2),MATCH('Capacity Backing (Hide)'!$A59,Capacity!$C$9:$Q$9,0))</f>
        <v>0</v>
      </c>
      <c r="H59" cm="1">
        <f t="array" ref="H59">INDEX(Capacity!$C$10:$Q$109,COLUMN(G2),MATCH('Capacity Backing (Hide)'!$A59,Capacity!$C$9:$Q$9,0))</f>
        <v>0</v>
      </c>
      <c r="I59" cm="1">
        <f t="array" ref="I59">INDEX(Capacity!$C$10:$Q$109,COLUMN(H2),MATCH('Capacity Backing (Hide)'!$A59,Capacity!$C$9:$Q$9,0))</f>
        <v>0</v>
      </c>
      <c r="J59" cm="1">
        <f t="array" ref="J59">INDEX(Capacity!$C$10:$Q$109,COLUMN(I2),MATCH('Capacity Backing (Hide)'!$A59,Capacity!$C$9:$Q$9,0))</f>
        <v>0</v>
      </c>
      <c r="K59" cm="1">
        <f t="array" ref="K59">INDEX(Capacity!$C$10:$Q$109,COLUMN(J2),MATCH('Capacity Backing (Hide)'!$A59,Capacity!$C$9:$Q$9,0))</f>
        <v>0</v>
      </c>
      <c r="L59" cm="1">
        <f t="array" ref="L59">INDEX(Capacity!$C$10:$Q$109,COLUMN(K2),MATCH('Capacity Backing (Hide)'!$A59,Capacity!$C$9:$Q$9,0))</f>
        <v>0</v>
      </c>
      <c r="M59" cm="1">
        <f t="array" ref="M59">INDEX(Capacity!$C$10:$Q$109,COLUMN(L2),MATCH('Capacity Backing (Hide)'!$A59,Capacity!$C$9:$Q$9,0))</f>
        <v>0</v>
      </c>
      <c r="N59" cm="1">
        <f t="array" ref="N59">INDEX(Capacity!$C$10:$Q$109,COLUMN(M2),MATCH('Capacity Backing (Hide)'!$A59,Capacity!$C$9:$Q$9,0))</f>
        <v>0</v>
      </c>
      <c r="O59" cm="1">
        <f t="array" ref="O59">INDEX(Capacity!$C$10:$Q$109,COLUMN(N2),MATCH('Capacity Backing (Hide)'!$A59,Capacity!$C$9:$Q$9,0))</f>
        <v>0</v>
      </c>
      <c r="P59" cm="1">
        <f t="array" ref="P59">INDEX(Capacity!$C$10:$Q$109,COLUMN(O2),MATCH('Capacity Backing (Hide)'!$A59,Capacity!$C$9:$Q$9,0))</f>
        <v>0</v>
      </c>
      <c r="Q59" cm="1">
        <f t="array" ref="Q59">INDEX(Capacity!$C$10:$Q$109,COLUMN(P2),MATCH('Capacity Backing (Hide)'!$A59,Capacity!$C$9:$Q$9,0))</f>
        <v>0</v>
      </c>
      <c r="R59" cm="1">
        <f t="array" ref="R59">INDEX(Capacity!$C$10:$Q$109,COLUMN(Q2),MATCH('Capacity Backing (Hide)'!$A59,Capacity!$C$9:$Q$9,0))</f>
        <v>0</v>
      </c>
      <c r="S59" cm="1">
        <f t="array" ref="S59">INDEX(Capacity!$C$10:$Q$109,COLUMN(R2),MATCH('Capacity Backing (Hide)'!$A59,Capacity!$C$9:$Q$9,0))</f>
        <v>0</v>
      </c>
      <c r="T59" cm="1">
        <f t="array" ref="T59">INDEX(Capacity!$C$10:$Q$109,COLUMN(S2),MATCH('Capacity Backing (Hide)'!$A59,Capacity!$C$9:$Q$9,0))</f>
        <v>0</v>
      </c>
      <c r="U59" cm="1">
        <f t="array" ref="U59">INDEX(Capacity!$C$10:$Q$109,COLUMN(T2),MATCH('Capacity Backing (Hide)'!$A59,Capacity!$C$9:$Q$9,0))</f>
        <v>0</v>
      </c>
      <c r="V59" cm="1">
        <f t="array" ref="V59">INDEX(Capacity!$C$10:$Q$109,COLUMN(U2),MATCH('Capacity Backing (Hide)'!$A59,Capacity!$C$9:$Q$9,0))</f>
        <v>0</v>
      </c>
      <c r="W59" cm="1">
        <f t="array" ref="W59">INDEX(Capacity!$C$10:$Q$109,COLUMN(V2),MATCH('Capacity Backing (Hide)'!$A59,Capacity!$C$9:$Q$9,0))</f>
        <v>0</v>
      </c>
      <c r="X59" cm="1">
        <f t="array" ref="X59">INDEX(Capacity!$C$10:$Q$109,COLUMN(W2),MATCH('Capacity Backing (Hide)'!$A59,Capacity!$C$9:$Q$9,0))</f>
        <v>0</v>
      </c>
      <c r="Y59" cm="1">
        <f t="array" ref="Y59">INDEX(Capacity!$C$10:$Q$109,COLUMN(X2),MATCH('Capacity Backing (Hide)'!$A59,Capacity!$C$9:$Q$9,0))</f>
        <v>0</v>
      </c>
      <c r="Z59" cm="1">
        <f t="array" ref="Z59">INDEX(Capacity!$C$10:$Q$109,COLUMN(Y2),MATCH('Capacity Backing (Hide)'!$A59,Capacity!$C$9:$Q$9,0))</f>
        <v>0</v>
      </c>
      <c r="AA59" cm="1">
        <f t="array" ref="AA59">INDEX(Capacity!$C$10:$Q$109,COLUMN(Z2),MATCH('Capacity Backing (Hide)'!$A59,Capacity!$C$9:$Q$9,0))</f>
        <v>0</v>
      </c>
      <c r="AB59" cm="1">
        <f t="array" ref="AB59">INDEX(Capacity!$C$10:$Q$109,COLUMN(AA2),MATCH('Capacity Backing (Hide)'!$A59,Capacity!$C$9:$Q$9,0))</f>
        <v>0</v>
      </c>
      <c r="AC59" cm="1">
        <f t="array" ref="AC59">INDEX(Capacity!$C$10:$Q$109,COLUMN(AB2),MATCH('Capacity Backing (Hide)'!$A59,Capacity!$C$9:$Q$9,0))</f>
        <v>0</v>
      </c>
      <c r="AD59" cm="1">
        <f t="array" ref="AD59">INDEX(Capacity!$C$10:$Q$109,COLUMN(AC2),MATCH('Capacity Backing (Hide)'!$A59,Capacity!$C$9:$Q$9,0))</f>
        <v>0</v>
      </c>
      <c r="AE59" cm="1">
        <f t="array" ref="AE59">INDEX(Capacity!$C$10:$Q$109,COLUMN(AD2),MATCH('Capacity Backing (Hide)'!$A59,Capacity!$C$9:$Q$9,0))</f>
        <v>0</v>
      </c>
      <c r="AF59" cm="1">
        <f t="array" ref="AF59">INDEX(Capacity!$C$10:$Q$109,COLUMN(AE2),MATCH('Capacity Backing (Hide)'!$A59,Capacity!$C$9:$Q$9,0))</f>
        <v>0</v>
      </c>
      <c r="AG59" cm="1">
        <f t="array" ref="AG59">INDEX(Capacity!$C$10:$Q$109,COLUMN(AF2),MATCH('Capacity Backing (Hide)'!$A59,Capacity!$C$9:$Q$9,0))</f>
        <v>0</v>
      </c>
      <c r="AH59" cm="1">
        <f t="array" ref="AH59">INDEX(Capacity!$C$10:$Q$109,COLUMN(AG2),MATCH('Capacity Backing (Hide)'!$A59,Capacity!$C$9:$Q$9,0))</f>
        <v>0</v>
      </c>
      <c r="AI59" cm="1">
        <f t="array" ref="AI59">INDEX(Capacity!$C$10:$Q$109,COLUMN(AH2),MATCH('Capacity Backing (Hide)'!$A59,Capacity!$C$9:$Q$9,0))</f>
        <v>0</v>
      </c>
      <c r="AJ59" cm="1">
        <f t="array" ref="AJ59">INDEX(Capacity!$C$10:$Q$109,COLUMN(AI2),MATCH('Capacity Backing (Hide)'!$A59,Capacity!$C$9:$Q$9,0))</f>
        <v>0</v>
      </c>
      <c r="AK59" cm="1">
        <f t="array" ref="AK59">INDEX(Capacity!$C$10:$Q$109,COLUMN(AJ2),MATCH('Capacity Backing (Hide)'!$A59,Capacity!$C$9:$Q$9,0))</f>
        <v>0</v>
      </c>
      <c r="AL59" cm="1">
        <f t="array" ref="AL59">INDEX(Capacity!$C$10:$Q$109,COLUMN(AK2),MATCH('Capacity Backing (Hide)'!$A59,Capacity!$C$9:$Q$9,0))</f>
        <v>0</v>
      </c>
      <c r="AM59" cm="1">
        <f t="array" ref="AM59">INDEX(Capacity!$C$10:$Q$109,COLUMN(AL2),MATCH('Capacity Backing (Hide)'!$A59,Capacity!$C$9:$Q$9,0))</f>
        <v>0</v>
      </c>
      <c r="AN59" cm="1">
        <f t="array" ref="AN59">INDEX(Capacity!$C$10:$Q$109,COLUMN(AM2),MATCH('Capacity Backing (Hide)'!$A59,Capacity!$C$9:$Q$9,0))</f>
        <v>0</v>
      </c>
      <c r="AO59" cm="1">
        <f t="array" ref="AO59">INDEX(Capacity!$C$10:$Q$109,COLUMN(AN2),MATCH('Capacity Backing (Hide)'!$A59,Capacity!$C$9:$Q$9,0))</f>
        <v>0</v>
      </c>
      <c r="AP59" cm="1">
        <f t="array" ref="AP59">INDEX(Capacity!$C$10:$Q$109,COLUMN(AO2),MATCH('Capacity Backing (Hide)'!$A59,Capacity!$C$9:$Q$9,0))</f>
        <v>0</v>
      </c>
      <c r="AQ59" cm="1">
        <f t="array" ref="AQ59">INDEX(Capacity!$C$10:$Q$109,COLUMN(AP2),MATCH('Capacity Backing (Hide)'!$A59,Capacity!$C$9:$Q$9,0))</f>
        <v>0</v>
      </c>
      <c r="AR59" cm="1">
        <f t="array" ref="AR59">INDEX(Capacity!$C$10:$Q$109,COLUMN(AQ2),MATCH('Capacity Backing (Hide)'!$A59,Capacity!$C$9:$Q$9,0))</f>
        <v>0</v>
      </c>
      <c r="AS59" cm="1">
        <f t="array" ref="AS59">INDEX(Capacity!$C$10:$Q$109,COLUMN(AR2),MATCH('Capacity Backing (Hide)'!$A59,Capacity!$C$9:$Q$9,0))</f>
        <v>0</v>
      </c>
      <c r="AT59" cm="1">
        <f t="array" ref="AT59">INDEX(Capacity!$C$10:$Q$109,COLUMN(AS2),MATCH('Capacity Backing (Hide)'!$A59,Capacity!$C$9:$Q$9,0))</f>
        <v>0</v>
      </c>
      <c r="AU59" cm="1">
        <f t="array" ref="AU59">INDEX(Capacity!$C$10:$Q$109,COLUMN(AT2),MATCH('Capacity Backing (Hide)'!$A59,Capacity!$C$9:$Q$9,0))</f>
        <v>0</v>
      </c>
      <c r="AV59" cm="1">
        <f t="array" ref="AV59">INDEX(Capacity!$C$10:$Q$109,COLUMN(AU2),MATCH('Capacity Backing (Hide)'!$A59,Capacity!$C$9:$Q$9,0))</f>
        <v>0</v>
      </c>
      <c r="AW59" cm="1">
        <f t="array" ref="AW59">INDEX(Capacity!$C$10:$Q$109,COLUMN(AV2),MATCH('Capacity Backing (Hide)'!$A59,Capacity!$C$9:$Q$9,0))</f>
        <v>0</v>
      </c>
      <c r="AX59" cm="1">
        <f t="array" ref="AX59">INDEX(Capacity!$C$10:$Q$109,COLUMN(AW2),MATCH('Capacity Backing (Hide)'!$A59,Capacity!$C$9:$Q$9,0))</f>
        <v>0</v>
      </c>
      <c r="AY59" cm="1">
        <f t="array" ref="AY59">INDEX(Capacity!$C$10:$Q$109,COLUMN(AX2),MATCH('Capacity Backing (Hide)'!$A59,Capacity!$C$9:$Q$9,0))</f>
        <v>0</v>
      </c>
      <c r="AZ59" cm="1">
        <f t="array" ref="AZ59">INDEX(Capacity!$C$10:$Q$109,COLUMN(AY2),MATCH('Capacity Backing (Hide)'!$A59,Capacity!$C$9:$Q$9,0))</f>
        <v>0</v>
      </c>
      <c r="BA59" cm="1">
        <f t="array" ref="BA59">INDEX(Capacity!$C$10:$Q$109,COLUMN(AZ2),MATCH('Capacity Backing (Hide)'!$A59,Capacity!$C$9:$Q$9,0))</f>
        <v>0</v>
      </c>
      <c r="BB59" cm="1">
        <f t="array" ref="BB59">INDEX(Capacity!$C$10:$Q$109,COLUMN(BA2),MATCH('Capacity Backing (Hide)'!$A59,Capacity!$C$9:$Q$9,0))</f>
        <v>0</v>
      </c>
      <c r="BC59" cm="1">
        <f t="array" ref="BC59">INDEX(Capacity!$C$10:$Q$109,COLUMN(BB2),MATCH('Capacity Backing (Hide)'!$A59,Capacity!$C$9:$Q$9,0))</f>
        <v>0</v>
      </c>
      <c r="BD59" cm="1">
        <f t="array" ref="BD59">INDEX(Capacity!$C$10:$Q$109,COLUMN(BC2),MATCH('Capacity Backing (Hide)'!$A59,Capacity!$C$9:$Q$9,0))</f>
        <v>0</v>
      </c>
      <c r="BE59" cm="1">
        <f t="array" ref="BE59">INDEX(Capacity!$C$10:$Q$109,COLUMN(BD2),MATCH('Capacity Backing (Hide)'!$A59,Capacity!$C$9:$Q$9,0))</f>
        <v>0</v>
      </c>
      <c r="BF59" cm="1">
        <f t="array" ref="BF59">INDEX(Capacity!$C$10:$Q$109,COLUMN(BE2),MATCH('Capacity Backing (Hide)'!$A59,Capacity!$C$9:$Q$9,0))</f>
        <v>0</v>
      </c>
      <c r="BG59" cm="1">
        <f t="array" ref="BG59">INDEX(Capacity!$C$10:$Q$109,COLUMN(BF2),MATCH('Capacity Backing (Hide)'!$A59,Capacity!$C$9:$Q$9,0))</f>
        <v>0</v>
      </c>
      <c r="BH59" cm="1">
        <f t="array" ref="BH59">INDEX(Capacity!$C$10:$Q$109,COLUMN(BG2),MATCH('Capacity Backing (Hide)'!$A59,Capacity!$C$9:$Q$9,0))</f>
        <v>0</v>
      </c>
      <c r="BI59" cm="1">
        <f t="array" ref="BI59">INDEX(Capacity!$C$10:$Q$109,COLUMN(BH2),MATCH('Capacity Backing (Hide)'!$A59,Capacity!$C$9:$Q$9,0))</f>
        <v>0</v>
      </c>
      <c r="BJ59" cm="1">
        <f t="array" ref="BJ59">INDEX(Capacity!$C$10:$Q$109,COLUMN(BI2),MATCH('Capacity Backing (Hide)'!$A59,Capacity!$C$9:$Q$9,0))</f>
        <v>0</v>
      </c>
      <c r="BK59" cm="1">
        <f t="array" ref="BK59">INDEX(Capacity!$C$10:$Q$109,COLUMN(BJ2),MATCH('Capacity Backing (Hide)'!$A59,Capacity!$C$9:$Q$9,0))</f>
        <v>0</v>
      </c>
      <c r="BL59" cm="1">
        <f t="array" ref="BL59">INDEX(Capacity!$C$10:$Q$109,COLUMN(BK2),MATCH('Capacity Backing (Hide)'!$A59,Capacity!$C$9:$Q$9,0))</f>
        <v>0</v>
      </c>
      <c r="BM59" cm="1">
        <f t="array" ref="BM59">INDEX(Capacity!$C$10:$Q$109,COLUMN(BL2),MATCH('Capacity Backing (Hide)'!$A59,Capacity!$C$9:$Q$9,0))</f>
        <v>0</v>
      </c>
      <c r="BN59" cm="1">
        <f t="array" ref="BN59">INDEX(Capacity!$C$10:$Q$109,COLUMN(BM2),MATCH('Capacity Backing (Hide)'!$A59,Capacity!$C$9:$Q$9,0))</f>
        <v>0</v>
      </c>
      <c r="BO59" cm="1">
        <f t="array" ref="BO59">INDEX(Capacity!$C$10:$Q$109,COLUMN(BN2),MATCH('Capacity Backing (Hide)'!$A59,Capacity!$C$9:$Q$9,0))</f>
        <v>0</v>
      </c>
      <c r="BP59" cm="1">
        <f t="array" ref="BP59">INDEX(Capacity!$C$10:$Q$109,COLUMN(BO2),MATCH('Capacity Backing (Hide)'!$A59,Capacity!$C$9:$Q$9,0))</f>
        <v>0</v>
      </c>
      <c r="BQ59" cm="1">
        <f t="array" ref="BQ59">INDEX(Capacity!$C$10:$Q$109,COLUMN(BP2),MATCH('Capacity Backing (Hide)'!$A59,Capacity!$C$9:$Q$9,0))</f>
        <v>0</v>
      </c>
      <c r="BR59" cm="1">
        <f t="array" ref="BR59">INDEX(Capacity!$C$10:$Q$109,COLUMN(BQ2),MATCH('Capacity Backing (Hide)'!$A59,Capacity!$C$9:$Q$9,0))</f>
        <v>0</v>
      </c>
      <c r="BS59" cm="1">
        <f t="array" ref="BS59">INDEX(Capacity!$C$10:$Q$109,COLUMN(BR2),MATCH('Capacity Backing (Hide)'!$A59,Capacity!$C$9:$Q$9,0))</f>
        <v>0</v>
      </c>
      <c r="BT59" cm="1">
        <f t="array" ref="BT59">INDEX(Capacity!$C$10:$Q$109,COLUMN(BS2),MATCH('Capacity Backing (Hide)'!$A59,Capacity!$C$9:$Q$9,0))</f>
        <v>0</v>
      </c>
      <c r="BU59" cm="1">
        <f t="array" ref="BU59">INDEX(Capacity!$C$10:$Q$109,COLUMN(BT2),MATCH('Capacity Backing (Hide)'!$A59,Capacity!$C$9:$Q$9,0))</f>
        <v>0</v>
      </c>
      <c r="BV59" cm="1">
        <f t="array" ref="BV59">INDEX(Capacity!$C$10:$Q$109,COLUMN(BU2),MATCH('Capacity Backing (Hide)'!$A59,Capacity!$C$9:$Q$9,0))</f>
        <v>0</v>
      </c>
      <c r="BW59" cm="1">
        <f t="array" ref="BW59">INDEX(Capacity!$C$10:$Q$109,COLUMN(BV2),MATCH('Capacity Backing (Hide)'!$A59,Capacity!$C$9:$Q$9,0))</f>
        <v>0</v>
      </c>
      <c r="BX59" cm="1">
        <f t="array" ref="BX59">INDEX(Capacity!$C$10:$Q$109,COLUMN(BW2),MATCH('Capacity Backing (Hide)'!$A59,Capacity!$C$9:$Q$9,0))</f>
        <v>0</v>
      </c>
      <c r="BY59" cm="1">
        <f t="array" ref="BY59">INDEX(Capacity!$C$10:$Q$109,COLUMN(BX2),MATCH('Capacity Backing (Hide)'!$A59,Capacity!$C$9:$Q$9,0))</f>
        <v>0</v>
      </c>
      <c r="BZ59" cm="1">
        <f t="array" ref="BZ59">INDEX(Capacity!$C$10:$Q$109,COLUMN(BY2),MATCH('Capacity Backing (Hide)'!$A59,Capacity!$C$9:$Q$9,0))</f>
        <v>0</v>
      </c>
      <c r="CA59" cm="1">
        <f t="array" ref="CA59">INDEX(Capacity!$C$10:$Q$109,COLUMN(BZ2),MATCH('Capacity Backing (Hide)'!$A59,Capacity!$C$9:$Q$9,0))</f>
        <v>0</v>
      </c>
      <c r="CB59" cm="1">
        <f t="array" ref="CB59">INDEX(Capacity!$C$10:$Q$109,COLUMN(CA2),MATCH('Capacity Backing (Hide)'!$A59,Capacity!$C$9:$Q$9,0))</f>
        <v>0</v>
      </c>
      <c r="CC59" cm="1">
        <f t="array" ref="CC59">INDEX(Capacity!$C$10:$Q$109,COLUMN(CB2),MATCH('Capacity Backing (Hide)'!$A59,Capacity!$C$9:$Q$9,0))</f>
        <v>0</v>
      </c>
      <c r="CD59" cm="1">
        <f t="array" ref="CD59">INDEX(Capacity!$C$10:$Q$109,COLUMN(CC2),MATCH('Capacity Backing (Hide)'!$A59,Capacity!$C$9:$Q$9,0))</f>
        <v>0</v>
      </c>
      <c r="CE59" cm="1">
        <f t="array" ref="CE59">INDEX(Capacity!$C$10:$Q$109,COLUMN(CD2),MATCH('Capacity Backing (Hide)'!$A59,Capacity!$C$9:$Q$9,0))</f>
        <v>0</v>
      </c>
      <c r="CF59" cm="1">
        <f t="array" ref="CF59">INDEX(Capacity!$C$10:$Q$109,COLUMN(CE2),MATCH('Capacity Backing (Hide)'!$A59,Capacity!$C$9:$Q$9,0))</f>
        <v>0</v>
      </c>
      <c r="CG59" cm="1">
        <f t="array" ref="CG59">INDEX(Capacity!$C$10:$Q$109,COLUMN(CF2),MATCH('Capacity Backing (Hide)'!$A59,Capacity!$C$9:$Q$9,0))</f>
        <v>0</v>
      </c>
      <c r="CH59" cm="1">
        <f t="array" ref="CH59">INDEX(Capacity!$C$10:$Q$109,COLUMN(CG2),MATCH('Capacity Backing (Hide)'!$A59,Capacity!$C$9:$Q$9,0))</f>
        <v>0</v>
      </c>
      <c r="CI59" cm="1">
        <f t="array" ref="CI59">INDEX(Capacity!$C$10:$Q$109,COLUMN(CH2),MATCH('Capacity Backing (Hide)'!$A59,Capacity!$C$9:$Q$9,0))</f>
        <v>0</v>
      </c>
      <c r="CJ59" cm="1">
        <f t="array" ref="CJ59">INDEX(Capacity!$C$10:$Q$109,COLUMN(CI2),MATCH('Capacity Backing (Hide)'!$A59,Capacity!$C$9:$Q$9,0))</f>
        <v>0</v>
      </c>
      <c r="CK59" cm="1">
        <f t="array" ref="CK59">INDEX(Capacity!$C$10:$Q$109,COLUMN(CJ2),MATCH('Capacity Backing (Hide)'!$A59,Capacity!$C$9:$Q$9,0))</f>
        <v>0</v>
      </c>
      <c r="CL59" cm="1">
        <f t="array" ref="CL59">INDEX(Capacity!$C$10:$Q$109,COLUMN(CK2),MATCH('Capacity Backing (Hide)'!$A59,Capacity!$C$9:$Q$9,0))</f>
        <v>0</v>
      </c>
      <c r="CM59" cm="1">
        <f t="array" ref="CM59">INDEX(Capacity!$C$10:$Q$109,COLUMN(CL2),MATCH('Capacity Backing (Hide)'!$A59,Capacity!$C$9:$Q$9,0))</f>
        <v>0</v>
      </c>
      <c r="CN59" cm="1">
        <f t="array" ref="CN59">INDEX(Capacity!$C$10:$Q$109,COLUMN(CM2),MATCH('Capacity Backing (Hide)'!$A59,Capacity!$C$9:$Q$9,0))</f>
        <v>0</v>
      </c>
      <c r="CO59" cm="1">
        <f t="array" ref="CO59">INDEX(Capacity!$C$10:$Q$109,COLUMN(CN2),MATCH('Capacity Backing (Hide)'!$A59,Capacity!$C$9:$Q$9,0))</f>
        <v>0</v>
      </c>
      <c r="CP59" cm="1">
        <f t="array" ref="CP59">INDEX(Capacity!$C$10:$Q$109,COLUMN(CO2),MATCH('Capacity Backing (Hide)'!$A59,Capacity!$C$9:$Q$9,0))</f>
        <v>0</v>
      </c>
      <c r="CQ59" cm="1">
        <f t="array" ref="CQ59">INDEX(Capacity!$C$10:$Q$109,COLUMN(CP2),MATCH('Capacity Backing (Hide)'!$A59,Capacity!$C$9:$Q$9,0))</f>
        <v>0</v>
      </c>
      <c r="CR59" cm="1">
        <f t="array" ref="CR59">INDEX(Capacity!$C$10:$Q$109,COLUMN(CQ2),MATCH('Capacity Backing (Hide)'!$A59,Capacity!$C$9:$Q$9,0))</f>
        <v>0</v>
      </c>
      <c r="CS59" cm="1">
        <f t="array" ref="CS59">INDEX(Capacity!$C$10:$Q$109,COLUMN(CR2),MATCH('Capacity Backing (Hide)'!$A59,Capacity!$C$9:$Q$9,0))</f>
        <v>0</v>
      </c>
      <c r="CT59" cm="1">
        <f t="array" ref="CT59">INDEX(Capacity!$C$10:$Q$109,COLUMN(CS2),MATCH('Capacity Backing (Hide)'!$A59,Capacity!$C$9:$Q$9,0))</f>
        <v>0</v>
      </c>
      <c r="CU59" cm="1">
        <f t="array" ref="CU59">INDEX(Capacity!$C$10:$Q$109,COLUMN(CT2),MATCH('Capacity Backing (Hide)'!$A59,Capacity!$C$9:$Q$9,0))</f>
        <v>0</v>
      </c>
      <c r="CV59" cm="1">
        <f t="array" ref="CV59">INDEX(Capacity!$C$10:$Q$109,COLUMN(CU2),MATCH('Capacity Backing (Hide)'!$A59,Capacity!$C$9:$Q$9,0))</f>
        <v>0</v>
      </c>
      <c r="CW59" cm="1">
        <f t="array" ref="CW59">INDEX(Capacity!$C$10:$Q$109,COLUMN(CV2),MATCH('Capacity Backing (Hide)'!$A59,Capacity!$C$9:$Q$9,0))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cm="1">
        <f t="array" ref="B60">INDEX(Capacity!$C$10:$Q$109,COLUMN(A3),MATCH('Capacity Backing (Hide)'!$A60,Capacity!$C$9:$Q$9,0))</f>
        <v>0</v>
      </c>
      <c r="C60" cm="1">
        <f t="array" ref="C60">INDEX(Capacity!$C$10:$Q$109,COLUMN(B3),MATCH('Capacity Backing (Hide)'!$A60,Capacity!$C$9:$Q$9,0))</f>
        <v>0</v>
      </c>
      <c r="D60" cm="1">
        <f t="array" ref="D60">INDEX(Capacity!$C$10:$Q$109,COLUMN(C3),MATCH('Capacity Backing (Hide)'!$A60,Capacity!$C$9:$Q$9,0))</f>
        <v>0</v>
      </c>
      <c r="E60" cm="1">
        <f t="array" ref="E60">INDEX(Capacity!$C$10:$Q$109,COLUMN(D3),MATCH('Capacity Backing (Hide)'!$A60,Capacity!$C$9:$Q$9,0))</f>
        <v>0</v>
      </c>
      <c r="F60" cm="1">
        <f t="array" ref="F60">INDEX(Capacity!$C$10:$Q$109,COLUMN(E3),MATCH('Capacity Backing (Hide)'!$A60,Capacity!$C$9:$Q$9,0))</f>
        <v>0</v>
      </c>
      <c r="G60" cm="1">
        <f t="array" ref="G60">INDEX(Capacity!$C$10:$Q$109,COLUMN(F3),MATCH('Capacity Backing (Hide)'!$A60,Capacity!$C$9:$Q$9,0))</f>
        <v>0</v>
      </c>
      <c r="H60" cm="1">
        <f t="array" ref="H60">INDEX(Capacity!$C$10:$Q$109,COLUMN(G3),MATCH('Capacity Backing (Hide)'!$A60,Capacity!$C$9:$Q$9,0))</f>
        <v>0</v>
      </c>
      <c r="I60" cm="1">
        <f t="array" ref="I60">INDEX(Capacity!$C$10:$Q$109,COLUMN(H3),MATCH('Capacity Backing (Hide)'!$A60,Capacity!$C$9:$Q$9,0))</f>
        <v>0</v>
      </c>
      <c r="J60" cm="1">
        <f t="array" ref="J60">INDEX(Capacity!$C$10:$Q$109,COLUMN(I3),MATCH('Capacity Backing (Hide)'!$A60,Capacity!$C$9:$Q$9,0))</f>
        <v>0</v>
      </c>
      <c r="K60" cm="1">
        <f t="array" ref="K60">INDEX(Capacity!$C$10:$Q$109,COLUMN(J3),MATCH('Capacity Backing (Hide)'!$A60,Capacity!$C$9:$Q$9,0))</f>
        <v>0</v>
      </c>
      <c r="L60" cm="1">
        <f t="array" ref="L60">INDEX(Capacity!$C$10:$Q$109,COLUMN(K3),MATCH('Capacity Backing (Hide)'!$A60,Capacity!$C$9:$Q$9,0))</f>
        <v>0</v>
      </c>
      <c r="M60" cm="1">
        <f t="array" ref="M60">INDEX(Capacity!$C$10:$Q$109,COLUMN(L3),MATCH('Capacity Backing (Hide)'!$A60,Capacity!$C$9:$Q$9,0))</f>
        <v>0</v>
      </c>
      <c r="N60" cm="1">
        <f t="array" ref="N60">INDEX(Capacity!$C$10:$Q$109,COLUMN(M3),MATCH('Capacity Backing (Hide)'!$A60,Capacity!$C$9:$Q$9,0))</f>
        <v>0</v>
      </c>
      <c r="O60" cm="1">
        <f t="array" ref="O60">INDEX(Capacity!$C$10:$Q$109,COLUMN(N3),MATCH('Capacity Backing (Hide)'!$A60,Capacity!$C$9:$Q$9,0))</f>
        <v>0</v>
      </c>
      <c r="P60" cm="1">
        <f t="array" ref="P60">INDEX(Capacity!$C$10:$Q$109,COLUMN(O3),MATCH('Capacity Backing (Hide)'!$A60,Capacity!$C$9:$Q$9,0))</f>
        <v>0</v>
      </c>
      <c r="Q60" cm="1">
        <f t="array" ref="Q60">INDEX(Capacity!$C$10:$Q$109,COLUMN(P3),MATCH('Capacity Backing (Hide)'!$A60,Capacity!$C$9:$Q$9,0))</f>
        <v>0</v>
      </c>
      <c r="R60" cm="1">
        <f t="array" ref="R60">INDEX(Capacity!$C$10:$Q$109,COLUMN(Q3),MATCH('Capacity Backing (Hide)'!$A60,Capacity!$C$9:$Q$9,0))</f>
        <v>0</v>
      </c>
      <c r="S60" cm="1">
        <f t="array" ref="S60">INDEX(Capacity!$C$10:$Q$109,COLUMN(R3),MATCH('Capacity Backing (Hide)'!$A60,Capacity!$C$9:$Q$9,0))</f>
        <v>0</v>
      </c>
      <c r="T60" cm="1">
        <f t="array" ref="T60">INDEX(Capacity!$C$10:$Q$109,COLUMN(S3),MATCH('Capacity Backing (Hide)'!$A60,Capacity!$C$9:$Q$9,0))</f>
        <v>0</v>
      </c>
      <c r="U60" cm="1">
        <f t="array" ref="U60">INDEX(Capacity!$C$10:$Q$109,COLUMN(T3),MATCH('Capacity Backing (Hide)'!$A60,Capacity!$C$9:$Q$9,0))</f>
        <v>0</v>
      </c>
      <c r="V60" cm="1">
        <f t="array" ref="V60">INDEX(Capacity!$C$10:$Q$109,COLUMN(U3),MATCH('Capacity Backing (Hide)'!$A60,Capacity!$C$9:$Q$9,0))</f>
        <v>0</v>
      </c>
      <c r="W60" cm="1">
        <f t="array" ref="W60">INDEX(Capacity!$C$10:$Q$109,COLUMN(V3),MATCH('Capacity Backing (Hide)'!$A60,Capacity!$C$9:$Q$9,0))</f>
        <v>0</v>
      </c>
      <c r="X60" cm="1">
        <f t="array" ref="X60">INDEX(Capacity!$C$10:$Q$109,COLUMN(W3),MATCH('Capacity Backing (Hide)'!$A60,Capacity!$C$9:$Q$9,0))</f>
        <v>0</v>
      </c>
      <c r="Y60" cm="1">
        <f t="array" ref="Y60">INDEX(Capacity!$C$10:$Q$109,COLUMN(X3),MATCH('Capacity Backing (Hide)'!$A60,Capacity!$C$9:$Q$9,0))</f>
        <v>0</v>
      </c>
      <c r="Z60" cm="1">
        <f t="array" ref="Z60">INDEX(Capacity!$C$10:$Q$109,COLUMN(Y3),MATCH('Capacity Backing (Hide)'!$A60,Capacity!$C$9:$Q$9,0))</f>
        <v>0</v>
      </c>
      <c r="AA60" cm="1">
        <f t="array" ref="AA60">INDEX(Capacity!$C$10:$Q$109,COLUMN(Z3),MATCH('Capacity Backing (Hide)'!$A60,Capacity!$C$9:$Q$9,0))</f>
        <v>0</v>
      </c>
      <c r="AB60" cm="1">
        <f t="array" ref="AB60">INDEX(Capacity!$C$10:$Q$109,COLUMN(AA3),MATCH('Capacity Backing (Hide)'!$A60,Capacity!$C$9:$Q$9,0))</f>
        <v>0</v>
      </c>
      <c r="AC60" cm="1">
        <f t="array" ref="AC60">INDEX(Capacity!$C$10:$Q$109,COLUMN(AB3),MATCH('Capacity Backing (Hide)'!$A60,Capacity!$C$9:$Q$9,0))</f>
        <v>0</v>
      </c>
      <c r="AD60" cm="1">
        <f t="array" ref="AD60">INDEX(Capacity!$C$10:$Q$109,COLUMN(AC3),MATCH('Capacity Backing (Hide)'!$A60,Capacity!$C$9:$Q$9,0))</f>
        <v>0</v>
      </c>
      <c r="AE60" cm="1">
        <f t="array" ref="AE60">INDEX(Capacity!$C$10:$Q$109,COLUMN(AD3),MATCH('Capacity Backing (Hide)'!$A60,Capacity!$C$9:$Q$9,0))</f>
        <v>0</v>
      </c>
      <c r="AF60" cm="1">
        <f t="array" ref="AF60">INDEX(Capacity!$C$10:$Q$109,COLUMN(AE3),MATCH('Capacity Backing (Hide)'!$A60,Capacity!$C$9:$Q$9,0))</f>
        <v>0</v>
      </c>
      <c r="AG60" cm="1">
        <f t="array" ref="AG60">INDEX(Capacity!$C$10:$Q$109,COLUMN(AF3),MATCH('Capacity Backing (Hide)'!$A60,Capacity!$C$9:$Q$9,0))</f>
        <v>0</v>
      </c>
      <c r="AH60" cm="1">
        <f t="array" ref="AH60">INDEX(Capacity!$C$10:$Q$109,COLUMN(AG3),MATCH('Capacity Backing (Hide)'!$A60,Capacity!$C$9:$Q$9,0))</f>
        <v>0</v>
      </c>
      <c r="AI60" cm="1">
        <f t="array" ref="AI60">INDEX(Capacity!$C$10:$Q$109,COLUMN(AH3),MATCH('Capacity Backing (Hide)'!$A60,Capacity!$C$9:$Q$9,0))</f>
        <v>0</v>
      </c>
      <c r="AJ60" cm="1">
        <f t="array" ref="AJ60">INDEX(Capacity!$C$10:$Q$109,COLUMN(AI3),MATCH('Capacity Backing (Hide)'!$A60,Capacity!$C$9:$Q$9,0))</f>
        <v>0</v>
      </c>
      <c r="AK60" cm="1">
        <f t="array" ref="AK60">INDEX(Capacity!$C$10:$Q$109,COLUMN(AJ3),MATCH('Capacity Backing (Hide)'!$A60,Capacity!$C$9:$Q$9,0))</f>
        <v>0</v>
      </c>
      <c r="AL60" cm="1">
        <f t="array" ref="AL60">INDEX(Capacity!$C$10:$Q$109,COLUMN(AK3),MATCH('Capacity Backing (Hide)'!$A60,Capacity!$C$9:$Q$9,0))</f>
        <v>0</v>
      </c>
      <c r="AM60" cm="1">
        <f t="array" ref="AM60">INDEX(Capacity!$C$10:$Q$109,COLUMN(AL3),MATCH('Capacity Backing (Hide)'!$A60,Capacity!$C$9:$Q$9,0))</f>
        <v>0</v>
      </c>
      <c r="AN60" cm="1">
        <f t="array" ref="AN60">INDEX(Capacity!$C$10:$Q$109,COLUMN(AM3),MATCH('Capacity Backing (Hide)'!$A60,Capacity!$C$9:$Q$9,0))</f>
        <v>0</v>
      </c>
      <c r="AO60" cm="1">
        <f t="array" ref="AO60">INDEX(Capacity!$C$10:$Q$109,COLUMN(AN3),MATCH('Capacity Backing (Hide)'!$A60,Capacity!$C$9:$Q$9,0))</f>
        <v>0</v>
      </c>
      <c r="AP60" cm="1">
        <f t="array" ref="AP60">INDEX(Capacity!$C$10:$Q$109,COLUMN(AO3),MATCH('Capacity Backing (Hide)'!$A60,Capacity!$C$9:$Q$9,0))</f>
        <v>0</v>
      </c>
      <c r="AQ60" cm="1">
        <f t="array" ref="AQ60">INDEX(Capacity!$C$10:$Q$109,COLUMN(AP3),MATCH('Capacity Backing (Hide)'!$A60,Capacity!$C$9:$Q$9,0))</f>
        <v>0</v>
      </c>
      <c r="AR60" cm="1">
        <f t="array" ref="AR60">INDEX(Capacity!$C$10:$Q$109,COLUMN(AQ3),MATCH('Capacity Backing (Hide)'!$A60,Capacity!$C$9:$Q$9,0))</f>
        <v>0</v>
      </c>
      <c r="AS60" cm="1">
        <f t="array" ref="AS60">INDEX(Capacity!$C$10:$Q$109,COLUMN(AR3),MATCH('Capacity Backing (Hide)'!$A60,Capacity!$C$9:$Q$9,0))</f>
        <v>0</v>
      </c>
      <c r="AT60" cm="1">
        <f t="array" ref="AT60">INDEX(Capacity!$C$10:$Q$109,COLUMN(AS3),MATCH('Capacity Backing (Hide)'!$A60,Capacity!$C$9:$Q$9,0))</f>
        <v>0</v>
      </c>
      <c r="AU60" cm="1">
        <f t="array" ref="AU60">INDEX(Capacity!$C$10:$Q$109,COLUMN(AT3),MATCH('Capacity Backing (Hide)'!$A60,Capacity!$C$9:$Q$9,0))</f>
        <v>0</v>
      </c>
      <c r="AV60" cm="1">
        <f t="array" ref="AV60">INDEX(Capacity!$C$10:$Q$109,COLUMN(AU3),MATCH('Capacity Backing (Hide)'!$A60,Capacity!$C$9:$Q$9,0))</f>
        <v>0</v>
      </c>
      <c r="AW60" cm="1">
        <f t="array" ref="AW60">INDEX(Capacity!$C$10:$Q$109,COLUMN(AV3),MATCH('Capacity Backing (Hide)'!$A60,Capacity!$C$9:$Q$9,0))</f>
        <v>0</v>
      </c>
      <c r="AX60" cm="1">
        <f t="array" ref="AX60">INDEX(Capacity!$C$10:$Q$109,COLUMN(AW3),MATCH('Capacity Backing (Hide)'!$A60,Capacity!$C$9:$Q$9,0))</f>
        <v>0</v>
      </c>
      <c r="AY60" cm="1">
        <f t="array" ref="AY60">INDEX(Capacity!$C$10:$Q$109,COLUMN(AX3),MATCH('Capacity Backing (Hide)'!$A60,Capacity!$C$9:$Q$9,0))</f>
        <v>0</v>
      </c>
      <c r="AZ60" cm="1">
        <f t="array" ref="AZ60">INDEX(Capacity!$C$10:$Q$109,COLUMN(AY3),MATCH('Capacity Backing (Hide)'!$A60,Capacity!$C$9:$Q$9,0))</f>
        <v>0</v>
      </c>
      <c r="BA60" cm="1">
        <f t="array" ref="BA60">INDEX(Capacity!$C$10:$Q$109,COLUMN(AZ3),MATCH('Capacity Backing (Hide)'!$A60,Capacity!$C$9:$Q$9,0))</f>
        <v>0</v>
      </c>
      <c r="BB60" cm="1">
        <f t="array" ref="BB60">INDEX(Capacity!$C$10:$Q$109,COLUMN(BA3),MATCH('Capacity Backing (Hide)'!$A60,Capacity!$C$9:$Q$9,0))</f>
        <v>0</v>
      </c>
      <c r="BC60" cm="1">
        <f t="array" ref="BC60">INDEX(Capacity!$C$10:$Q$109,COLUMN(BB3),MATCH('Capacity Backing (Hide)'!$A60,Capacity!$C$9:$Q$9,0))</f>
        <v>0</v>
      </c>
      <c r="BD60" cm="1">
        <f t="array" ref="BD60">INDEX(Capacity!$C$10:$Q$109,COLUMN(BC3),MATCH('Capacity Backing (Hide)'!$A60,Capacity!$C$9:$Q$9,0))</f>
        <v>0</v>
      </c>
      <c r="BE60" cm="1">
        <f t="array" ref="BE60">INDEX(Capacity!$C$10:$Q$109,COLUMN(BD3),MATCH('Capacity Backing (Hide)'!$A60,Capacity!$C$9:$Q$9,0))</f>
        <v>0</v>
      </c>
      <c r="BF60" cm="1">
        <f t="array" ref="BF60">INDEX(Capacity!$C$10:$Q$109,COLUMN(BE3),MATCH('Capacity Backing (Hide)'!$A60,Capacity!$C$9:$Q$9,0))</f>
        <v>0</v>
      </c>
      <c r="BG60" cm="1">
        <f t="array" ref="BG60">INDEX(Capacity!$C$10:$Q$109,COLUMN(BF3),MATCH('Capacity Backing (Hide)'!$A60,Capacity!$C$9:$Q$9,0))</f>
        <v>0</v>
      </c>
      <c r="BH60" cm="1">
        <f t="array" ref="BH60">INDEX(Capacity!$C$10:$Q$109,COLUMN(BG3),MATCH('Capacity Backing (Hide)'!$A60,Capacity!$C$9:$Q$9,0))</f>
        <v>0</v>
      </c>
      <c r="BI60" cm="1">
        <f t="array" ref="BI60">INDEX(Capacity!$C$10:$Q$109,COLUMN(BH3),MATCH('Capacity Backing (Hide)'!$A60,Capacity!$C$9:$Q$9,0))</f>
        <v>0</v>
      </c>
      <c r="BJ60" cm="1">
        <f t="array" ref="BJ60">INDEX(Capacity!$C$10:$Q$109,COLUMN(BI3),MATCH('Capacity Backing (Hide)'!$A60,Capacity!$C$9:$Q$9,0))</f>
        <v>0</v>
      </c>
      <c r="BK60" cm="1">
        <f t="array" ref="BK60">INDEX(Capacity!$C$10:$Q$109,COLUMN(BJ3),MATCH('Capacity Backing (Hide)'!$A60,Capacity!$C$9:$Q$9,0))</f>
        <v>0</v>
      </c>
      <c r="BL60" cm="1">
        <f t="array" ref="BL60">INDEX(Capacity!$C$10:$Q$109,COLUMN(BK3),MATCH('Capacity Backing (Hide)'!$A60,Capacity!$C$9:$Q$9,0))</f>
        <v>0</v>
      </c>
      <c r="BM60" cm="1">
        <f t="array" ref="BM60">INDEX(Capacity!$C$10:$Q$109,COLUMN(BL3),MATCH('Capacity Backing (Hide)'!$A60,Capacity!$C$9:$Q$9,0))</f>
        <v>0</v>
      </c>
      <c r="BN60" cm="1">
        <f t="array" ref="BN60">INDEX(Capacity!$C$10:$Q$109,COLUMN(BM3),MATCH('Capacity Backing (Hide)'!$A60,Capacity!$C$9:$Q$9,0))</f>
        <v>0</v>
      </c>
      <c r="BO60" cm="1">
        <f t="array" ref="BO60">INDEX(Capacity!$C$10:$Q$109,COLUMN(BN3),MATCH('Capacity Backing (Hide)'!$A60,Capacity!$C$9:$Q$9,0))</f>
        <v>0</v>
      </c>
      <c r="BP60" cm="1">
        <f t="array" ref="BP60">INDEX(Capacity!$C$10:$Q$109,COLUMN(BO3),MATCH('Capacity Backing (Hide)'!$A60,Capacity!$C$9:$Q$9,0))</f>
        <v>0</v>
      </c>
      <c r="BQ60" cm="1">
        <f t="array" ref="BQ60">INDEX(Capacity!$C$10:$Q$109,COLUMN(BP3),MATCH('Capacity Backing (Hide)'!$A60,Capacity!$C$9:$Q$9,0))</f>
        <v>0</v>
      </c>
      <c r="BR60" cm="1">
        <f t="array" ref="BR60">INDEX(Capacity!$C$10:$Q$109,COLUMN(BQ3),MATCH('Capacity Backing (Hide)'!$A60,Capacity!$C$9:$Q$9,0))</f>
        <v>0</v>
      </c>
      <c r="BS60" cm="1">
        <f t="array" ref="BS60">INDEX(Capacity!$C$10:$Q$109,COLUMN(BR3),MATCH('Capacity Backing (Hide)'!$A60,Capacity!$C$9:$Q$9,0))</f>
        <v>0</v>
      </c>
      <c r="BT60" cm="1">
        <f t="array" ref="BT60">INDEX(Capacity!$C$10:$Q$109,COLUMN(BS3),MATCH('Capacity Backing (Hide)'!$A60,Capacity!$C$9:$Q$9,0))</f>
        <v>0</v>
      </c>
      <c r="BU60" cm="1">
        <f t="array" ref="BU60">INDEX(Capacity!$C$10:$Q$109,COLUMN(BT3),MATCH('Capacity Backing (Hide)'!$A60,Capacity!$C$9:$Q$9,0))</f>
        <v>0</v>
      </c>
      <c r="BV60" cm="1">
        <f t="array" ref="BV60">INDEX(Capacity!$C$10:$Q$109,COLUMN(BU3),MATCH('Capacity Backing (Hide)'!$A60,Capacity!$C$9:$Q$9,0))</f>
        <v>0</v>
      </c>
      <c r="BW60" cm="1">
        <f t="array" ref="BW60">INDEX(Capacity!$C$10:$Q$109,COLUMN(BV3),MATCH('Capacity Backing (Hide)'!$A60,Capacity!$C$9:$Q$9,0))</f>
        <v>0</v>
      </c>
      <c r="BX60" cm="1">
        <f t="array" ref="BX60">INDEX(Capacity!$C$10:$Q$109,COLUMN(BW3),MATCH('Capacity Backing (Hide)'!$A60,Capacity!$C$9:$Q$9,0))</f>
        <v>0</v>
      </c>
      <c r="BY60" cm="1">
        <f t="array" ref="BY60">INDEX(Capacity!$C$10:$Q$109,COLUMN(BX3),MATCH('Capacity Backing (Hide)'!$A60,Capacity!$C$9:$Q$9,0))</f>
        <v>0</v>
      </c>
      <c r="BZ60" cm="1">
        <f t="array" ref="BZ60">INDEX(Capacity!$C$10:$Q$109,COLUMN(BY3),MATCH('Capacity Backing (Hide)'!$A60,Capacity!$C$9:$Q$9,0))</f>
        <v>0</v>
      </c>
      <c r="CA60" cm="1">
        <f t="array" ref="CA60">INDEX(Capacity!$C$10:$Q$109,COLUMN(BZ3),MATCH('Capacity Backing (Hide)'!$A60,Capacity!$C$9:$Q$9,0))</f>
        <v>0</v>
      </c>
      <c r="CB60" cm="1">
        <f t="array" ref="CB60">INDEX(Capacity!$C$10:$Q$109,COLUMN(CA3),MATCH('Capacity Backing (Hide)'!$A60,Capacity!$C$9:$Q$9,0))</f>
        <v>0</v>
      </c>
      <c r="CC60" cm="1">
        <f t="array" ref="CC60">INDEX(Capacity!$C$10:$Q$109,COLUMN(CB3),MATCH('Capacity Backing (Hide)'!$A60,Capacity!$C$9:$Q$9,0))</f>
        <v>0</v>
      </c>
      <c r="CD60" cm="1">
        <f t="array" ref="CD60">INDEX(Capacity!$C$10:$Q$109,COLUMN(CC3),MATCH('Capacity Backing (Hide)'!$A60,Capacity!$C$9:$Q$9,0))</f>
        <v>0</v>
      </c>
      <c r="CE60" cm="1">
        <f t="array" ref="CE60">INDEX(Capacity!$C$10:$Q$109,COLUMN(CD3),MATCH('Capacity Backing (Hide)'!$A60,Capacity!$C$9:$Q$9,0))</f>
        <v>0</v>
      </c>
      <c r="CF60" cm="1">
        <f t="array" ref="CF60">INDEX(Capacity!$C$10:$Q$109,COLUMN(CE3),MATCH('Capacity Backing (Hide)'!$A60,Capacity!$C$9:$Q$9,0))</f>
        <v>0</v>
      </c>
      <c r="CG60" cm="1">
        <f t="array" ref="CG60">INDEX(Capacity!$C$10:$Q$109,COLUMN(CF3),MATCH('Capacity Backing (Hide)'!$A60,Capacity!$C$9:$Q$9,0))</f>
        <v>0</v>
      </c>
      <c r="CH60" cm="1">
        <f t="array" ref="CH60">INDEX(Capacity!$C$10:$Q$109,COLUMN(CG3),MATCH('Capacity Backing (Hide)'!$A60,Capacity!$C$9:$Q$9,0))</f>
        <v>0</v>
      </c>
      <c r="CI60" cm="1">
        <f t="array" ref="CI60">INDEX(Capacity!$C$10:$Q$109,COLUMN(CH3),MATCH('Capacity Backing (Hide)'!$A60,Capacity!$C$9:$Q$9,0))</f>
        <v>0</v>
      </c>
      <c r="CJ60" cm="1">
        <f t="array" ref="CJ60">INDEX(Capacity!$C$10:$Q$109,COLUMN(CI3),MATCH('Capacity Backing (Hide)'!$A60,Capacity!$C$9:$Q$9,0))</f>
        <v>0</v>
      </c>
      <c r="CK60" cm="1">
        <f t="array" ref="CK60">INDEX(Capacity!$C$10:$Q$109,COLUMN(CJ3),MATCH('Capacity Backing (Hide)'!$A60,Capacity!$C$9:$Q$9,0))</f>
        <v>0</v>
      </c>
      <c r="CL60" cm="1">
        <f t="array" ref="CL60">INDEX(Capacity!$C$10:$Q$109,COLUMN(CK3),MATCH('Capacity Backing (Hide)'!$A60,Capacity!$C$9:$Q$9,0))</f>
        <v>0</v>
      </c>
      <c r="CM60" cm="1">
        <f t="array" ref="CM60">INDEX(Capacity!$C$10:$Q$109,COLUMN(CL3),MATCH('Capacity Backing (Hide)'!$A60,Capacity!$C$9:$Q$9,0))</f>
        <v>0</v>
      </c>
      <c r="CN60" cm="1">
        <f t="array" ref="CN60">INDEX(Capacity!$C$10:$Q$109,COLUMN(CM3),MATCH('Capacity Backing (Hide)'!$A60,Capacity!$C$9:$Q$9,0))</f>
        <v>0</v>
      </c>
      <c r="CO60" cm="1">
        <f t="array" ref="CO60">INDEX(Capacity!$C$10:$Q$109,COLUMN(CN3),MATCH('Capacity Backing (Hide)'!$A60,Capacity!$C$9:$Q$9,0))</f>
        <v>0</v>
      </c>
      <c r="CP60" cm="1">
        <f t="array" ref="CP60">INDEX(Capacity!$C$10:$Q$109,COLUMN(CO3),MATCH('Capacity Backing (Hide)'!$A60,Capacity!$C$9:$Q$9,0))</f>
        <v>0</v>
      </c>
      <c r="CQ60" cm="1">
        <f t="array" ref="CQ60">INDEX(Capacity!$C$10:$Q$109,COLUMN(CP3),MATCH('Capacity Backing (Hide)'!$A60,Capacity!$C$9:$Q$9,0))</f>
        <v>0</v>
      </c>
      <c r="CR60" cm="1">
        <f t="array" ref="CR60">INDEX(Capacity!$C$10:$Q$109,COLUMN(CQ3),MATCH('Capacity Backing (Hide)'!$A60,Capacity!$C$9:$Q$9,0))</f>
        <v>0</v>
      </c>
      <c r="CS60" cm="1">
        <f t="array" ref="CS60">INDEX(Capacity!$C$10:$Q$109,COLUMN(CR3),MATCH('Capacity Backing (Hide)'!$A60,Capacity!$C$9:$Q$9,0))</f>
        <v>0</v>
      </c>
      <c r="CT60" cm="1">
        <f t="array" ref="CT60">INDEX(Capacity!$C$10:$Q$109,COLUMN(CS3),MATCH('Capacity Backing (Hide)'!$A60,Capacity!$C$9:$Q$9,0))</f>
        <v>0</v>
      </c>
      <c r="CU60" cm="1">
        <f t="array" ref="CU60">INDEX(Capacity!$C$10:$Q$109,COLUMN(CT3),MATCH('Capacity Backing (Hide)'!$A60,Capacity!$C$9:$Q$9,0))</f>
        <v>0</v>
      </c>
      <c r="CV60" cm="1">
        <f t="array" ref="CV60">INDEX(Capacity!$C$10:$Q$109,COLUMN(CU3),MATCH('Capacity Backing (Hide)'!$A60,Capacity!$C$9:$Q$9,0))</f>
        <v>0</v>
      </c>
      <c r="CW60" cm="1">
        <f t="array" ref="CW60">INDEX(Capacity!$C$10:$Q$109,COLUMN(CV3),MATCH('Capacity Backing (Hide)'!$A60,Capacity!$C$9:$Q$9,0))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cm="1">
        <f t="array" ref="B61">INDEX(Capacity!$C$10:$Q$109,COLUMN(A4),MATCH('Capacity Backing (Hide)'!$A61,Capacity!$C$9:$Q$9,0))</f>
        <v>0</v>
      </c>
      <c r="C61" cm="1">
        <f t="array" ref="C61">INDEX(Capacity!$C$10:$Q$109,COLUMN(B4),MATCH('Capacity Backing (Hide)'!$A61,Capacity!$C$9:$Q$9,0))</f>
        <v>0</v>
      </c>
      <c r="D61" cm="1">
        <f t="array" ref="D61">INDEX(Capacity!$C$10:$Q$109,COLUMN(C4),MATCH('Capacity Backing (Hide)'!$A61,Capacity!$C$9:$Q$9,0))</f>
        <v>0</v>
      </c>
      <c r="E61" cm="1">
        <f t="array" ref="E61">INDEX(Capacity!$C$10:$Q$109,COLUMN(D4),MATCH('Capacity Backing (Hide)'!$A61,Capacity!$C$9:$Q$9,0))</f>
        <v>0</v>
      </c>
      <c r="F61" cm="1">
        <f t="array" ref="F61">INDEX(Capacity!$C$10:$Q$109,COLUMN(E4),MATCH('Capacity Backing (Hide)'!$A61,Capacity!$C$9:$Q$9,0))</f>
        <v>0</v>
      </c>
      <c r="G61" cm="1">
        <f t="array" ref="G61">INDEX(Capacity!$C$10:$Q$109,COLUMN(F4),MATCH('Capacity Backing (Hide)'!$A61,Capacity!$C$9:$Q$9,0))</f>
        <v>0</v>
      </c>
      <c r="H61" cm="1">
        <f t="array" ref="H61">INDEX(Capacity!$C$10:$Q$109,COLUMN(G4),MATCH('Capacity Backing (Hide)'!$A61,Capacity!$C$9:$Q$9,0))</f>
        <v>0</v>
      </c>
      <c r="I61" cm="1">
        <f t="array" ref="I61">INDEX(Capacity!$C$10:$Q$109,COLUMN(H4),MATCH('Capacity Backing (Hide)'!$A61,Capacity!$C$9:$Q$9,0))</f>
        <v>0</v>
      </c>
      <c r="J61" cm="1">
        <f t="array" ref="J61">INDEX(Capacity!$C$10:$Q$109,COLUMN(I4),MATCH('Capacity Backing (Hide)'!$A61,Capacity!$C$9:$Q$9,0))</f>
        <v>0</v>
      </c>
      <c r="K61" cm="1">
        <f t="array" ref="K61">INDEX(Capacity!$C$10:$Q$109,COLUMN(J4),MATCH('Capacity Backing (Hide)'!$A61,Capacity!$C$9:$Q$9,0))</f>
        <v>0</v>
      </c>
      <c r="L61" cm="1">
        <f t="array" ref="L61">INDEX(Capacity!$C$10:$Q$109,COLUMN(K4),MATCH('Capacity Backing (Hide)'!$A61,Capacity!$C$9:$Q$9,0))</f>
        <v>0</v>
      </c>
      <c r="M61" cm="1">
        <f t="array" ref="M61">INDEX(Capacity!$C$10:$Q$109,COLUMN(L4),MATCH('Capacity Backing (Hide)'!$A61,Capacity!$C$9:$Q$9,0))</f>
        <v>0</v>
      </c>
      <c r="N61" cm="1">
        <f t="array" ref="N61">INDEX(Capacity!$C$10:$Q$109,COLUMN(M4),MATCH('Capacity Backing (Hide)'!$A61,Capacity!$C$9:$Q$9,0))</f>
        <v>0</v>
      </c>
      <c r="O61" cm="1">
        <f t="array" ref="O61">INDEX(Capacity!$C$10:$Q$109,COLUMN(N4),MATCH('Capacity Backing (Hide)'!$A61,Capacity!$C$9:$Q$9,0))</f>
        <v>0</v>
      </c>
      <c r="P61" cm="1">
        <f t="array" ref="P61">INDEX(Capacity!$C$10:$Q$109,COLUMN(O4),MATCH('Capacity Backing (Hide)'!$A61,Capacity!$C$9:$Q$9,0))</f>
        <v>0</v>
      </c>
      <c r="Q61" cm="1">
        <f t="array" ref="Q61">INDEX(Capacity!$C$10:$Q$109,COLUMN(P4),MATCH('Capacity Backing (Hide)'!$A61,Capacity!$C$9:$Q$9,0))</f>
        <v>0</v>
      </c>
      <c r="R61" cm="1">
        <f t="array" ref="R61">INDEX(Capacity!$C$10:$Q$109,COLUMN(Q4),MATCH('Capacity Backing (Hide)'!$A61,Capacity!$C$9:$Q$9,0))</f>
        <v>0</v>
      </c>
      <c r="S61" cm="1">
        <f t="array" ref="S61">INDEX(Capacity!$C$10:$Q$109,COLUMN(R4),MATCH('Capacity Backing (Hide)'!$A61,Capacity!$C$9:$Q$9,0))</f>
        <v>0</v>
      </c>
      <c r="T61" cm="1">
        <f t="array" ref="T61">INDEX(Capacity!$C$10:$Q$109,COLUMN(S4),MATCH('Capacity Backing (Hide)'!$A61,Capacity!$C$9:$Q$9,0))</f>
        <v>0</v>
      </c>
      <c r="U61" cm="1">
        <f t="array" ref="U61">INDEX(Capacity!$C$10:$Q$109,COLUMN(T4),MATCH('Capacity Backing (Hide)'!$A61,Capacity!$C$9:$Q$9,0))</f>
        <v>0</v>
      </c>
      <c r="V61" cm="1">
        <f t="array" ref="V61">INDEX(Capacity!$C$10:$Q$109,COLUMN(U4),MATCH('Capacity Backing (Hide)'!$A61,Capacity!$C$9:$Q$9,0))</f>
        <v>0</v>
      </c>
      <c r="W61" cm="1">
        <f t="array" ref="W61">INDEX(Capacity!$C$10:$Q$109,COLUMN(V4),MATCH('Capacity Backing (Hide)'!$A61,Capacity!$C$9:$Q$9,0))</f>
        <v>0</v>
      </c>
      <c r="X61" cm="1">
        <f t="array" ref="X61">INDEX(Capacity!$C$10:$Q$109,COLUMN(W4),MATCH('Capacity Backing (Hide)'!$A61,Capacity!$C$9:$Q$9,0))</f>
        <v>0</v>
      </c>
      <c r="Y61" cm="1">
        <f t="array" ref="Y61">INDEX(Capacity!$C$10:$Q$109,COLUMN(X4),MATCH('Capacity Backing (Hide)'!$A61,Capacity!$C$9:$Q$9,0))</f>
        <v>0</v>
      </c>
      <c r="Z61" cm="1">
        <f t="array" ref="Z61">INDEX(Capacity!$C$10:$Q$109,COLUMN(Y4),MATCH('Capacity Backing (Hide)'!$A61,Capacity!$C$9:$Q$9,0))</f>
        <v>0</v>
      </c>
      <c r="AA61" cm="1">
        <f t="array" ref="AA61">INDEX(Capacity!$C$10:$Q$109,COLUMN(Z4),MATCH('Capacity Backing (Hide)'!$A61,Capacity!$C$9:$Q$9,0))</f>
        <v>0</v>
      </c>
      <c r="AB61" cm="1">
        <f t="array" ref="AB61">INDEX(Capacity!$C$10:$Q$109,COLUMN(AA4),MATCH('Capacity Backing (Hide)'!$A61,Capacity!$C$9:$Q$9,0))</f>
        <v>0</v>
      </c>
      <c r="AC61" cm="1">
        <f t="array" ref="AC61">INDEX(Capacity!$C$10:$Q$109,COLUMN(AB4),MATCH('Capacity Backing (Hide)'!$A61,Capacity!$C$9:$Q$9,0))</f>
        <v>0</v>
      </c>
      <c r="AD61" cm="1">
        <f t="array" ref="AD61">INDEX(Capacity!$C$10:$Q$109,COLUMN(AC4),MATCH('Capacity Backing (Hide)'!$A61,Capacity!$C$9:$Q$9,0))</f>
        <v>0</v>
      </c>
      <c r="AE61" cm="1">
        <f t="array" ref="AE61">INDEX(Capacity!$C$10:$Q$109,COLUMN(AD4),MATCH('Capacity Backing (Hide)'!$A61,Capacity!$C$9:$Q$9,0))</f>
        <v>0</v>
      </c>
      <c r="AF61" cm="1">
        <f t="array" ref="AF61">INDEX(Capacity!$C$10:$Q$109,COLUMN(AE4),MATCH('Capacity Backing (Hide)'!$A61,Capacity!$C$9:$Q$9,0))</f>
        <v>0</v>
      </c>
      <c r="AG61" cm="1">
        <f t="array" ref="AG61">INDEX(Capacity!$C$10:$Q$109,COLUMN(AF4),MATCH('Capacity Backing (Hide)'!$A61,Capacity!$C$9:$Q$9,0))</f>
        <v>0</v>
      </c>
      <c r="AH61" cm="1">
        <f t="array" ref="AH61">INDEX(Capacity!$C$10:$Q$109,COLUMN(AG4),MATCH('Capacity Backing (Hide)'!$A61,Capacity!$C$9:$Q$9,0))</f>
        <v>0</v>
      </c>
      <c r="AI61" cm="1">
        <f t="array" ref="AI61">INDEX(Capacity!$C$10:$Q$109,COLUMN(AH4),MATCH('Capacity Backing (Hide)'!$A61,Capacity!$C$9:$Q$9,0))</f>
        <v>0</v>
      </c>
      <c r="AJ61" cm="1">
        <f t="array" ref="AJ61">INDEX(Capacity!$C$10:$Q$109,COLUMN(AI4),MATCH('Capacity Backing (Hide)'!$A61,Capacity!$C$9:$Q$9,0))</f>
        <v>0</v>
      </c>
      <c r="AK61" cm="1">
        <f t="array" ref="AK61">INDEX(Capacity!$C$10:$Q$109,COLUMN(AJ4),MATCH('Capacity Backing (Hide)'!$A61,Capacity!$C$9:$Q$9,0))</f>
        <v>0</v>
      </c>
      <c r="AL61" cm="1">
        <f t="array" ref="AL61">INDEX(Capacity!$C$10:$Q$109,COLUMN(AK4),MATCH('Capacity Backing (Hide)'!$A61,Capacity!$C$9:$Q$9,0))</f>
        <v>0</v>
      </c>
      <c r="AM61" cm="1">
        <f t="array" ref="AM61">INDEX(Capacity!$C$10:$Q$109,COLUMN(AL4),MATCH('Capacity Backing (Hide)'!$A61,Capacity!$C$9:$Q$9,0))</f>
        <v>0</v>
      </c>
      <c r="AN61" cm="1">
        <f t="array" ref="AN61">INDEX(Capacity!$C$10:$Q$109,COLUMN(AM4),MATCH('Capacity Backing (Hide)'!$A61,Capacity!$C$9:$Q$9,0))</f>
        <v>0</v>
      </c>
      <c r="AO61" cm="1">
        <f t="array" ref="AO61">INDEX(Capacity!$C$10:$Q$109,COLUMN(AN4),MATCH('Capacity Backing (Hide)'!$A61,Capacity!$C$9:$Q$9,0))</f>
        <v>0</v>
      </c>
      <c r="AP61" cm="1">
        <f t="array" ref="AP61">INDEX(Capacity!$C$10:$Q$109,COLUMN(AO4),MATCH('Capacity Backing (Hide)'!$A61,Capacity!$C$9:$Q$9,0))</f>
        <v>0</v>
      </c>
      <c r="AQ61" cm="1">
        <f t="array" ref="AQ61">INDEX(Capacity!$C$10:$Q$109,COLUMN(AP4),MATCH('Capacity Backing (Hide)'!$A61,Capacity!$C$9:$Q$9,0))</f>
        <v>0</v>
      </c>
      <c r="AR61" cm="1">
        <f t="array" ref="AR61">INDEX(Capacity!$C$10:$Q$109,COLUMN(AQ4),MATCH('Capacity Backing (Hide)'!$A61,Capacity!$C$9:$Q$9,0))</f>
        <v>0</v>
      </c>
      <c r="AS61" cm="1">
        <f t="array" ref="AS61">INDEX(Capacity!$C$10:$Q$109,COLUMN(AR4),MATCH('Capacity Backing (Hide)'!$A61,Capacity!$C$9:$Q$9,0))</f>
        <v>0</v>
      </c>
      <c r="AT61" cm="1">
        <f t="array" ref="AT61">INDEX(Capacity!$C$10:$Q$109,COLUMN(AS4),MATCH('Capacity Backing (Hide)'!$A61,Capacity!$C$9:$Q$9,0))</f>
        <v>0</v>
      </c>
      <c r="AU61" cm="1">
        <f t="array" ref="AU61">INDEX(Capacity!$C$10:$Q$109,COLUMN(AT4),MATCH('Capacity Backing (Hide)'!$A61,Capacity!$C$9:$Q$9,0))</f>
        <v>0</v>
      </c>
      <c r="AV61" cm="1">
        <f t="array" ref="AV61">INDEX(Capacity!$C$10:$Q$109,COLUMN(AU4),MATCH('Capacity Backing (Hide)'!$A61,Capacity!$C$9:$Q$9,0))</f>
        <v>0</v>
      </c>
      <c r="AW61" cm="1">
        <f t="array" ref="AW61">INDEX(Capacity!$C$10:$Q$109,COLUMN(AV4),MATCH('Capacity Backing (Hide)'!$A61,Capacity!$C$9:$Q$9,0))</f>
        <v>0</v>
      </c>
      <c r="AX61" cm="1">
        <f t="array" ref="AX61">INDEX(Capacity!$C$10:$Q$109,COLUMN(AW4),MATCH('Capacity Backing (Hide)'!$A61,Capacity!$C$9:$Q$9,0))</f>
        <v>0</v>
      </c>
      <c r="AY61" cm="1">
        <f t="array" ref="AY61">INDEX(Capacity!$C$10:$Q$109,COLUMN(AX4),MATCH('Capacity Backing (Hide)'!$A61,Capacity!$C$9:$Q$9,0))</f>
        <v>0</v>
      </c>
      <c r="AZ61" cm="1">
        <f t="array" ref="AZ61">INDEX(Capacity!$C$10:$Q$109,COLUMN(AY4),MATCH('Capacity Backing (Hide)'!$A61,Capacity!$C$9:$Q$9,0))</f>
        <v>0</v>
      </c>
      <c r="BA61" cm="1">
        <f t="array" ref="BA61">INDEX(Capacity!$C$10:$Q$109,COLUMN(AZ4),MATCH('Capacity Backing (Hide)'!$A61,Capacity!$C$9:$Q$9,0))</f>
        <v>0</v>
      </c>
      <c r="BB61" cm="1">
        <f t="array" ref="BB61">INDEX(Capacity!$C$10:$Q$109,COLUMN(BA4),MATCH('Capacity Backing (Hide)'!$A61,Capacity!$C$9:$Q$9,0))</f>
        <v>0</v>
      </c>
      <c r="BC61" cm="1">
        <f t="array" ref="BC61">INDEX(Capacity!$C$10:$Q$109,COLUMN(BB4),MATCH('Capacity Backing (Hide)'!$A61,Capacity!$C$9:$Q$9,0))</f>
        <v>0</v>
      </c>
      <c r="BD61" cm="1">
        <f t="array" ref="BD61">INDEX(Capacity!$C$10:$Q$109,COLUMN(BC4),MATCH('Capacity Backing (Hide)'!$A61,Capacity!$C$9:$Q$9,0))</f>
        <v>0</v>
      </c>
      <c r="BE61" cm="1">
        <f t="array" ref="BE61">INDEX(Capacity!$C$10:$Q$109,COLUMN(BD4),MATCH('Capacity Backing (Hide)'!$A61,Capacity!$C$9:$Q$9,0))</f>
        <v>0</v>
      </c>
      <c r="BF61" cm="1">
        <f t="array" ref="BF61">INDEX(Capacity!$C$10:$Q$109,COLUMN(BE4),MATCH('Capacity Backing (Hide)'!$A61,Capacity!$C$9:$Q$9,0))</f>
        <v>0</v>
      </c>
      <c r="BG61" cm="1">
        <f t="array" ref="BG61">INDEX(Capacity!$C$10:$Q$109,COLUMN(BF4),MATCH('Capacity Backing (Hide)'!$A61,Capacity!$C$9:$Q$9,0))</f>
        <v>0</v>
      </c>
      <c r="BH61" cm="1">
        <f t="array" ref="BH61">INDEX(Capacity!$C$10:$Q$109,COLUMN(BG4),MATCH('Capacity Backing (Hide)'!$A61,Capacity!$C$9:$Q$9,0))</f>
        <v>0</v>
      </c>
      <c r="BI61" cm="1">
        <f t="array" ref="BI61">INDEX(Capacity!$C$10:$Q$109,COLUMN(BH4),MATCH('Capacity Backing (Hide)'!$A61,Capacity!$C$9:$Q$9,0))</f>
        <v>0</v>
      </c>
      <c r="BJ61" cm="1">
        <f t="array" ref="BJ61">INDEX(Capacity!$C$10:$Q$109,COLUMN(BI4),MATCH('Capacity Backing (Hide)'!$A61,Capacity!$C$9:$Q$9,0))</f>
        <v>0</v>
      </c>
      <c r="BK61" cm="1">
        <f t="array" ref="BK61">INDEX(Capacity!$C$10:$Q$109,COLUMN(BJ4),MATCH('Capacity Backing (Hide)'!$A61,Capacity!$C$9:$Q$9,0))</f>
        <v>0</v>
      </c>
      <c r="BL61" cm="1">
        <f t="array" ref="BL61">INDEX(Capacity!$C$10:$Q$109,COLUMN(BK4),MATCH('Capacity Backing (Hide)'!$A61,Capacity!$C$9:$Q$9,0))</f>
        <v>0</v>
      </c>
      <c r="BM61" cm="1">
        <f t="array" ref="BM61">INDEX(Capacity!$C$10:$Q$109,COLUMN(BL4),MATCH('Capacity Backing (Hide)'!$A61,Capacity!$C$9:$Q$9,0))</f>
        <v>0</v>
      </c>
      <c r="BN61" cm="1">
        <f t="array" ref="BN61">INDEX(Capacity!$C$10:$Q$109,COLUMN(BM4),MATCH('Capacity Backing (Hide)'!$A61,Capacity!$C$9:$Q$9,0))</f>
        <v>0</v>
      </c>
      <c r="BO61" cm="1">
        <f t="array" ref="BO61">INDEX(Capacity!$C$10:$Q$109,COLUMN(BN4),MATCH('Capacity Backing (Hide)'!$A61,Capacity!$C$9:$Q$9,0))</f>
        <v>0</v>
      </c>
      <c r="BP61" cm="1">
        <f t="array" ref="BP61">INDEX(Capacity!$C$10:$Q$109,COLUMN(BO4),MATCH('Capacity Backing (Hide)'!$A61,Capacity!$C$9:$Q$9,0))</f>
        <v>0</v>
      </c>
      <c r="BQ61" cm="1">
        <f t="array" ref="BQ61">INDEX(Capacity!$C$10:$Q$109,COLUMN(BP4),MATCH('Capacity Backing (Hide)'!$A61,Capacity!$C$9:$Q$9,0))</f>
        <v>0</v>
      </c>
      <c r="BR61" cm="1">
        <f t="array" ref="BR61">INDEX(Capacity!$C$10:$Q$109,COLUMN(BQ4),MATCH('Capacity Backing (Hide)'!$A61,Capacity!$C$9:$Q$9,0))</f>
        <v>0</v>
      </c>
      <c r="BS61" cm="1">
        <f t="array" ref="BS61">INDEX(Capacity!$C$10:$Q$109,COLUMN(BR4),MATCH('Capacity Backing (Hide)'!$A61,Capacity!$C$9:$Q$9,0))</f>
        <v>0</v>
      </c>
      <c r="BT61" cm="1">
        <f t="array" ref="BT61">INDEX(Capacity!$C$10:$Q$109,COLUMN(BS4),MATCH('Capacity Backing (Hide)'!$A61,Capacity!$C$9:$Q$9,0))</f>
        <v>0</v>
      </c>
      <c r="BU61" cm="1">
        <f t="array" ref="BU61">INDEX(Capacity!$C$10:$Q$109,COLUMN(BT4),MATCH('Capacity Backing (Hide)'!$A61,Capacity!$C$9:$Q$9,0))</f>
        <v>0</v>
      </c>
      <c r="BV61" cm="1">
        <f t="array" ref="BV61">INDEX(Capacity!$C$10:$Q$109,COLUMN(BU4),MATCH('Capacity Backing (Hide)'!$A61,Capacity!$C$9:$Q$9,0))</f>
        <v>0</v>
      </c>
      <c r="BW61" cm="1">
        <f t="array" ref="BW61">INDEX(Capacity!$C$10:$Q$109,COLUMN(BV4),MATCH('Capacity Backing (Hide)'!$A61,Capacity!$C$9:$Q$9,0))</f>
        <v>0</v>
      </c>
      <c r="BX61" cm="1">
        <f t="array" ref="BX61">INDEX(Capacity!$C$10:$Q$109,COLUMN(BW4),MATCH('Capacity Backing (Hide)'!$A61,Capacity!$C$9:$Q$9,0))</f>
        <v>0</v>
      </c>
      <c r="BY61" cm="1">
        <f t="array" ref="BY61">INDEX(Capacity!$C$10:$Q$109,COLUMN(BX4),MATCH('Capacity Backing (Hide)'!$A61,Capacity!$C$9:$Q$9,0))</f>
        <v>0</v>
      </c>
      <c r="BZ61" cm="1">
        <f t="array" ref="BZ61">INDEX(Capacity!$C$10:$Q$109,COLUMN(BY4),MATCH('Capacity Backing (Hide)'!$A61,Capacity!$C$9:$Q$9,0))</f>
        <v>0</v>
      </c>
      <c r="CA61" cm="1">
        <f t="array" ref="CA61">INDEX(Capacity!$C$10:$Q$109,COLUMN(BZ4),MATCH('Capacity Backing (Hide)'!$A61,Capacity!$C$9:$Q$9,0))</f>
        <v>0</v>
      </c>
      <c r="CB61" cm="1">
        <f t="array" ref="CB61">INDEX(Capacity!$C$10:$Q$109,COLUMN(CA4),MATCH('Capacity Backing (Hide)'!$A61,Capacity!$C$9:$Q$9,0))</f>
        <v>0</v>
      </c>
      <c r="CC61" cm="1">
        <f t="array" ref="CC61">INDEX(Capacity!$C$10:$Q$109,COLUMN(CB4),MATCH('Capacity Backing (Hide)'!$A61,Capacity!$C$9:$Q$9,0))</f>
        <v>0</v>
      </c>
      <c r="CD61" cm="1">
        <f t="array" ref="CD61">INDEX(Capacity!$C$10:$Q$109,COLUMN(CC4),MATCH('Capacity Backing (Hide)'!$A61,Capacity!$C$9:$Q$9,0))</f>
        <v>0</v>
      </c>
      <c r="CE61" cm="1">
        <f t="array" ref="CE61">INDEX(Capacity!$C$10:$Q$109,COLUMN(CD4),MATCH('Capacity Backing (Hide)'!$A61,Capacity!$C$9:$Q$9,0))</f>
        <v>0</v>
      </c>
      <c r="CF61" cm="1">
        <f t="array" ref="CF61">INDEX(Capacity!$C$10:$Q$109,COLUMN(CE4),MATCH('Capacity Backing (Hide)'!$A61,Capacity!$C$9:$Q$9,0))</f>
        <v>0</v>
      </c>
      <c r="CG61" cm="1">
        <f t="array" ref="CG61">INDEX(Capacity!$C$10:$Q$109,COLUMN(CF4),MATCH('Capacity Backing (Hide)'!$A61,Capacity!$C$9:$Q$9,0))</f>
        <v>0</v>
      </c>
      <c r="CH61" cm="1">
        <f t="array" ref="CH61">INDEX(Capacity!$C$10:$Q$109,COLUMN(CG4),MATCH('Capacity Backing (Hide)'!$A61,Capacity!$C$9:$Q$9,0))</f>
        <v>0</v>
      </c>
      <c r="CI61" cm="1">
        <f t="array" ref="CI61">INDEX(Capacity!$C$10:$Q$109,COLUMN(CH4),MATCH('Capacity Backing (Hide)'!$A61,Capacity!$C$9:$Q$9,0))</f>
        <v>0</v>
      </c>
      <c r="CJ61" cm="1">
        <f t="array" ref="CJ61">INDEX(Capacity!$C$10:$Q$109,COLUMN(CI4),MATCH('Capacity Backing (Hide)'!$A61,Capacity!$C$9:$Q$9,0))</f>
        <v>0</v>
      </c>
      <c r="CK61" cm="1">
        <f t="array" ref="CK61">INDEX(Capacity!$C$10:$Q$109,COLUMN(CJ4),MATCH('Capacity Backing (Hide)'!$A61,Capacity!$C$9:$Q$9,0))</f>
        <v>0</v>
      </c>
      <c r="CL61" cm="1">
        <f t="array" ref="CL61">INDEX(Capacity!$C$10:$Q$109,COLUMN(CK4),MATCH('Capacity Backing (Hide)'!$A61,Capacity!$C$9:$Q$9,0))</f>
        <v>0</v>
      </c>
      <c r="CM61" cm="1">
        <f t="array" ref="CM61">INDEX(Capacity!$C$10:$Q$109,COLUMN(CL4),MATCH('Capacity Backing (Hide)'!$A61,Capacity!$C$9:$Q$9,0))</f>
        <v>0</v>
      </c>
      <c r="CN61" cm="1">
        <f t="array" ref="CN61">INDEX(Capacity!$C$10:$Q$109,COLUMN(CM4),MATCH('Capacity Backing (Hide)'!$A61,Capacity!$C$9:$Q$9,0))</f>
        <v>0</v>
      </c>
      <c r="CO61" cm="1">
        <f t="array" ref="CO61">INDEX(Capacity!$C$10:$Q$109,COLUMN(CN4),MATCH('Capacity Backing (Hide)'!$A61,Capacity!$C$9:$Q$9,0))</f>
        <v>0</v>
      </c>
      <c r="CP61" cm="1">
        <f t="array" ref="CP61">INDEX(Capacity!$C$10:$Q$109,COLUMN(CO4),MATCH('Capacity Backing (Hide)'!$A61,Capacity!$C$9:$Q$9,0))</f>
        <v>0</v>
      </c>
      <c r="CQ61" cm="1">
        <f t="array" ref="CQ61">INDEX(Capacity!$C$10:$Q$109,COLUMN(CP4),MATCH('Capacity Backing (Hide)'!$A61,Capacity!$C$9:$Q$9,0))</f>
        <v>0</v>
      </c>
      <c r="CR61" cm="1">
        <f t="array" ref="CR61">INDEX(Capacity!$C$10:$Q$109,COLUMN(CQ4),MATCH('Capacity Backing (Hide)'!$A61,Capacity!$C$9:$Q$9,0))</f>
        <v>0</v>
      </c>
      <c r="CS61" cm="1">
        <f t="array" ref="CS61">INDEX(Capacity!$C$10:$Q$109,COLUMN(CR4),MATCH('Capacity Backing (Hide)'!$A61,Capacity!$C$9:$Q$9,0))</f>
        <v>0</v>
      </c>
      <c r="CT61" cm="1">
        <f t="array" ref="CT61">INDEX(Capacity!$C$10:$Q$109,COLUMN(CS4),MATCH('Capacity Backing (Hide)'!$A61,Capacity!$C$9:$Q$9,0))</f>
        <v>0</v>
      </c>
      <c r="CU61" cm="1">
        <f t="array" ref="CU61">INDEX(Capacity!$C$10:$Q$109,COLUMN(CT4),MATCH('Capacity Backing (Hide)'!$A61,Capacity!$C$9:$Q$9,0))</f>
        <v>0</v>
      </c>
      <c r="CV61" cm="1">
        <f t="array" ref="CV61">INDEX(Capacity!$C$10:$Q$109,COLUMN(CU4),MATCH('Capacity Backing (Hide)'!$A61,Capacity!$C$9:$Q$9,0))</f>
        <v>0</v>
      </c>
      <c r="CW61" cm="1">
        <f t="array" ref="CW61">INDEX(Capacity!$C$10:$Q$109,COLUMN(CV4),MATCH('Capacity Backing (Hide)'!$A61,Capacity!$C$9:$Q$9,0))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INDEX(Capacity!$C$10:$Q$109,COLUMN(A5),MATCH('Capacity Backing (Hide)'!$A62,Capacity!$C$9:$Q$9,0))</f>
        <v>0</v>
      </c>
      <c r="C62" cm="1">
        <f t="array" ref="C62">INDEX(Capacity!$C$10:$Q$109,COLUMN(B5),MATCH('Capacity Backing (Hide)'!$A62,Capacity!$C$9:$Q$9,0))</f>
        <v>0</v>
      </c>
      <c r="D62" cm="1">
        <f t="array" ref="D62">INDEX(Capacity!$C$10:$Q$109,COLUMN(C5),MATCH('Capacity Backing (Hide)'!$A62,Capacity!$C$9:$Q$9,0))</f>
        <v>0</v>
      </c>
      <c r="E62" cm="1">
        <f t="array" ref="E62">INDEX(Capacity!$C$10:$Q$109,COLUMN(D5),MATCH('Capacity Backing (Hide)'!$A62,Capacity!$C$9:$Q$9,0))</f>
        <v>0</v>
      </c>
      <c r="F62" cm="1">
        <f t="array" ref="F62">INDEX(Capacity!$C$10:$Q$109,COLUMN(E5),MATCH('Capacity Backing (Hide)'!$A62,Capacity!$C$9:$Q$9,0))</f>
        <v>0</v>
      </c>
      <c r="G62" cm="1">
        <f t="array" ref="G62">INDEX(Capacity!$C$10:$Q$109,COLUMN(F5),MATCH('Capacity Backing (Hide)'!$A62,Capacity!$C$9:$Q$9,0))</f>
        <v>0</v>
      </c>
      <c r="H62" cm="1">
        <f t="array" ref="H62">INDEX(Capacity!$C$10:$Q$109,COLUMN(G5),MATCH('Capacity Backing (Hide)'!$A62,Capacity!$C$9:$Q$9,0))</f>
        <v>0</v>
      </c>
      <c r="I62" cm="1">
        <f t="array" ref="I62">INDEX(Capacity!$C$10:$Q$109,COLUMN(H5),MATCH('Capacity Backing (Hide)'!$A62,Capacity!$C$9:$Q$9,0))</f>
        <v>0</v>
      </c>
      <c r="J62" cm="1">
        <f t="array" ref="J62">INDEX(Capacity!$C$10:$Q$109,COLUMN(I5),MATCH('Capacity Backing (Hide)'!$A62,Capacity!$C$9:$Q$9,0))</f>
        <v>0</v>
      </c>
      <c r="K62" cm="1">
        <f t="array" ref="K62">INDEX(Capacity!$C$10:$Q$109,COLUMN(J5),MATCH('Capacity Backing (Hide)'!$A62,Capacity!$C$9:$Q$9,0))</f>
        <v>0</v>
      </c>
      <c r="L62" cm="1">
        <f t="array" ref="L62">INDEX(Capacity!$C$10:$Q$109,COLUMN(K5),MATCH('Capacity Backing (Hide)'!$A62,Capacity!$C$9:$Q$9,0))</f>
        <v>0</v>
      </c>
      <c r="M62" cm="1">
        <f t="array" ref="M62">INDEX(Capacity!$C$10:$Q$109,COLUMN(L5),MATCH('Capacity Backing (Hide)'!$A62,Capacity!$C$9:$Q$9,0))</f>
        <v>0</v>
      </c>
      <c r="N62" cm="1">
        <f t="array" ref="N62">INDEX(Capacity!$C$10:$Q$109,COLUMN(M5),MATCH('Capacity Backing (Hide)'!$A62,Capacity!$C$9:$Q$9,0))</f>
        <v>0</v>
      </c>
      <c r="O62" cm="1">
        <f t="array" ref="O62">INDEX(Capacity!$C$10:$Q$109,COLUMN(N5),MATCH('Capacity Backing (Hide)'!$A62,Capacity!$C$9:$Q$9,0))</f>
        <v>0</v>
      </c>
      <c r="P62" cm="1">
        <f t="array" ref="P62">INDEX(Capacity!$C$10:$Q$109,COLUMN(O5),MATCH('Capacity Backing (Hide)'!$A62,Capacity!$C$9:$Q$9,0))</f>
        <v>0</v>
      </c>
      <c r="Q62" cm="1">
        <f t="array" ref="Q62">INDEX(Capacity!$C$10:$Q$109,COLUMN(P5),MATCH('Capacity Backing (Hide)'!$A62,Capacity!$C$9:$Q$9,0))</f>
        <v>0</v>
      </c>
      <c r="R62" cm="1">
        <f t="array" ref="R62">INDEX(Capacity!$C$10:$Q$109,COLUMN(Q5),MATCH('Capacity Backing (Hide)'!$A62,Capacity!$C$9:$Q$9,0))</f>
        <v>0</v>
      </c>
      <c r="S62" cm="1">
        <f t="array" ref="S62">INDEX(Capacity!$C$10:$Q$109,COLUMN(R5),MATCH('Capacity Backing (Hide)'!$A62,Capacity!$C$9:$Q$9,0))</f>
        <v>0</v>
      </c>
      <c r="T62" cm="1">
        <f t="array" ref="T62">INDEX(Capacity!$C$10:$Q$109,COLUMN(S5),MATCH('Capacity Backing (Hide)'!$A62,Capacity!$C$9:$Q$9,0))</f>
        <v>0</v>
      </c>
      <c r="U62" cm="1">
        <f t="array" ref="U62">INDEX(Capacity!$C$10:$Q$109,COLUMN(T5),MATCH('Capacity Backing (Hide)'!$A62,Capacity!$C$9:$Q$9,0))</f>
        <v>0</v>
      </c>
      <c r="V62" cm="1">
        <f t="array" ref="V62">INDEX(Capacity!$C$10:$Q$109,COLUMN(U5),MATCH('Capacity Backing (Hide)'!$A62,Capacity!$C$9:$Q$9,0))</f>
        <v>0</v>
      </c>
      <c r="W62" cm="1">
        <f t="array" ref="W62">INDEX(Capacity!$C$10:$Q$109,COLUMN(V5),MATCH('Capacity Backing (Hide)'!$A62,Capacity!$C$9:$Q$9,0))</f>
        <v>0</v>
      </c>
      <c r="X62" cm="1">
        <f t="array" ref="X62">INDEX(Capacity!$C$10:$Q$109,COLUMN(W5),MATCH('Capacity Backing (Hide)'!$A62,Capacity!$C$9:$Q$9,0))</f>
        <v>0</v>
      </c>
      <c r="Y62" cm="1">
        <f t="array" ref="Y62">INDEX(Capacity!$C$10:$Q$109,COLUMN(X5),MATCH('Capacity Backing (Hide)'!$A62,Capacity!$C$9:$Q$9,0))</f>
        <v>0</v>
      </c>
      <c r="Z62" cm="1">
        <f t="array" ref="Z62">INDEX(Capacity!$C$10:$Q$109,COLUMN(Y5),MATCH('Capacity Backing (Hide)'!$A62,Capacity!$C$9:$Q$9,0))</f>
        <v>0</v>
      </c>
      <c r="AA62" cm="1">
        <f t="array" ref="AA62">INDEX(Capacity!$C$10:$Q$109,COLUMN(Z5),MATCH('Capacity Backing (Hide)'!$A62,Capacity!$C$9:$Q$9,0))</f>
        <v>0</v>
      </c>
      <c r="AB62" cm="1">
        <f t="array" ref="AB62">INDEX(Capacity!$C$10:$Q$109,COLUMN(AA5),MATCH('Capacity Backing (Hide)'!$A62,Capacity!$C$9:$Q$9,0))</f>
        <v>0</v>
      </c>
      <c r="AC62" cm="1">
        <f t="array" ref="AC62">INDEX(Capacity!$C$10:$Q$109,COLUMN(AB5),MATCH('Capacity Backing (Hide)'!$A62,Capacity!$C$9:$Q$9,0))</f>
        <v>0</v>
      </c>
      <c r="AD62" cm="1">
        <f t="array" ref="AD62">INDEX(Capacity!$C$10:$Q$109,COLUMN(AC5),MATCH('Capacity Backing (Hide)'!$A62,Capacity!$C$9:$Q$9,0))</f>
        <v>0</v>
      </c>
      <c r="AE62" cm="1">
        <f t="array" ref="AE62">INDEX(Capacity!$C$10:$Q$109,COLUMN(AD5),MATCH('Capacity Backing (Hide)'!$A62,Capacity!$C$9:$Q$9,0))</f>
        <v>0</v>
      </c>
      <c r="AF62" cm="1">
        <f t="array" ref="AF62">INDEX(Capacity!$C$10:$Q$109,COLUMN(AE5),MATCH('Capacity Backing (Hide)'!$A62,Capacity!$C$9:$Q$9,0))</f>
        <v>0</v>
      </c>
      <c r="AG62" cm="1">
        <f t="array" ref="AG62">INDEX(Capacity!$C$10:$Q$109,COLUMN(AF5),MATCH('Capacity Backing (Hide)'!$A62,Capacity!$C$9:$Q$9,0))</f>
        <v>0</v>
      </c>
      <c r="AH62" cm="1">
        <f t="array" ref="AH62">INDEX(Capacity!$C$10:$Q$109,COLUMN(AG5),MATCH('Capacity Backing (Hide)'!$A62,Capacity!$C$9:$Q$9,0))</f>
        <v>0</v>
      </c>
      <c r="AI62" cm="1">
        <f t="array" ref="AI62">INDEX(Capacity!$C$10:$Q$109,COLUMN(AH5),MATCH('Capacity Backing (Hide)'!$A62,Capacity!$C$9:$Q$9,0))</f>
        <v>0</v>
      </c>
      <c r="AJ62" cm="1">
        <f t="array" ref="AJ62">INDEX(Capacity!$C$10:$Q$109,COLUMN(AI5),MATCH('Capacity Backing (Hide)'!$A62,Capacity!$C$9:$Q$9,0))</f>
        <v>0</v>
      </c>
      <c r="AK62" cm="1">
        <f t="array" ref="AK62">INDEX(Capacity!$C$10:$Q$109,COLUMN(AJ5),MATCH('Capacity Backing (Hide)'!$A62,Capacity!$C$9:$Q$9,0))</f>
        <v>0</v>
      </c>
      <c r="AL62" cm="1">
        <f t="array" ref="AL62">INDEX(Capacity!$C$10:$Q$109,COLUMN(AK5),MATCH('Capacity Backing (Hide)'!$A62,Capacity!$C$9:$Q$9,0))</f>
        <v>0</v>
      </c>
      <c r="AM62" cm="1">
        <f t="array" ref="AM62">INDEX(Capacity!$C$10:$Q$109,COLUMN(AL5),MATCH('Capacity Backing (Hide)'!$A62,Capacity!$C$9:$Q$9,0))</f>
        <v>0</v>
      </c>
      <c r="AN62" cm="1">
        <f t="array" ref="AN62">INDEX(Capacity!$C$10:$Q$109,COLUMN(AM5),MATCH('Capacity Backing (Hide)'!$A62,Capacity!$C$9:$Q$9,0))</f>
        <v>0</v>
      </c>
      <c r="AO62" cm="1">
        <f t="array" ref="AO62">INDEX(Capacity!$C$10:$Q$109,COLUMN(AN5),MATCH('Capacity Backing (Hide)'!$A62,Capacity!$C$9:$Q$9,0))</f>
        <v>0</v>
      </c>
      <c r="AP62" cm="1">
        <f t="array" ref="AP62">INDEX(Capacity!$C$10:$Q$109,COLUMN(AO5),MATCH('Capacity Backing (Hide)'!$A62,Capacity!$C$9:$Q$9,0))</f>
        <v>0</v>
      </c>
      <c r="AQ62" cm="1">
        <f t="array" ref="AQ62">INDEX(Capacity!$C$10:$Q$109,COLUMN(AP5),MATCH('Capacity Backing (Hide)'!$A62,Capacity!$C$9:$Q$9,0))</f>
        <v>0</v>
      </c>
      <c r="AR62" cm="1">
        <f t="array" ref="AR62">INDEX(Capacity!$C$10:$Q$109,COLUMN(AQ5),MATCH('Capacity Backing (Hide)'!$A62,Capacity!$C$9:$Q$9,0))</f>
        <v>0</v>
      </c>
      <c r="AS62" cm="1">
        <f t="array" ref="AS62">INDEX(Capacity!$C$10:$Q$109,COLUMN(AR5),MATCH('Capacity Backing (Hide)'!$A62,Capacity!$C$9:$Q$9,0))</f>
        <v>0</v>
      </c>
      <c r="AT62" cm="1">
        <f t="array" ref="AT62">INDEX(Capacity!$C$10:$Q$109,COLUMN(AS5),MATCH('Capacity Backing (Hide)'!$A62,Capacity!$C$9:$Q$9,0))</f>
        <v>0</v>
      </c>
      <c r="AU62" cm="1">
        <f t="array" ref="AU62">INDEX(Capacity!$C$10:$Q$109,COLUMN(AT5),MATCH('Capacity Backing (Hide)'!$A62,Capacity!$C$9:$Q$9,0))</f>
        <v>0</v>
      </c>
      <c r="AV62" cm="1">
        <f t="array" ref="AV62">INDEX(Capacity!$C$10:$Q$109,COLUMN(AU5),MATCH('Capacity Backing (Hide)'!$A62,Capacity!$C$9:$Q$9,0))</f>
        <v>0</v>
      </c>
      <c r="AW62" cm="1">
        <f t="array" ref="AW62">INDEX(Capacity!$C$10:$Q$109,COLUMN(AV5),MATCH('Capacity Backing (Hide)'!$A62,Capacity!$C$9:$Q$9,0))</f>
        <v>0</v>
      </c>
      <c r="AX62" cm="1">
        <f t="array" ref="AX62">INDEX(Capacity!$C$10:$Q$109,COLUMN(AW5),MATCH('Capacity Backing (Hide)'!$A62,Capacity!$C$9:$Q$9,0))</f>
        <v>0</v>
      </c>
      <c r="AY62" cm="1">
        <f t="array" ref="AY62">INDEX(Capacity!$C$10:$Q$109,COLUMN(AX5),MATCH('Capacity Backing (Hide)'!$A62,Capacity!$C$9:$Q$9,0))</f>
        <v>0</v>
      </c>
      <c r="AZ62" cm="1">
        <f t="array" ref="AZ62">INDEX(Capacity!$C$10:$Q$109,COLUMN(AY5),MATCH('Capacity Backing (Hide)'!$A62,Capacity!$C$9:$Q$9,0))</f>
        <v>0</v>
      </c>
      <c r="BA62" cm="1">
        <f t="array" ref="BA62">INDEX(Capacity!$C$10:$Q$109,COLUMN(AZ5),MATCH('Capacity Backing (Hide)'!$A62,Capacity!$C$9:$Q$9,0))</f>
        <v>0</v>
      </c>
      <c r="BB62" cm="1">
        <f t="array" ref="BB62">INDEX(Capacity!$C$10:$Q$109,COLUMN(BA5),MATCH('Capacity Backing (Hide)'!$A62,Capacity!$C$9:$Q$9,0))</f>
        <v>0</v>
      </c>
      <c r="BC62" cm="1">
        <f t="array" ref="BC62">INDEX(Capacity!$C$10:$Q$109,COLUMN(BB5),MATCH('Capacity Backing (Hide)'!$A62,Capacity!$C$9:$Q$9,0))</f>
        <v>0</v>
      </c>
      <c r="BD62" cm="1">
        <f t="array" ref="BD62">INDEX(Capacity!$C$10:$Q$109,COLUMN(BC5),MATCH('Capacity Backing (Hide)'!$A62,Capacity!$C$9:$Q$9,0))</f>
        <v>0</v>
      </c>
      <c r="BE62" cm="1">
        <f t="array" ref="BE62">INDEX(Capacity!$C$10:$Q$109,COLUMN(BD5),MATCH('Capacity Backing (Hide)'!$A62,Capacity!$C$9:$Q$9,0))</f>
        <v>0</v>
      </c>
      <c r="BF62" cm="1">
        <f t="array" ref="BF62">INDEX(Capacity!$C$10:$Q$109,COLUMN(BE5),MATCH('Capacity Backing (Hide)'!$A62,Capacity!$C$9:$Q$9,0))</f>
        <v>0</v>
      </c>
      <c r="BG62" cm="1">
        <f t="array" ref="BG62">INDEX(Capacity!$C$10:$Q$109,COLUMN(BF5),MATCH('Capacity Backing (Hide)'!$A62,Capacity!$C$9:$Q$9,0))</f>
        <v>0</v>
      </c>
      <c r="BH62" cm="1">
        <f t="array" ref="BH62">INDEX(Capacity!$C$10:$Q$109,COLUMN(BG5),MATCH('Capacity Backing (Hide)'!$A62,Capacity!$C$9:$Q$9,0))</f>
        <v>0</v>
      </c>
      <c r="BI62" cm="1">
        <f t="array" ref="BI62">INDEX(Capacity!$C$10:$Q$109,COLUMN(BH5),MATCH('Capacity Backing (Hide)'!$A62,Capacity!$C$9:$Q$9,0))</f>
        <v>0</v>
      </c>
      <c r="BJ62" cm="1">
        <f t="array" ref="BJ62">INDEX(Capacity!$C$10:$Q$109,COLUMN(BI5),MATCH('Capacity Backing (Hide)'!$A62,Capacity!$C$9:$Q$9,0))</f>
        <v>0</v>
      </c>
      <c r="BK62" cm="1">
        <f t="array" ref="BK62">INDEX(Capacity!$C$10:$Q$109,COLUMN(BJ5),MATCH('Capacity Backing (Hide)'!$A62,Capacity!$C$9:$Q$9,0))</f>
        <v>0</v>
      </c>
      <c r="BL62" cm="1">
        <f t="array" ref="BL62">INDEX(Capacity!$C$10:$Q$109,COLUMN(BK5),MATCH('Capacity Backing (Hide)'!$A62,Capacity!$C$9:$Q$9,0))</f>
        <v>0</v>
      </c>
      <c r="BM62" cm="1">
        <f t="array" ref="BM62">INDEX(Capacity!$C$10:$Q$109,COLUMN(BL5),MATCH('Capacity Backing (Hide)'!$A62,Capacity!$C$9:$Q$9,0))</f>
        <v>0</v>
      </c>
      <c r="BN62" cm="1">
        <f t="array" ref="BN62">INDEX(Capacity!$C$10:$Q$109,COLUMN(BM5),MATCH('Capacity Backing (Hide)'!$A62,Capacity!$C$9:$Q$9,0))</f>
        <v>0</v>
      </c>
      <c r="BO62" cm="1">
        <f t="array" ref="BO62">INDEX(Capacity!$C$10:$Q$109,COLUMN(BN5),MATCH('Capacity Backing (Hide)'!$A62,Capacity!$C$9:$Q$9,0))</f>
        <v>0</v>
      </c>
      <c r="BP62" cm="1">
        <f t="array" ref="BP62">INDEX(Capacity!$C$10:$Q$109,COLUMN(BO5),MATCH('Capacity Backing (Hide)'!$A62,Capacity!$C$9:$Q$9,0))</f>
        <v>0</v>
      </c>
      <c r="BQ62" cm="1">
        <f t="array" ref="BQ62">INDEX(Capacity!$C$10:$Q$109,COLUMN(BP5),MATCH('Capacity Backing (Hide)'!$A62,Capacity!$C$9:$Q$9,0))</f>
        <v>0</v>
      </c>
      <c r="BR62" cm="1">
        <f t="array" ref="BR62">INDEX(Capacity!$C$10:$Q$109,COLUMN(BQ5),MATCH('Capacity Backing (Hide)'!$A62,Capacity!$C$9:$Q$9,0))</f>
        <v>0</v>
      </c>
      <c r="BS62" cm="1">
        <f t="array" ref="BS62">INDEX(Capacity!$C$10:$Q$109,COLUMN(BR5),MATCH('Capacity Backing (Hide)'!$A62,Capacity!$C$9:$Q$9,0))</f>
        <v>0</v>
      </c>
      <c r="BT62" cm="1">
        <f t="array" ref="BT62">INDEX(Capacity!$C$10:$Q$109,COLUMN(BS5),MATCH('Capacity Backing (Hide)'!$A62,Capacity!$C$9:$Q$9,0))</f>
        <v>0</v>
      </c>
      <c r="BU62" cm="1">
        <f t="array" ref="BU62">INDEX(Capacity!$C$10:$Q$109,COLUMN(BT5),MATCH('Capacity Backing (Hide)'!$A62,Capacity!$C$9:$Q$9,0))</f>
        <v>0</v>
      </c>
      <c r="BV62" cm="1">
        <f t="array" ref="BV62">INDEX(Capacity!$C$10:$Q$109,COLUMN(BU5),MATCH('Capacity Backing (Hide)'!$A62,Capacity!$C$9:$Q$9,0))</f>
        <v>0</v>
      </c>
      <c r="BW62" cm="1">
        <f t="array" ref="BW62">INDEX(Capacity!$C$10:$Q$109,COLUMN(BV5),MATCH('Capacity Backing (Hide)'!$A62,Capacity!$C$9:$Q$9,0))</f>
        <v>0</v>
      </c>
      <c r="BX62" cm="1">
        <f t="array" ref="BX62">INDEX(Capacity!$C$10:$Q$109,COLUMN(BW5),MATCH('Capacity Backing (Hide)'!$A62,Capacity!$C$9:$Q$9,0))</f>
        <v>0</v>
      </c>
      <c r="BY62" cm="1">
        <f t="array" ref="BY62">INDEX(Capacity!$C$10:$Q$109,COLUMN(BX5),MATCH('Capacity Backing (Hide)'!$A62,Capacity!$C$9:$Q$9,0))</f>
        <v>0</v>
      </c>
      <c r="BZ62" cm="1">
        <f t="array" ref="BZ62">INDEX(Capacity!$C$10:$Q$109,COLUMN(BY5),MATCH('Capacity Backing (Hide)'!$A62,Capacity!$C$9:$Q$9,0))</f>
        <v>0</v>
      </c>
      <c r="CA62" cm="1">
        <f t="array" ref="CA62">INDEX(Capacity!$C$10:$Q$109,COLUMN(BZ5),MATCH('Capacity Backing (Hide)'!$A62,Capacity!$C$9:$Q$9,0))</f>
        <v>0</v>
      </c>
      <c r="CB62" cm="1">
        <f t="array" ref="CB62">INDEX(Capacity!$C$10:$Q$109,COLUMN(CA5),MATCH('Capacity Backing (Hide)'!$A62,Capacity!$C$9:$Q$9,0))</f>
        <v>0</v>
      </c>
      <c r="CC62" cm="1">
        <f t="array" ref="CC62">INDEX(Capacity!$C$10:$Q$109,COLUMN(CB5),MATCH('Capacity Backing (Hide)'!$A62,Capacity!$C$9:$Q$9,0))</f>
        <v>0</v>
      </c>
      <c r="CD62" cm="1">
        <f t="array" ref="CD62">INDEX(Capacity!$C$10:$Q$109,COLUMN(CC5),MATCH('Capacity Backing (Hide)'!$A62,Capacity!$C$9:$Q$9,0))</f>
        <v>0</v>
      </c>
      <c r="CE62" cm="1">
        <f t="array" ref="CE62">INDEX(Capacity!$C$10:$Q$109,COLUMN(CD5),MATCH('Capacity Backing (Hide)'!$A62,Capacity!$C$9:$Q$9,0))</f>
        <v>0</v>
      </c>
      <c r="CF62" cm="1">
        <f t="array" ref="CF62">INDEX(Capacity!$C$10:$Q$109,COLUMN(CE5),MATCH('Capacity Backing (Hide)'!$A62,Capacity!$C$9:$Q$9,0))</f>
        <v>0</v>
      </c>
      <c r="CG62" cm="1">
        <f t="array" ref="CG62">INDEX(Capacity!$C$10:$Q$109,COLUMN(CF5),MATCH('Capacity Backing (Hide)'!$A62,Capacity!$C$9:$Q$9,0))</f>
        <v>0</v>
      </c>
      <c r="CH62" cm="1">
        <f t="array" ref="CH62">INDEX(Capacity!$C$10:$Q$109,COLUMN(CG5),MATCH('Capacity Backing (Hide)'!$A62,Capacity!$C$9:$Q$9,0))</f>
        <v>0</v>
      </c>
      <c r="CI62" cm="1">
        <f t="array" ref="CI62">INDEX(Capacity!$C$10:$Q$109,COLUMN(CH5),MATCH('Capacity Backing (Hide)'!$A62,Capacity!$C$9:$Q$9,0))</f>
        <v>0</v>
      </c>
      <c r="CJ62" cm="1">
        <f t="array" ref="CJ62">INDEX(Capacity!$C$10:$Q$109,COLUMN(CI5),MATCH('Capacity Backing (Hide)'!$A62,Capacity!$C$9:$Q$9,0))</f>
        <v>0</v>
      </c>
      <c r="CK62" cm="1">
        <f t="array" ref="CK62">INDEX(Capacity!$C$10:$Q$109,COLUMN(CJ5),MATCH('Capacity Backing (Hide)'!$A62,Capacity!$C$9:$Q$9,0))</f>
        <v>0</v>
      </c>
      <c r="CL62" cm="1">
        <f t="array" ref="CL62">INDEX(Capacity!$C$10:$Q$109,COLUMN(CK5),MATCH('Capacity Backing (Hide)'!$A62,Capacity!$C$9:$Q$9,0))</f>
        <v>0</v>
      </c>
      <c r="CM62" cm="1">
        <f t="array" ref="CM62">INDEX(Capacity!$C$10:$Q$109,COLUMN(CL5),MATCH('Capacity Backing (Hide)'!$A62,Capacity!$C$9:$Q$9,0))</f>
        <v>0</v>
      </c>
      <c r="CN62" cm="1">
        <f t="array" ref="CN62">INDEX(Capacity!$C$10:$Q$109,COLUMN(CM5),MATCH('Capacity Backing (Hide)'!$A62,Capacity!$C$9:$Q$9,0))</f>
        <v>0</v>
      </c>
      <c r="CO62" cm="1">
        <f t="array" ref="CO62">INDEX(Capacity!$C$10:$Q$109,COLUMN(CN5),MATCH('Capacity Backing (Hide)'!$A62,Capacity!$C$9:$Q$9,0))</f>
        <v>0</v>
      </c>
      <c r="CP62" cm="1">
        <f t="array" ref="CP62">INDEX(Capacity!$C$10:$Q$109,COLUMN(CO5),MATCH('Capacity Backing (Hide)'!$A62,Capacity!$C$9:$Q$9,0))</f>
        <v>0</v>
      </c>
      <c r="CQ62" cm="1">
        <f t="array" ref="CQ62">INDEX(Capacity!$C$10:$Q$109,COLUMN(CP5),MATCH('Capacity Backing (Hide)'!$A62,Capacity!$C$9:$Q$9,0))</f>
        <v>0</v>
      </c>
      <c r="CR62" cm="1">
        <f t="array" ref="CR62">INDEX(Capacity!$C$10:$Q$109,COLUMN(CQ5),MATCH('Capacity Backing (Hide)'!$A62,Capacity!$C$9:$Q$9,0))</f>
        <v>0</v>
      </c>
      <c r="CS62" cm="1">
        <f t="array" ref="CS62">INDEX(Capacity!$C$10:$Q$109,COLUMN(CR5),MATCH('Capacity Backing (Hide)'!$A62,Capacity!$C$9:$Q$9,0))</f>
        <v>0</v>
      </c>
      <c r="CT62" cm="1">
        <f t="array" ref="CT62">INDEX(Capacity!$C$10:$Q$109,COLUMN(CS5),MATCH('Capacity Backing (Hide)'!$A62,Capacity!$C$9:$Q$9,0))</f>
        <v>0</v>
      </c>
      <c r="CU62" cm="1">
        <f t="array" ref="CU62">INDEX(Capacity!$C$10:$Q$109,COLUMN(CT5),MATCH('Capacity Backing (Hide)'!$A62,Capacity!$C$9:$Q$9,0))</f>
        <v>0</v>
      </c>
      <c r="CV62" cm="1">
        <f t="array" ref="CV62">INDEX(Capacity!$C$10:$Q$109,COLUMN(CU5),MATCH('Capacity Backing (Hide)'!$A62,Capacity!$C$9:$Q$9,0))</f>
        <v>0</v>
      </c>
      <c r="CW62" cm="1">
        <f t="array" ref="CW62">INDEX(Capacity!$C$10:$Q$109,COLUMN(CV5),MATCH('Capacity Backing (Hide)'!$A62,Capacity!$C$9:$Q$9,0))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INDEX(Capacity!$C$10:$Q$109,COLUMN(A6),MATCH('Capacity Backing (Hide)'!$A63,Capacity!$C$9:$Q$9,0))</f>
        <v>0</v>
      </c>
      <c r="C63" cm="1">
        <f t="array" ref="C63">INDEX(Capacity!$C$10:$Q$109,COLUMN(B6),MATCH('Capacity Backing (Hide)'!$A63,Capacity!$C$9:$Q$9,0))</f>
        <v>0</v>
      </c>
      <c r="D63" cm="1">
        <f t="array" ref="D63">INDEX(Capacity!$C$10:$Q$109,COLUMN(C6),MATCH('Capacity Backing (Hide)'!$A63,Capacity!$C$9:$Q$9,0))</f>
        <v>0</v>
      </c>
      <c r="E63" cm="1">
        <f t="array" ref="E63">INDEX(Capacity!$C$10:$Q$109,COLUMN(D6),MATCH('Capacity Backing (Hide)'!$A63,Capacity!$C$9:$Q$9,0))</f>
        <v>0</v>
      </c>
      <c r="F63" cm="1">
        <f t="array" ref="F63">INDEX(Capacity!$C$10:$Q$109,COLUMN(E6),MATCH('Capacity Backing (Hide)'!$A63,Capacity!$C$9:$Q$9,0))</f>
        <v>0</v>
      </c>
      <c r="G63" cm="1">
        <f t="array" ref="G63">INDEX(Capacity!$C$10:$Q$109,COLUMN(F6),MATCH('Capacity Backing (Hide)'!$A63,Capacity!$C$9:$Q$9,0))</f>
        <v>0</v>
      </c>
      <c r="H63" cm="1">
        <f t="array" ref="H63">INDEX(Capacity!$C$10:$Q$109,COLUMN(G6),MATCH('Capacity Backing (Hide)'!$A63,Capacity!$C$9:$Q$9,0))</f>
        <v>0</v>
      </c>
      <c r="I63" cm="1">
        <f t="array" ref="I63">INDEX(Capacity!$C$10:$Q$109,COLUMN(H6),MATCH('Capacity Backing (Hide)'!$A63,Capacity!$C$9:$Q$9,0))</f>
        <v>0</v>
      </c>
      <c r="J63" cm="1">
        <f t="array" ref="J63">INDEX(Capacity!$C$10:$Q$109,COLUMN(I6),MATCH('Capacity Backing (Hide)'!$A63,Capacity!$C$9:$Q$9,0))</f>
        <v>0</v>
      </c>
      <c r="K63" cm="1">
        <f t="array" ref="K63">INDEX(Capacity!$C$10:$Q$109,COLUMN(J6),MATCH('Capacity Backing (Hide)'!$A63,Capacity!$C$9:$Q$9,0))</f>
        <v>0</v>
      </c>
      <c r="L63" cm="1">
        <f t="array" ref="L63">INDEX(Capacity!$C$10:$Q$109,COLUMN(K6),MATCH('Capacity Backing (Hide)'!$A63,Capacity!$C$9:$Q$9,0))</f>
        <v>0</v>
      </c>
      <c r="M63" cm="1">
        <f t="array" ref="M63">INDEX(Capacity!$C$10:$Q$109,COLUMN(L6),MATCH('Capacity Backing (Hide)'!$A63,Capacity!$C$9:$Q$9,0))</f>
        <v>0</v>
      </c>
      <c r="N63" cm="1">
        <f t="array" ref="N63">INDEX(Capacity!$C$10:$Q$109,COLUMN(M6),MATCH('Capacity Backing (Hide)'!$A63,Capacity!$C$9:$Q$9,0))</f>
        <v>0</v>
      </c>
      <c r="O63" cm="1">
        <f t="array" ref="O63">INDEX(Capacity!$C$10:$Q$109,COLUMN(N6),MATCH('Capacity Backing (Hide)'!$A63,Capacity!$C$9:$Q$9,0))</f>
        <v>0</v>
      </c>
      <c r="P63" cm="1">
        <f t="array" ref="P63">INDEX(Capacity!$C$10:$Q$109,COLUMN(O6),MATCH('Capacity Backing (Hide)'!$A63,Capacity!$C$9:$Q$9,0))</f>
        <v>0</v>
      </c>
      <c r="Q63" cm="1">
        <f t="array" ref="Q63">INDEX(Capacity!$C$10:$Q$109,COLUMN(P6),MATCH('Capacity Backing (Hide)'!$A63,Capacity!$C$9:$Q$9,0))</f>
        <v>0</v>
      </c>
      <c r="R63" cm="1">
        <f t="array" ref="R63">INDEX(Capacity!$C$10:$Q$109,COLUMN(Q6),MATCH('Capacity Backing (Hide)'!$A63,Capacity!$C$9:$Q$9,0))</f>
        <v>0</v>
      </c>
      <c r="S63" cm="1">
        <f t="array" ref="S63">INDEX(Capacity!$C$10:$Q$109,COLUMN(R6),MATCH('Capacity Backing (Hide)'!$A63,Capacity!$C$9:$Q$9,0))</f>
        <v>0</v>
      </c>
      <c r="T63" cm="1">
        <f t="array" ref="T63">INDEX(Capacity!$C$10:$Q$109,COLUMN(S6),MATCH('Capacity Backing (Hide)'!$A63,Capacity!$C$9:$Q$9,0))</f>
        <v>0</v>
      </c>
      <c r="U63" cm="1">
        <f t="array" ref="U63">INDEX(Capacity!$C$10:$Q$109,COLUMN(T6),MATCH('Capacity Backing (Hide)'!$A63,Capacity!$C$9:$Q$9,0))</f>
        <v>0</v>
      </c>
      <c r="V63" cm="1">
        <f t="array" ref="V63">INDEX(Capacity!$C$10:$Q$109,COLUMN(U6),MATCH('Capacity Backing (Hide)'!$A63,Capacity!$C$9:$Q$9,0))</f>
        <v>0</v>
      </c>
      <c r="W63" cm="1">
        <f t="array" ref="W63">INDEX(Capacity!$C$10:$Q$109,COLUMN(V6),MATCH('Capacity Backing (Hide)'!$A63,Capacity!$C$9:$Q$9,0))</f>
        <v>0</v>
      </c>
      <c r="X63" cm="1">
        <f t="array" ref="X63">INDEX(Capacity!$C$10:$Q$109,COLUMN(W6),MATCH('Capacity Backing (Hide)'!$A63,Capacity!$C$9:$Q$9,0))</f>
        <v>0</v>
      </c>
      <c r="Y63" cm="1">
        <f t="array" ref="Y63">INDEX(Capacity!$C$10:$Q$109,COLUMN(X6),MATCH('Capacity Backing (Hide)'!$A63,Capacity!$C$9:$Q$9,0))</f>
        <v>0</v>
      </c>
      <c r="Z63" cm="1">
        <f t="array" ref="Z63">INDEX(Capacity!$C$10:$Q$109,COLUMN(Y6),MATCH('Capacity Backing (Hide)'!$A63,Capacity!$C$9:$Q$9,0))</f>
        <v>0</v>
      </c>
      <c r="AA63" cm="1">
        <f t="array" ref="AA63">INDEX(Capacity!$C$10:$Q$109,COLUMN(Z6),MATCH('Capacity Backing (Hide)'!$A63,Capacity!$C$9:$Q$9,0))</f>
        <v>0</v>
      </c>
      <c r="AB63" cm="1">
        <f t="array" ref="AB63">INDEX(Capacity!$C$10:$Q$109,COLUMN(AA6),MATCH('Capacity Backing (Hide)'!$A63,Capacity!$C$9:$Q$9,0))</f>
        <v>0</v>
      </c>
      <c r="AC63" cm="1">
        <f t="array" ref="AC63">INDEX(Capacity!$C$10:$Q$109,COLUMN(AB6),MATCH('Capacity Backing (Hide)'!$A63,Capacity!$C$9:$Q$9,0))</f>
        <v>0</v>
      </c>
      <c r="AD63" cm="1">
        <f t="array" ref="AD63">INDEX(Capacity!$C$10:$Q$109,COLUMN(AC6),MATCH('Capacity Backing (Hide)'!$A63,Capacity!$C$9:$Q$9,0))</f>
        <v>0</v>
      </c>
      <c r="AE63" cm="1">
        <f t="array" ref="AE63">INDEX(Capacity!$C$10:$Q$109,COLUMN(AD6),MATCH('Capacity Backing (Hide)'!$A63,Capacity!$C$9:$Q$9,0))</f>
        <v>0</v>
      </c>
      <c r="AF63" cm="1">
        <f t="array" ref="AF63">INDEX(Capacity!$C$10:$Q$109,COLUMN(AE6),MATCH('Capacity Backing (Hide)'!$A63,Capacity!$C$9:$Q$9,0))</f>
        <v>0</v>
      </c>
      <c r="AG63" cm="1">
        <f t="array" ref="AG63">INDEX(Capacity!$C$10:$Q$109,COLUMN(AF6),MATCH('Capacity Backing (Hide)'!$A63,Capacity!$C$9:$Q$9,0))</f>
        <v>0</v>
      </c>
      <c r="AH63" cm="1">
        <f t="array" ref="AH63">INDEX(Capacity!$C$10:$Q$109,COLUMN(AG6),MATCH('Capacity Backing (Hide)'!$A63,Capacity!$C$9:$Q$9,0))</f>
        <v>0</v>
      </c>
      <c r="AI63" cm="1">
        <f t="array" ref="AI63">INDEX(Capacity!$C$10:$Q$109,COLUMN(AH6),MATCH('Capacity Backing (Hide)'!$A63,Capacity!$C$9:$Q$9,0))</f>
        <v>0</v>
      </c>
      <c r="AJ63" cm="1">
        <f t="array" ref="AJ63">INDEX(Capacity!$C$10:$Q$109,COLUMN(AI6),MATCH('Capacity Backing (Hide)'!$A63,Capacity!$C$9:$Q$9,0))</f>
        <v>0</v>
      </c>
      <c r="AK63" cm="1">
        <f t="array" ref="AK63">INDEX(Capacity!$C$10:$Q$109,COLUMN(AJ6),MATCH('Capacity Backing (Hide)'!$A63,Capacity!$C$9:$Q$9,0))</f>
        <v>0</v>
      </c>
      <c r="AL63" cm="1">
        <f t="array" ref="AL63">INDEX(Capacity!$C$10:$Q$109,COLUMN(AK6),MATCH('Capacity Backing (Hide)'!$A63,Capacity!$C$9:$Q$9,0))</f>
        <v>0</v>
      </c>
      <c r="AM63" cm="1">
        <f t="array" ref="AM63">INDEX(Capacity!$C$10:$Q$109,COLUMN(AL6),MATCH('Capacity Backing (Hide)'!$A63,Capacity!$C$9:$Q$9,0))</f>
        <v>0</v>
      </c>
      <c r="AN63" cm="1">
        <f t="array" ref="AN63">INDEX(Capacity!$C$10:$Q$109,COLUMN(AM6),MATCH('Capacity Backing (Hide)'!$A63,Capacity!$C$9:$Q$9,0))</f>
        <v>0</v>
      </c>
      <c r="AO63" cm="1">
        <f t="array" ref="AO63">INDEX(Capacity!$C$10:$Q$109,COLUMN(AN6),MATCH('Capacity Backing (Hide)'!$A63,Capacity!$C$9:$Q$9,0))</f>
        <v>0</v>
      </c>
      <c r="AP63" cm="1">
        <f t="array" ref="AP63">INDEX(Capacity!$C$10:$Q$109,COLUMN(AO6),MATCH('Capacity Backing (Hide)'!$A63,Capacity!$C$9:$Q$9,0))</f>
        <v>0</v>
      </c>
      <c r="AQ63" cm="1">
        <f t="array" ref="AQ63">INDEX(Capacity!$C$10:$Q$109,COLUMN(AP6),MATCH('Capacity Backing (Hide)'!$A63,Capacity!$C$9:$Q$9,0))</f>
        <v>0</v>
      </c>
      <c r="AR63" cm="1">
        <f t="array" ref="AR63">INDEX(Capacity!$C$10:$Q$109,COLUMN(AQ6),MATCH('Capacity Backing (Hide)'!$A63,Capacity!$C$9:$Q$9,0))</f>
        <v>0</v>
      </c>
      <c r="AS63" cm="1">
        <f t="array" ref="AS63">INDEX(Capacity!$C$10:$Q$109,COLUMN(AR6),MATCH('Capacity Backing (Hide)'!$A63,Capacity!$C$9:$Q$9,0))</f>
        <v>0</v>
      </c>
      <c r="AT63" cm="1">
        <f t="array" ref="AT63">INDEX(Capacity!$C$10:$Q$109,COLUMN(AS6),MATCH('Capacity Backing (Hide)'!$A63,Capacity!$C$9:$Q$9,0))</f>
        <v>0</v>
      </c>
      <c r="AU63" cm="1">
        <f t="array" ref="AU63">INDEX(Capacity!$C$10:$Q$109,COLUMN(AT6),MATCH('Capacity Backing (Hide)'!$A63,Capacity!$C$9:$Q$9,0))</f>
        <v>0</v>
      </c>
      <c r="AV63" cm="1">
        <f t="array" ref="AV63">INDEX(Capacity!$C$10:$Q$109,COLUMN(AU6),MATCH('Capacity Backing (Hide)'!$A63,Capacity!$C$9:$Q$9,0))</f>
        <v>0</v>
      </c>
      <c r="AW63" cm="1">
        <f t="array" ref="AW63">INDEX(Capacity!$C$10:$Q$109,COLUMN(AV6),MATCH('Capacity Backing (Hide)'!$A63,Capacity!$C$9:$Q$9,0))</f>
        <v>0</v>
      </c>
      <c r="AX63" cm="1">
        <f t="array" ref="AX63">INDEX(Capacity!$C$10:$Q$109,COLUMN(AW6),MATCH('Capacity Backing (Hide)'!$A63,Capacity!$C$9:$Q$9,0))</f>
        <v>0</v>
      </c>
      <c r="AY63" cm="1">
        <f t="array" ref="AY63">INDEX(Capacity!$C$10:$Q$109,COLUMN(AX6),MATCH('Capacity Backing (Hide)'!$A63,Capacity!$C$9:$Q$9,0))</f>
        <v>0</v>
      </c>
      <c r="AZ63" cm="1">
        <f t="array" ref="AZ63">INDEX(Capacity!$C$10:$Q$109,COLUMN(AY6),MATCH('Capacity Backing (Hide)'!$A63,Capacity!$C$9:$Q$9,0))</f>
        <v>0</v>
      </c>
      <c r="BA63" cm="1">
        <f t="array" ref="BA63">INDEX(Capacity!$C$10:$Q$109,COLUMN(AZ6),MATCH('Capacity Backing (Hide)'!$A63,Capacity!$C$9:$Q$9,0))</f>
        <v>0</v>
      </c>
      <c r="BB63" cm="1">
        <f t="array" ref="BB63">INDEX(Capacity!$C$10:$Q$109,COLUMN(BA6),MATCH('Capacity Backing (Hide)'!$A63,Capacity!$C$9:$Q$9,0))</f>
        <v>0</v>
      </c>
      <c r="BC63" cm="1">
        <f t="array" ref="BC63">INDEX(Capacity!$C$10:$Q$109,COLUMN(BB6),MATCH('Capacity Backing (Hide)'!$A63,Capacity!$C$9:$Q$9,0))</f>
        <v>0</v>
      </c>
      <c r="BD63" cm="1">
        <f t="array" ref="BD63">INDEX(Capacity!$C$10:$Q$109,COLUMN(BC6),MATCH('Capacity Backing (Hide)'!$A63,Capacity!$C$9:$Q$9,0))</f>
        <v>0</v>
      </c>
      <c r="BE63" cm="1">
        <f t="array" ref="BE63">INDEX(Capacity!$C$10:$Q$109,COLUMN(BD6),MATCH('Capacity Backing (Hide)'!$A63,Capacity!$C$9:$Q$9,0))</f>
        <v>0</v>
      </c>
      <c r="BF63" cm="1">
        <f t="array" ref="BF63">INDEX(Capacity!$C$10:$Q$109,COLUMN(BE6),MATCH('Capacity Backing (Hide)'!$A63,Capacity!$C$9:$Q$9,0))</f>
        <v>0</v>
      </c>
      <c r="BG63" cm="1">
        <f t="array" ref="BG63">INDEX(Capacity!$C$10:$Q$109,COLUMN(BF6),MATCH('Capacity Backing (Hide)'!$A63,Capacity!$C$9:$Q$9,0))</f>
        <v>0</v>
      </c>
      <c r="BH63" cm="1">
        <f t="array" ref="BH63">INDEX(Capacity!$C$10:$Q$109,COLUMN(BG6),MATCH('Capacity Backing (Hide)'!$A63,Capacity!$C$9:$Q$9,0))</f>
        <v>0</v>
      </c>
      <c r="BI63" cm="1">
        <f t="array" ref="BI63">INDEX(Capacity!$C$10:$Q$109,COLUMN(BH6),MATCH('Capacity Backing (Hide)'!$A63,Capacity!$C$9:$Q$9,0))</f>
        <v>0</v>
      </c>
      <c r="BJ63" cm="1">
        <f t="array" ref="BJ63">INDEX(Capacity!$C$10:$Q$109,COLUMN(BI6),MATCH('Capacity Backing (Hide)'!$A63,Capacity!$C$9:$Q$9,0))</f>
        <v>0</v>
      </c>
      <c r="BK63" cm="1">
        <f t="array" ref="BK63">INDEX(Capacity!$C$10:$Q$109,COLUMN(BJ6),MATCH('Capacity Backing (Hide)'!$A63,Capacity!$C$9:$Q$9,0))</f>
        <v>0</v>
      </c>
      <c r="BL63" cm="1">
        <f t="array" ref="BL63">INDEX(Capacity!$C$10:$Q$109,COLUMN(BK6),MATCH('Capacity Backing (Hide)'!$A63,Capacity!$C$9:$Q$9,0))</f>
        <v>0</v>
      </c>
      <c r="BM63" cm="1">
        <f t="array" ref="BM63">INDEX(Capacity!$C$10:$Q$109,COLUMN(BL6),MATCH('Capacity Backing (Hide)'!$A63,Capacity!$C$9:$Q$9,0))</f>
        <v>0</v>
      </c>
      <c r="BN63" cm="1">
        <f t="array" ref="BN63">INDEX(Capacity!$C$10:$Q$109,COLUMN(BM6),MATCH('Capacity Backing (Hide)'!$A63,Capacity!$C$9:$Q$9,0))</f>
        <v>0</v>
      </c>
      <c r="BO63" cm="1">
        <f t="array" ref="BO63">INDEX(Capacity!$C$10:$Q$109,COLUMN(BN6),MATCH('Capacity Backing (Hide)'!$A63,Capacity!$C$9:$Q$9,0))</f>
        <v>0</v>
      </c>
      <c r="BP63" cm="1">
        <f t="array" ref="BP63">INDEX(Capacity!$C$10:$Q$109,COLUMN(BO6),MATCH('Capacity Backing (Hide)'!$A63,Capacity!$C$9:$Q$9,0))</f>
        <v>0</v>
      </c>
      <c r="BQ63" cm="1">
        <f t="array" ref="BQ63">INDEX(Capacity!$C$10:$Q$109,COLUMN(BP6),MATCH('Capacity Backing (Hide)'!$A63,Capacity!$C$9:$Q$9,0))</f>
        <v>0</v>
      </c>
      <c r="BR63" cm="1">
        <f t="array" ref="BR63">INDEX(Capacity!$C$10:$Q$109,COLUMN(BQ6),MATCH('Capacity Backing (Hide)'!$A63,Capacity!$C$9:$Q$9,0))</f>
        <v>0</v>
      </c>
      <c r="BS63" cm="1">
        <f t="array" ref="BS63">INDEX(Capacity!$C$10:$Q$109,COLUMN(BR6),MATCH('Capacity Backing (Hide)'!$A63,Capacity!$C$9:$Q$9,0))</f>
        <v>0</v>
      </c>
      <c r="BT63" cm="1">
        <f t="array" ref="BT63">INDEX(Capacity!$C$10:$Q$109,COLUMN(BS6),MATCH('Capacity Backing (Hide)'!$A63,Capacity!$C$9:$Q$9,0))</f>
        <v>0</v>
      </c>
      <c r="BU63" cm="1">
        <f t="array" ref="BU63">INDEX(Capacity!$C$10:$Q$109,COLUMN(BT6),MATCH('Capacity Backing (Hide)'!$A63,Capacity!$C$9:$Q$9,0))</f>
        <v>0</v>
      </c>
      <c r="BV63" cm="1">
        <f t="array" ref="BV63">INDEX(Capacity!$C$10:$Q$109,COLUMN(BU6),MATCH('Capacity Backing (Hide)'!$A63,Capacity!$C$9:$Q$9,0))</f>
        <v>0</v>
      </c>
      <c r="BW63" cm="1">
        <f t="array" ref="BW63">INDEX(Capacity!$C$10:$Q$109,COLUMN(BV6),MATCH('Capacity Backing (Hide)'!$A63,Capacity!$C$9:$Q$9,0))</f>
        <v>0</v>
      </c>
      <c r="BX63" cm="1">
        <f t="array" ref="BX63">INDEX(Capacity!$C$10:$Q$109,COLUMN(BW6),MATCH('Capacity Backing (Hide)'!$A63,Capacity!$C$9:$Q$9,0))</f>
        <v>0</v>
      </c>
      <c r="BY63" cm="1">
        <f t="array" ref="BY63">INDEX(Capacity!$C$10:$Q$109,COLUMN(BX6),MATCH('Capacity Backing (Hide)'!$A63,Capacity!$C$9:$Q$9,0))</f>
        <v>0</v>
      </c>
      <c r="BZ63" cm="1">
        <f t="array" ref="BZ63">INDEX(Capacity!$C$10:$Q$109,COLUMN(BY6),MATCH('Capacity Backing (Hide)'!$A63,Capacity!$C$9:$Q$9,0))</f>
        <v>0</v>
      </c>
      <c r="CA63" cm="1">
        <f t="array" ref="CA63">INDEX(Capacity!$C$10:$Q$109,COLUMN(BZ6),MATCH('Capacity Backing (Hide)'!$A63,Capacity!$C$9:$Q$9,0))</f>
        <v>0</v>
      </c>
      <c r="CB63" cm="1">
        <f t="array" ref="CB63">INDEX(Capacity!$C$10:$Q$109,COLUMN(CA6),MATCH('Capacity Backing (Hide)'!$A63,Capacity!$C$9:$Q$9,0))</f>
        <v>0</v>
      </c>
      <c r="CC63" cm="1">
        <f t="array" ref="CC63">INDEX(Capacity!$C$10:$Q$109,COLUMN(CB6),MATCH('Capacity Backing (Hide)'!$A63,Capacity!$C$9:$Q$9,0))</f>
        <v>0</v>
      </c>
      <c r="CD63" cm="1">
        <f t="array" ref="CD63">INDEX(Capacity!$C$10:$Q$109,COLUMN(CC6),MATCH('Capacity Backing (Hide)'!$A63,Capacity!$C$9:$Q$9,0))</f>
        <v>0</v>
      </c>
      <c r="CE63" cm="1">
        <f t="array" ref="CE63">INDEX(Capacity!$C$10:$Q$109,COLUMN(CD6),MATCH('Capacity Backing (Hide)'!$A63,Capacity!$C$9:$Q$9,0))</f>
        <v>0</v>
      </c>
      <c r="CF63" cm="1">
        <f t="array" ref="CF63">INDEX(Capacity!$C$10:$Q$109,COLUMN(CE6),MATCH('Capacity Backing (Hide)'!$A63,Capacity!$C$9:$Q$9,0))</f>
        <v>0</v>
      </c>
      <c r="CG63" cm="1">
        <f t="array" ref="CG63">INDEX(Capacity!$C$10:$Q$109,COLUMN(CF6),MATCH('Capacity Backing (Hide)'!$A63,Capacity!$C$9:$Q$9,0))</f>
        <v>0</v>
      </c>
      <c r="CH63" cm="1">
        <f t="array" ref="CH63">INDEX(Capacity!$C$10:$Q$109,COLUMN(CG6),MATCH('Capacity Backing (Hide)'!$A63,Capacity!$C$9:$Q$9,0))</f>
        <v>0</v>
      </c>
      <c r="CI63" cm="1">
        <f t="array" ref="CI63">INDEX(Capacity!$C$10:$Q$109,COLUMN(CH6),MATCH('Capacity Backing (Hide)'!$A63,Capacity!$C$9:$Q$9,0))</f>
        <v>0</v>
      </c>
      <c r="CJ63" cm="1">
        <f t="array" ref="CJ63">INDEX(Capacity!$C$10:$Q$109,COLUMN(CI6),MATCH('Capacity Backing (Hide)'!$A63,Capacity!$C$9:$Q$9,0))</f>
        <v>0</v>
      </c>
      <c r="CK63" cm="1">
        <f t="array" ref="CK63">INDEX(Capacity!$C$10:$Q$109,COLUMN(CJ6),MATCH('Capacity Backing (Hide)'!$A63,Capacity!$C$9:$Q$9,0))</f>
        <v>0</v>
      </c>
      <c r="CL63" cm="1">
        <f t="array" ref="CL63">INDEX(Capacity!$C$10:$Q$109,COLUMN(CK6),MATCH('Capacity Backing (Hide)'!$A63,Capacity!$C$9:$Q$9,0))</f>
        <v>0</v>
      </c>
      <c r="CM63" cm="1">
        <f t="array" ref="CM63">INDEX(Capacity!$C$10:$Q$109,COLUMN(CL6),MATCH('Capacity Backing (Hide)'!$A63,Capacity!$C$9:$Q$9,0))</f>
        <v>0</v>
      </c>
      <c r="CN63" cm="1">
        <f t="array" ref="CN63">INDEX(Capacity!$C$10:$Q$109,COLUMN(CM6),MATCH('Capacity Backing (Hide)'!$A63,Capacity!$C$9:$Q$9,0))</f>
        <v>0</v>
      </c>
      <c r="CO63" cm="1">
        <f t="array" ref="CO63">INDEX(Capacity!$C$10:$Q$109,COLUMN(CN6),MATCH('Capacity Backing (Hide)'!$A63,Capacity!$C$9:$Q$9,0))</f>
        <v>0</v>
      </c>
      <c r="CP63" cm="1">
        <f t="array" ref="CP63">INDEX(Capacity!$C$10:$Q$109,COLUMN(CO6),MATCH('Capacity Backing (Hide)'!$A63,Capacity!$C$9:$Q$9,0))</f>
        <v>0</v>
      </c>
      <c r="CQ63" cm="1">
        <f t="array" ref="CQ63">INDEX(Capacity!$C$10:$Q$109,COLUMN(CP6),MATCH('Capacity Backing (Hide)'!$A63,Capacity!$C$9:$Q$9,0))</f>
        <v>0</v>
      </c>
      <c r="CR63" cm="1">
        <f t="array" ref="CR63">INDEX(Capacity!$C$10:$Q$109,COLUMN(CQ6),MATCH('Capacity Backing (Hide)'!$A63,Capacity!$C$9:$Q$9,0))</f>
        <v>0</v>
      </c>
      <c r="CS63" cm="1">
        <f t="array" ref="CS63">INDEX(Capacity!$C$10:$Q$109,COLUMN(CR6),MATCH('Capacity Backing (Hide)'!$A63,Capacity!$C$9:$Q$9,0))</f>
        <v>0</v>
      </c>
      <c r="CT63" cm="1">
        <f t="array" ref="CT63">INDEX(Capacity!$C$10:$Q$109,COLUMN(CS6),MATCH('Capacity Backing (Hide)'!$A63,Capacity!$C$9:$Q$9,0))</f>
        <v>0</v>
      </c>
      <c r="CU63" cm="1">
        <f t="array" ref="CU63">INDEX(Capacity!$C$10:$Q$109,COLUMN(CT6),MATCH('Capacity Backing (Hide)'!$A63,Capacity!$C$9:$Q$9,0))</f>
        <v>0</v>
      </c>
      <c r="CV63" cm="1">
        <f t="array" ref="CV63">INDEX(Capacity!$C$10:$Q$109,COLUMN(CU6),MATCH('Capacity Backing (Hide)'!$A63,Capacity!$C$9:$Q$9,0))</f>
        <v>0</v>
      </c>
      <c r="CW63" cm="1">
        <f t="array" ref="CW63">INDEX(Capacity!$C$10:$Q$109,COLUMN(CV6),MATCH('Capacity Backing (Hide)'!$A63,Capacity!$C$9:$Q$9,0))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INDEX(Capacity!$C$10:$Q$109,COLUMN(A7),MATCH('Capacity Backing (Hide)'!$A64,Capacity!$C$9:$Q$9,0))</f>
        <v>0</v>
      </c>
      <c r="C64" cm="1">
        <f t="array" ref="C64">INDEX(Capacity!$C$10:$Q$109,COLUMN(B7),MATCH('Capacity Backing (Hide)'!$A64,Capacity!$C$9:$Q$9,0))</f>
        <v>0</v>
      </c>
      <c r="D64" cm="1">
        <f t="array" ref="D64">INDEX(Capacity!$C$10:$Q$109,COLUMN(C7),MATCH('Capacity Backing (Hide)'!$A64,Capacity!$C$9:$Q$9,0))</f>
        <v>0</v>
      </c>
      <c r="E64" cm="1">
        <f t="array" ref="E64">INDEX(Capacity!$C$10:$Q$109,COLUMN(D7),MATCH('Capacity Backing (Hide)'!$A64,Capacity!$C$9:$Q$9,0))</f>
        <v>0</v>
      </c>
      <c r="F64" cm="1">
        <f t="array" ref="F64">INDEX(Capacity!$C$10:$Q$109,COLUMN(E7),MATCH('Capacity Backing (Hide)'!$A64,Capacity!$C$9:$Q$9,0))</f>
        <v>0</v>
      </c>
      <c r="G64" cm="1">
        <f t="array" ref="G64">INDEX(Capacity!$C$10:$Q$109,COLUMN(F7),MATCH('Capacity Backing (Hide)'!$A64,Capacity!$C$9:$Q$9,0))</f>
        <v>0</v>
      </c>
      <c r="H64" cm="1">
        <f t="array" ref="H64">INDEX(Capacity!$C$10:$Q$109,COLUMN(G7),MATCH('Capacity Backing (Hide)'!$A64,Capacity!$C$9:$Q$9,0))</f>
        <v>0</v>
      </c>
      <c r="I64" cm="1">
        <f t="array" ref="I64">INDEX(Capacity!$C$10:$Q$109,COLUMN(H7),MATCH('Capacity Backing (Hide)'!$A64,Capacity!$C$9:$Q$9,0))</f>
        <v>0</v>
      </c>
      <c r="J64" cm="1">
        <f t="array" ref="J64">INDEX(Capacity!$C$10:$Q$109,COLUMN(I7),MATCH('Capacity Backing (Hide)'!$A64,Capacity!$C$9:$Q$9,0))</f>
        <v>0</v>
      </c>
      <c r="K64" cm="1">
        <f t="array" ref="K64">INDEX(Capacity!$C$10:$Q$109,COLUMN(J7),MATCH('Capacity Backing (Hide)'!$A64,Capacity!$C$9:$Q$9,0))</f>
        <v>0</v>
      </c>
      <c r="L64" cm="1">
        <f t="array" ref="L64">INDEX(Capacity!$C$10:$Q$109,COLUMN(K7),MATCH('Capacity Backing (Hide)'!$A64,Capacity!$C$9:$Q$9,0))</f>
        <v>0</v>
      </c>
      <c r="M64" cm="1">
        <f t="array" ref="M64">INDEX(Capacity!$C$10:$Q$109,COLUMN(L7),MATCH('Capacity Backing (Hide)'!$A64,Capacity!$C$9:$Q$9,0))</f>
        <v>0</v>
      </c>
      <c r="N64" cm="1">
        <f t="array" ref="N64">INDEX(Capacity!$C$10:$Q$109,COLUMN(M7),MATCH('Capacity Backing (Hide)'!$A64,Capacity!$C$9:$Q$9,0))</f>
        <v>0</v>
      </c>
      <c r="O64" cm="1">
        <f t="array" ref="O64">INDEX(Capacity!$C$10:$Q$109,COLUMN(N7),MATCH('Capacity Backing (Hide)'!$A64,Capacity!$C$9:$Q$9,0))</f>
        <v>0</v>
      </c>
      <c r="P64" cm="1">
        <f t="array" ref="P64">INDEX(Capacity!$C$10:$Q$109,COLUMN(O7),MATCH('Capacity Backing (Hide)'!$A64,Capacity!$C$9:$Q$9,0))</f>
        <v>0</v>
      </c>
      <c r="Q64" cm="1">
        <f t="array" ref="Q64">INDEX(Capacity!$C$10:$Q$109,COLUMN(P7),MATCH('Capacity Backing (Hide)'!$A64,Capacity!$C$9:$Q$9,0))</f>
        <v>0</v>
      </c>
      <c r="R64" cm="1">
        <f t="array" ref="R64">INDEX(Capacity!$C$10:$Q$109,COLUMN(Q7),MATCH('Capacity Backing (Hide)'!$A64,Capacity!$C$9:$Q$9,0))</f>
        <v>0</v>
      </c>
      <c r="S64" cm="1">
        <f t="array" ref="S64">INDEX(Capacity!$C$10:$Q$109,COLUMN(R7),MATCH('Capacity Backing (Hide)'!$A64,Capacity!$C$9:$Q$9,0))</f>
        <v>0</v>
      </c>
      <c r="T64" cm="1">
        <f t="array" ref="T64">INDEX(Capacity!$C$10:$Q$109,COLUMN(S7),MATCH('Capacity Backing (Hide)'!$A64,Capacity!$C$9:$Q$9,0))</f>
        <v>0</v>
      </c>
      <c r="U64" cm="1">
        <f t="array" ref="U64">INDEX(Capacity!$C$10:$Q$109,COLUMN(T7),MATCH('Capacity Backing (Hide)'!$A64,Capacity!$C$9:$Q$9,0))</f>
        <v>0</v>
      </c>
      <c r="V64" cm="1">
        <f t="array" ref="V64">INDEX(Capacity!$C$10:$Q$109,COLUMN(U7),MATCH('Capacity Backing (Hide)'!$A64,Capacity!$C$9:$Q$9,0))</f>
        <v>0</v>
      </c>
      <c r="W64" cm="1">
        <f t="array" ref="W64">INDEX(Capacity!$C$10:$Q$109,COLUMN(V7),MATCH('Capacity Backing (Hide)'!$A64,Capacity!$C$9:$Q$9,0))</f>
        <v>0</v>
      </c>
      <c r="X64" cm="1">
        <f t="array" ref="X64">INDEX(Capacity!$C$10:$Q$109,COLUMN(W7),MATCH('Capacity Backing (Hide)'!$A64,Capacity!$C$9:$Q$9,0))</f>
        <v>0</v>
      </c>
      <c r="Y64" cm="1">
        <f t="array" ref="Y64">INDEX(Capacity!$C$10:$Q$109,COLUMN(X7),MATCH('Capacity Backing (Hide)'!$A64,Capacity!$C$9:$Q$9,0))</f>
        <v>0</v>
      </c>
      <c r="Z64" cm="1">
        <f t="array" ref="Z64">INDEX(Capacity!$C$10:$Q$109,COLUMN(Y7),MATCH('Capacity Backing (Hide)'!$A64,Capacity!$C$9:$Q$9,0))</f>
        <v>0</v>
      </c>
      <c r="AA64" cm="1">
        <f t="array" ref="AA64">INDEX(Capacity!$C$10:$Q$109,COLUMN(Z7),MATCH('Capacity Backing (Hide)'!$A64,Capacity!$C$9:$Q$9,0))</f>
        <v>0</v>
      </c>
      <c r="AB64" cm="1">
        <f t="array" ref="AB64">INDEX(Capacity!$C$10:$Q$109,COLUMN(AA7),MATCH('Capacity Backing (Hide)'!$A64,Capacity!$C$9:$Q$9,0))</f>
        <v>0</v>
      </c>
      <c r="AC64" cm="1">
        <f t="array" ref="AC64">INDEX(Capacity!$C$10:$Q$109,COLUMN(AB7),MATCH('Capacity Backing (Hide)'!$A64,Capacity!$C$9:$Q$9,0))</f>
        <v>0</v>
      </c>
      <c r="AD64" cm="1">
        <f t="array" ref="AD64">INDEX(Capacity!$C$10:$Q$109,COLUMN(AC7),MATCH('Capacity Backing (Hide)'!$A64,Capacity!$C$9:$Q$9,0))</f>
        <v>0</v>
      </c>
      <c r="AE64" cm="1">
        <f t="array" ref="AE64">INDEX(Capacity!$C$10:$Q$109,COLUMN(AD7),MATCH('Capacity Backing (Hide)'!$A64,Capacity!$C$9:$Q$9,0))</f>
        <v>0</v>
      </c>
      <c r="AF64" cm="1">
        <f t="array" ref="AF64">INDEX(Capacity!$C$10:$Q$109,COLUMN(AE7),MATCH('Capacity Backing (Hide)'!$A64,Capacity!$C$9:$Q$9,0))</f>
        <v>0</v>
      </c>
      <c r="AG64" cm="1">
        <f t="array" ref="AG64">INDEX(Capacity!$C$10:$Q$109,COLUMN(AF7),MATCH('Capacity Backing (Hide)'!$A64,Capacity!$C$9:$Q$9,0))</f>
        <v>0</v>
      </c>
      <c r="AH64" cm="1">
        <f t="array" ref="AH64">INDEX(Capacity!$C$10:$Q$109,COLUMN(AG7),MATCH('Capacity Backing (Hide)'!$A64,Capacity!$C$9:$Q$9,0))</f>
        <v>0</v>
      </c>
      <c r="AI64" cm="1">
        <f t="array" ref="AI64">INDEX(Capacity!$C$10:$Q$109,COLUMN(AH7),MATCH('Capacity Backing (Hide)'!$A64,Capacity!$C$9:$Q$9,0))</f>
        <v>0</v>
      </c>
      <c r="AJ64" cm="1">
        <f t="array" ref="AJ64">INDEX(Capacity!$C$10:$Q$109,COLUMN(AI7),MATCH('Capacity Backing (Hide)'!$A64,Capacity!$C$9:$Q$9,0))</f>
        <v>0</v>
      </c>
      <c r="AK64" cm="1">
        <f t="array" ref="AK64">INDEX(Capacity!$C$10:$Q$109,COLUMN(AJ7),MATCH('Capacity Backing (Hide)'!$A64,Capacity!$C$9:$Q$9,0))</f>
        <v>0</v>
      </c>
      <c r="AL64" cm="1">
        <f t="array" ref="AL64">INDEX(Capacity!$C$10:$Q$109,COLUMN(AK7),MATCH('Capacity Backing (Hide)'!$A64,Capacity!$C$9:$Q$9,0))</f>
        <v>0</v>
      </c>
      <c r="AM64" cm="1">
        <f t="array" ref="AM64">INDEX(Capacity!$C$10:$Q$109,COLUMN(AL7),MATCH('Capacity Backing (Hide)'!$A64,Capacity!$C$9:$Q$9,0))</f>
        <v>0</v>
      </c>
      <c r="AN64" cm="1">
        <f t="array" ref="AN64">INDEX(Capacity!$C$10:$Q$109,COLUMN(AM7),MATCH('Capacity Backing (Hide)'!$A64,Capacity!$C$9:$Q$9,0))</f>
        <v>0</v>
      </c>
      <c r="AO64" cm="1">
        <f t="array" ref="AO64">INDEX(Capacity!$C$10:$Q$109,COLUMN(AN7),MATCH('Capacity Backing (Hide)'!$A64,Capacity!$C$9:$Q$9,0))</f>
        <v>0</v>
      </c>
      <c r="AP64" cm="1">
        <f t="array" ref="AP64">INDEX(Capacity!$C$10:$Q$109,COLUMN(AO7),MATCH('Capacity Backing (Hide)'!$A64,Capacity!$C$9:$Q$9,0))</f>
        <v>0</v>
      </c>
      <c r="AQ64" cm="1">
        <f t="array" ref="AQ64">INDEX(Capacity!$C$10:$Q$109,COLUMN(AP7),MATCH('Capacity Backing (Hide)'!$A64,Capacity!$C$9:$Q$9,0))</f>
        <v>0</v>
      </c>
      <c r="AR64" cm="1">
        <f t="array" ref="AR64">INDEX(Capacity!$C$10:$Q$109,COLUMN(AQ7),MATCH('Capacity Backing (Hide)'!$A64,Capacity!$C$9:$Q$9,0))</f>
        <v>0</v>
      </c>
      <c r="AS64" cm="1">
        <f t="array" ref="AS64">INDEX(Capacity!$C$10:$Q$109,COLUMN(AR7),MATCH('Capacity Backing (Hide)'!$A64,Capacity!$C$9:$Q$9,0))</f>
        <v>0</v>
      </c>
      <c r="AT64" cm="1">
        <f t="array" ref="AT64">INDEX(Capacity!$C$10:$Q$109,COLUMN(AS7),MATCH('Capacity Backing (Hide)'!$A64,Capacity!$C$9:$Q$9,0))</f>
        <v>0</v>
      </c>
      <c r="AU64" cm="1">
        <f t="array" ref="AU64">INDEX(Capacity!$C$10:$Q$109,COLUMN(AT7),MATCH('Capacity Backing (Hide)'!$A64,Capacity!$C$9:$Q$9,0))</f>
        <v>0</v>
      </c>
      <c r="AV64" cm="1">
        <f t="array" ref="AV64">INDEX(Capacity!$C$10:$Q$109,COLUMN(AU7),MATCH('Capacity Backing (Hide)'!$A64,Capacity!$C$9:$Q$9,0))</f>
        <v>0</v>
      </c>
      <c r="AW64" cm="1">
        <f t="array" ref="AW64">INDEX(Capacity!$C$10:$Q$109,COLUMN(AV7),MATCH('Capacity Backing (Hide)'!$A64,Capacity!$C$9:$Q$9,0))</f>
        <v>0</v>
      </c>
      <c r="AX64" cm="1">
        <f t="array" ref="AX64">INDEX(Capacity!$C$10:$Q$109,COLUMN(AW7),MATCH('Capacity Backing (Hide)'!$A64,Capacity!$C$9:$Q$9,0))</f>
        <v>0</v>
      </c>
      <c r="AY64" cm="1">
        <f t="array" ref="AY64">INDEX(Capacity!$C$10:$Q$109,COLUMN(AX7),MATCH('Capacity Backing (Hide)'!$A64,Capacity!$C$9:$Q$9,0))</f>
        <v>0</v>
      </c>
      <c r="AZ64" cm="1">
        <f t="array" ref="AZ64">INDEX(Capacity!$C$10:$Q$109,COLUMN(AY7),MATCH('Capacity Backing (Hide)'!$A64,Capacity!$C$9:$Q$9,0))</f>
        <v>0</v>
      </c>
      <c r="BA64" cm="1">
        <f t="array" ref="BA64">INDEX(Capacity!$C$10:$Q$109,COLUMN(AZ7),MATCH('Capacity Backing (Hide)'!$A64,Capacity!$C$9:$Q$9,0))</f>
        <v>0</v>
      </c>
      <c r="BB64" cm="1">
        <f t="array" ref="BB64">INDEX(Capacity!$C$10:$Q$109,COLUMN(BA7),MATCH('Capacity Backing (Hide)'!$A64,Capacity!$C$9:$Q$9,0))</f>
        <v>0</v>
      </c>
      <c r="BC64" cm="1">
        <f t="array" ref="BC64">INDEX(Capacity!$C$10:$Q$109,COLUMN(BB7),MATCH('Capacity Backing (Hide)'!$A64,Capacity!$C$9:$Q$9,0))</f>
        <v>0</v>
      </c>
      <c r="BD64" cm="1">
        <f t="array" ref="BD64">INDEX(Capacity!$C$10:$Q$109,COLUMN(BC7),MATCH('Capacity Backing (Hide)'!$A64,Capacity!$C$9:$Q$9,0))</f>
        <v>0</v>
      </c>
      <c r="BE64" cm="1">
        <f t="array" ref="BE64">INDEX(Capacity!$C$10:$Q$109,COLUMN(BD7),MATCH('Capacity Backing (Hide)'!$A64,Capacity!$C$9:$Q$9,0))</f>
        <v>0</v>
      </c>
      <c r="BF64" cm="1">
        <f t="array" ref="BF64">INDEX(Capacity!$C$10:$Q$109,COLUMN(BE7),MATCH('Capacity Backing (Hide)'!$A64,Capacity!$C$9:$Q$9,0))</f>
        <v>0</v>
      </c>
      <c r="BG64" cm="1">
        <f t="array" ref="BG64">INDEX(Capacity!$C$10:$Q$109,COLUMN(BF7),MATCH('Capacity Backing (Hide)'!$A64,Capacity!$C$9:$Q$9,0))</f>
        <v>0</v>
      </c>
      <c r="BH64" cm="1">
        <f t="array" ref="BH64">INDEX(Capacity!$C$10:$Q$109,COLUMN(BG7),MATCH('Capacity Backing (Hide)'!$A64,Capacity!$C$9:$Q$9,0))</f>
        <v>0</v>
      </c>
      <c r="BI64" cm="1">
        <f t="array" ref="BI64">INDEX(Capacity!$C$10:$Q$109,COLUMN(BH7),MATCH('Capacity Backing (Hide)'!$A64,Capacity!$C$9:$Q$9,0))</f>
        <v>0</v>
      </c>
      <c r="BJ64" cm="1">
        <f t="array" ref="BJ64">INDEX(Capacity!$C$10:$Q$109,COLUMN(BI7),MATCH('Capacity Backing (Hide)'!$A64,Capacity!$C$9:$Q$9,0))</f>
        <v>0</v>
      </c>
      <c r="BK64" cm="1">
        <f t="array" ref="BK64">INDEX(Capacity!$C$10:$Q$109,COLUMN(BJ7),MATCH('Capacity Backing (Hide)'!$A64,Capacity!$C$9:$Q$9,0))</f>
        <v>0</v>
      </c>
      <c r="BL64" cm="1">
        <f t="array" ref="BL64">INDEX(Capacity!$C$10:$Q$109,COLUMN(BK7),MATCH('Capacity Backing (Hide)'!$A64,Capacity!$C$9:$Q$9,0))</f>
        <v>0</v>
      </c>
      <c r="BM64" cm="1">
        <f t="array" ref="BM64">INDEX(Capacity!$C$10:$Q$109,COLUMN(BL7),MATCH('Capacity Backing (Hide)'!$A64,Capacity!$C$9:$Q$9,0))</f>
        <v>0</v>
      </c>
      <c r="BN64" cm="1">
        <f t="array" ref="BN64">INDEX(Capacity!$C$10:$Q$109,COLUMN(BM7),MATCH('Capacity Backing (Hide)'!$A64,Capacity!$C$9:$Q$9,0))</f>
        <v>0</v>
      </c>
      <c r="BO64" cm="1">
        <f t="array" ref="BO64">INDEX(Capacity!$C$10:$Q$109,COLUMN(BN7),MATCH('Capacity Backing (Hide)'!$A64,Capacity!$C$9:$Q$9,0))</f>
        <v>0</v>
      </c>
      <c r="BP64" cm="1">
        <f t="array" ref="BP64">INDEX(Capacity!$C$10:$Q$109,COLUMN(BO7),MATCH('Capacity Backing (Hide)'!$A64,Capacity!$C$9:$Q$9,0))</f>
        <v>0</v>
      </c>
      <c r="BQ64" cm="1">
        <f t="array" ref="BQ64">INDEX(Capacity!$C$10:$Q$109,COLUMN(BP7),MATCH('Capacity Backing (Hide)'!$A64,Capacity!$C$9:$Q$9,0))</f>
        <v>0</v>
      </c>
      <c r="BR64" cm="1">
        <f t="array" ref="BR64">INDEX(Capacity!$C$10:$Q$109,COLUMN(BQ7),MATCH('Capacity Backing (Hide)'!$A64,Capacity!$C$9:$Q$9,0))</f>
        <v>0</v>
      </c>
      <c r="BS64" cm="1">
        <f t="array" ref="BS64">INDEX(Capacity!$C$10:$Q$109,COLUMN(BR7),MATCH('Capacity Backing (Hide)'!$A64,Capacity!$C$9:$Q$9,0))</f>
        <v>0</v>
      </c>
      <c r="BT64" cm="1">
        <f t="array" ref="BT64">INDEX(Capacity!$C$10:$Q$109,COLUMN(BS7),MATCH('Capacity Backing (Hide)'!$A64,Capacity!$C$9:$Q$9,0))</f>
        <v>0</v>
      </c>
      <c r="BU64" cm="1">
        <f t="array" ref="BU64">INDEX(Capacity!$C$10:$Q$109,COLUMN(BT7),MATCH('Capacity Backing (Hide)'!$A64,Capacity!$C$9:$Q$9,0))</f>
        <v>0</v>
      </c>
      <c r="BV64" cm="1">
        <f t="array" ref="BV64">INDEX(Capacity!$C$10:$Q$109,COLUMN(BU7),MATCH('Capacity Backing (Hide)'!$A64,Capacity!$C$9:$Q$9,0))</f>
        <v>0</v>
      </c>
      <c r="BW64" cm="1">
        <f t="array" ref="BW64">INDEX(Capacity!$C$10:$Q$109,COLUMN(BV7),MATCH('Capacity Backing (Hide)'!$A64,Capacity!$C$9:$Q$9,0))</f>
        <v>0</v>
      </c>
      <c r="BX64" cm="1">
        <f t="array" ref="BX64">INDEX(Capacity!$C$10:$Q$109,COLUMN(BW7),MATCH('Capacity Backing (Hide)'!$A64,Capacity!$C$9:$Q$9,0))</f>
        <v>0</v>
      </c>
      <c r="BY64" cm="1">
        <f t="array" ref="BY64">INDEX(Capacity!$C$10:$Q$109,COLUMN(BX7),MATCH('Capacity Backing (Hide)'!$A64,Capacity!$C$9:$Q$9,0))</f>
        <v>0</v>
      </c>
      <c r="BZ64" cm="1">
        <f t="array" ref="BZ64">INDEX(Capacity!$C$10:$Q$109,COLUMN(BY7),MATCH('Capacity Backing (Hide)'!$A64,Capacity!$C$9:$Q$9,0))</f>
        <v>0</v>
      </c>
      <c r="CA64" cm="1">
        <f t="array" ref="CA64">INDEX(Capacity!$C$10:$Q$109,COLUMN(BZ7),MATCH('Capacity Backing (Hide)'!$A64,Capacity!$C$9:$Q$9,0))</f>
        <v>0</v>
      </c>
      <c r="CB64" cm="1">
        <f t="array" ref="CB64">INDEX(Capacity!$C$10:$Q$109,COLUMN(CA7),MATCH('Capacity Backing (Hide)'!$A64,Capacity!$C$9:$Q$9,0))</f>
        <v>0</v>
      </c>
      <c r="CC64" cm="1">
        <f t="array" ref="CC64">INDEX(Capacity!$C$10:$Q$109,COLUMN(CB7),MATCH('Capacity Backing (Hide)'!$A64,Capacity!$C$9:$Q$9,0))</f>
        <v>0</v>
      </c>
      <c r="CD64" cm="1">
        <f t="array" ref="CD64">INDEX(Capacity!$C$10:$Q$109,COLUMN(CC7),MATCH('Capacity Backing (Hide)'!$A64,Capacity!$C$9:$Q$9,0))</f>
        <v>0</v>
      </c>
      <c r="CE64" cm="1">
        <f t="array" ref="CE64">INDEX(Capacity!$C$10:$Q$109,COLUMN(CD7),MATCH('Capacity Backing (Hide)'!$A64,Capacity!$C$9:$Q$9,0))</f>
        <v>0</v>
      </c>
      <c r="CF64" cm="1">
        <f t="array" ref="CF64">INDEX(Capacity!$C$10:$Q$109,COLUMN(CE7),MATCH('Capacity Backing (Hide)'!$A64,Capacity!$C$9:$Q$9,0))</f>
        <v>0</v>
      </c>
      <c r="CG64" cm="1">
        <f t="array" ref="CG64">INDEX(Capacity!$C$10:$Q$109,COLUMN(CF7),MATCH('Capacity Backing (Hide)'!$A64,Capacity!$C$9:$Q$9,0))</f>
        <v>0</v>
      </c>
      <c r="CH64" cm="1">
        <f t="array" ref="CH64">INDEX(Capacity!$C$10:$Q$109,COLUMN(CG7),MATCH('Capacity Backing (Hide)'!$A64,Capacity!$C$9:$Q$9,0))</f>
        <v>0</v>
      </c>
      <c r="CI64" cm="1">
        <f t="array" ref="CI64">INDEX(Capacity!$C$10:$Q$109,COLUMN(CH7),MATCH('Capacity Backing (Hide)'!$A64,Capacity!$C$9:$Q$9,0))</f>
        <v>0</v>
      </c>
      <c r="CJ64" cm="1">
        <f t="array" ref="CJ64">INDEX(Capacity!$C$10:$Q$109,COLUMN(CI7),MATCH('Capacity Backing (Hide)'!$A64,Capacity!$C$9:$Q$9,0))</f>
        <v>0</v>
      </c>
      <c r="CK64" cm="1">
        <f t="array" ref="CK64">INDEX(Capacity!$C$10:$Q$109,COLUMN(CJ7),MATCH('Capacity Backing (Hide)'!$A64,Capacity!$C$9:$Q$9,0))</f>
        <v>0</v>
      </c>
      <c r="CL64" cm="1">
        <f t="array" ref="CL64">INDEX(Capacity!$C$10:$Q$109,COLUMN(CK7),MATCH('Capacity Backing (Hide)'!$A64,Capacity!$C$9:$Q$9,0))</f>
        <v>0</v>
      </c>
      <c r="CM64" cm="1">
        <f t="array" ref="CM64">INDEX(Capacity!$C$10:$Q$109,COLUMN(CL7),MATCH('Capacity Backing (Hide)'!$A64,Capacity!$C$9:$Q$9,0))</f>
        <v>0</v>
      </c>
      <c r="CN64" cm="1">
        <f t="array" ref="CN64">INDEX(Capacity!$C$10:$Q$109,COLUMN(CM7),MATCH('Capacity Backing (Hide)'!$A64,Capacity!$C$9:$Q$9,0))</f>
        <v>0</v>
      </c>
      <c r="CO64" cm="1">
        <f t="array" ref="CO64">INDEX(Capacity!$C$10:$Q$109,COLUMN(CN7),MATCH('Capacity Backing (Hide)'!$A64,Capacity!$C$9:$Q$9,0))</f>
        <v>0</v>
      </c>
      <c r="CP64" cm="1">
        <f t="array" ref="CP64">INDEX(Capacity!$C$10:$Q$109,COLUMN(CO7),MATCH('Capacity Backing (Hide)'!$A64,Capacity!$C$9:$Q$9,0))</f>
        <v>0</v>
      </c>
      <c r="CQ64" cm="1">
        <f t="array" ref="CQ64">INDEX(Capacity!$C$10:$Q$109,COLUMN(CP7),MATCH('Capacity Backing (Hide)'!$A64,Capacity!$C$9:$Q$9,0))</f>
        <v>0</v>
      </c>
      <c r="CR64" cm="1">
        <f t="array" ref="CR64">INDEX(Capacity!$C$10:$Q$109,COLUMN(CQ7),MATCH('Capacity Backing (Hide)'!$A64,Capacity!$C$9:$Q$9,0))</f>
        <v>0</v>
      </c>
      <c r="CS64" cm="1">
        <f t="array" ref="CS64">INDEX(Capacity!$C$10:$Q$109,COLUMN(CR7),MATCH('Capacity Backing (Hide)'!$A64,Capacity!$C$9:$Q$9,0))</f>
        <v>0</v>
      </c>
      <c r="CT64" cm="1">
        <f t="array" ref="CT64">INDEX(Capacity!$C$10:$Q$109,COLUMN(CS7),MATCH('Capacity Backing (Hide)'!$A64,Capacity!$C$9:$Q$9,0))</f>
        <v>0</v>
      </c>
      <c r="CU64" cm="1">
        <f t="array" ref="CU64">INDEX(Capacity!$C$10:$Q$109,COLUMN(CT7),MATCH('Capacity Backing (Hide)'!$A64,Capacity!$C$9:$Q$9,0))</f>
        <v>0</v>
      </c>
      <c r="CV64" cm="1">
        <f t="array" ref="CV64">INDEX(Capacity!$C$10:$Q$109,COLUMN(CU7),MATCH('Capacity Backing (Hide)'!$A64,Capacity!$C$9:$Q$9,0))</f>
        <v>0</v>
      </c>
      <c r="CW64" cm="1">
        <f t="array" ref="CW64">INDEX(Capacity!$C$10:$Q$109,COLUMN(CV7),MATCH('Capacity Backing (Hide)'!$A64,Capacity!$C$9:$Q$9,0))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INDEX(Capacity!$C$10:$Q$109,COLUMN(A8),MATCH('Capacity Backing (Hide)'!$A65,Capacity!$C$9:$Q$9,0))</f>
        <v>0</v>
      </c>
      <c r="C65" cm="1">
        <f t="array" ref="C65">INDEX(Capacity!$C$10:$Q$109,COLUMN(B8),MATCH('Capacity Backing (Hide)'!$A65,Capacity!$C$9:$Q$9,0))</f>
        <v>0</v>
      </c>
      <c r="D65" cm="1">
        <f t="array" ref="D65">INDEX(Capacity!$C$10:$Q$109,COLUMN(C8),MATCH('Capacity Backing (Hide)'!$A65,Capacity!$C$9:$Q$9,0))</f>
        <v>0</v>
      </c>
      <c r="E65" cm="1">
        <f t="array" ref="E65">INDEX(Capacity!$C$10:$Q$109,COLUMN(D8),MATCH('Capacity Backing (Hide)'!$A65,Capacity!$C$9:$Q$9,0))</f>
        <v>0</v>
      </c>
      <c r="F65" cm="1">
        <f t="array" ref="F65">INDEX(Capacity!$C$10:$Q$109,COLUMN(E8),MATCH('Capacity Backing (Hide)'!$A65,Capacity!$C$9:$Q$9,0))</f>
        <v>0</v>
      </c>
      <c r="G65" cm="1">
        <f t="array" ref="G65">INDEX(Capacity!$C$10:$Q$109,COLUMN(F8),MATCH('Capacity Backing (Hide)'!$A65,Capacity!$C$9:$Q$9,0))</f>
        <v>0</v>
      </c>
      <c r="H65" cm="1">
        <f t="array" ref="H65">INDEX(Capacity!$C$10:$Q$109,COLUMN(G8),MATCH('Capacity Backing (Hide)'!$A65,Capacity!$C$9:$Q$9,0))</f>
        <v>0</v>
      </c>
      <c r="I65" cm="1">
        <f t="array" ref="I65">INDEX(Capacity!$C$10:$Q$109,COLUMN(H8),MATCH('Capacity Backing (Hide)'!$A65,Capacity!$C$9:$Q$9,0))</f>
        <v>0</v>
      </c>
      <c r="J65" cm="1">
        <f t="array" ref="J65">INDEX(Capacity!$C$10:$Q$109,COLUMN(I8),MATCH('Capacity Backing (Hide)'!$A65,Capacity!$C$9:$Q$9,0))</f>
        <v>0</v>
      </c>
      <c r="K65" cm="1">
        <f t="array" ref="K65">INDEX(Capacity!$C$10:$Q$109,COLUMN(J8),MATCH('Capacity Backing (Hide)'!$A65,Capacity!$C$9:$Q$9,0))</f>
        <v>0</v>
      </c>
      <c r="L65" cm="1">
        <f t="array" ref="L65">INDEX(Capacity!$C$10:$Q$109,COLUMN(K8),MATCH('Capacity Backing (Hide)'!$A65,Capacity!$C$9:$Q$9,0))</f>
        <v>0</v>
      </c>
      <c r="M65" cm="1">
        <f t="array" ref="M65">INDEX(Capacity!$C$10:$Q$109,COLUMN(L8),MATCH('Capacity Backing (Hide)'!$A65,Capacity!$C$9:$Q$9,0))</f>
        <v>0</v>
      </c>
      <c r="N65" cm="1">
        <f t="array" ref="N65">INDEX(Capacity!$C$10:$Q$109,COLUMN(M8),MATCH('Capacity Backing (Hide)'!$A65,Capacity!$C$9:$Q$9,0))</f>
        <v>0</v>
      </c>
      <c r="O65" cm="1">
        <f t="array" ref="O65">INDEX(Capacity!$C$10:$Q$109,COLUMN(N8),MATCH('Capacity Backing (Hide)'!$A65,Capacity!$C$9:$Q$9,0))</f>
        <v>0</v>
      </c>
      <c r="P65" cm="1">
        <f t="array" ref="P65">INDEX(Capacity!$C$10:$Q$109,COLUMN(O8),MATCH('Capacity Backing (Hide)'!$A65,Capacity!$C$9:$Q$9,0))</f>
        <v>0</v>
      </c>
      <c r="Q65" cm="1">
        <f t="array" ref="Q65">INDEX(Capacity!$C$10:$Q$109,COLUMN(P8),MATCH('Capacity Backing (Hide)'!$A65,Capacity!$C$9:$Q$9,0))</f>
        <v>0</v>
      </c>
      <c r="R65" cm="1">
        <f t="array" ref="R65">INDEX(Capacity!$C$10:$Q$109,COLUMN(Q8),MATCH('Capacity Backing (Hide)'!$A65,Capacity!$C$9:$Q$9,0))</f>
        <v>0</v>
      </c>
      <c r="S65" cm="1">
        <f t="array" ref="S65">INDEX(Capacity!$C$10:$Q$109,COLUMN(R8),MATCH('Capacity Backing (Hide)'!$A65,Capacity!$C$9:$Q$9,0))</f>
        <v>0</v>
      </c>
      <c r="T65" cm="1">
        <f t="array" ref="T65">INDEX(Capacity!$C$10:$Q$109,COLUMN(S8),MATCH('Capacity Backing (Hide)'!$A65,Capacity!$C$9:$Q$9,0))</f>
        <v>0</v>
      </c>
      <c r="U65" cm="1">
        <f t="array" ref="U65">INDEX(Capacity!$C$10:$Q$109,COLUMN(T8),MATCH('Capacity Backing (Hide)'!$A65,Capacity!$C$9:$Q$9,0))</f>
        <v>0</v>
      </c>
      <c r="V65" cm="1">
        <f t="array" ref="V65">INDEX(Capacity!$C$10:$Q$109,COLUMN(U8),MATCH('Capacity Backing (Hide)'!$A65,Capacity!$C$9:$Q$9,0))</f>
        <v>0</v>
      </c>
      <c r="W65" cm="1">
        <f t="array" ref="W65">INDEX(Capacity!$C$10:$Q$109,COLUMN(V8),MATCH('Capacity Backing (Hide)'!$A65,Capacity!$C$9:$Q$9,0))</f>
        <v>0</v>
      </c>
      <c r="X65" cm="1">
        <f t="array" ref="X65">INDEX(Capacity!$C$10:$Q$109,COLUMN(W8),MATCH('Capacity Backing (Hide)'!$A65,Capacity!$C$9:$Q$9,0))</f>
        <v>0</v>
      </c>
      <c r="Y65" cm="1">
        <f t="array" ref="Y65">INDEX(Capacity!$C$10:$Q$109,COLUMN(X8),MATCH('Capacity Backing (Hide)'!$A65,Capacity!$C$9:$Q$9,0))</f>
        <v>0</v>
      </c>
      <c r="Z65" cm="1">
        <f t="array" ref="Z65">INDEX(Capacity!$C$10:$Q$109,COLUMN(Y8),MATCH('Capacity Backing (Hide)'!$A65,Capacity!$C$9:$Q$9,0))</f>
        <v>0</v>
      </c>
      <c r="AA65" cm="1">
        <f t="array" ref="AA65">INDEX(Capacity!$C$10:$Q$109,COLUMN(Z8),MATCH('Capacity Backing (Hide)'!$A65,Capacity!$C$9:$Q$9,0))</f>
        <v>0</v>
      </c>
      <c r="AB65" cm="1">
        <f t="array" ref="AB65">INDEX(Capacity!$C$10:$Q$109,COLUMN(AA8),MATCH('Capacity Backing (Hide)'!$A65,Capacity!$C$9:$Q$9,0))</f>
        <v>0</v>
      </c>
      <c r="AC65" cm="1">
        <f t="array" ref="AC65">INDEX(Capacity!$C$10:$Q$109,COLUMN(AB8),MATCH('Capacity Backing (Hide)'!$A65,Capacity!$C$9:$Q$9,0))</f>
        <v>0</v>
      </c>
      <c r="AD65" cm="1">
        <f t="array" ref="AD65">INDEX(Capacity!$C$10:$Q$109,COLUMN(AC8),MATCH('Capacity Backing (Hide)'!$A65,Capacity!$C$9:$Q$9,0))</f>
        <v>0</v>
      </c>
      <c r="AE65" cm="1">
        <f t="array" ref="AE65">INDEX(Capacity!$C$10:$Q$109,COLUMN(AD8),MATCH('Capacity Backing (Hide)'!$A65,Capacity!$C$9:$Q$9,0))</f>
        <v>0</v>
      </c>
      <c r="AF65" cm="1">
        <f t="array" ref="AF65">INDEX(Capacity!$C$10:$Q$109,COLUMN(AE8),MATCH('Capacity Backing (Hide)'!$A65,Capacity!$C$9:$Q$9,0))</f>
        <v>0</v>
      </c>
      <c r="AG65" cm="1">
        <f t="array" ref="AG65">INDEX(Capacity!$C$10:$Q$109,COLUMN(AF8),MATCH('Capacity Backing (Hide)'!$A65,Capacity!$C$9:$Q$9,0))</f>
        <v>0</v>
      </c>
      <c r="AH65" cm="1">
        <f t="array" ref="AH65">INDEX(Capacity!$C$10:$Q$109,COLUMN(AG8),MATCH('Capacity Backing (Hide)'!$A65,Capacity!$C$9:$Q$9,0))</f>
        <v>0</v>
      </c>
      <c r="AI65" cm="1">
        <f t="array" ref="AI65">INDEX(Capacity!$C$10:$Q$109,COLUMN(AH8),MATCH('Capacity Backing (Hide)'!$A65,Capacity!$C$9:$Q$9,0))</f>
        <v>0</v>
      </c>
      <c r="AJ65" cm="1">
        <f t="array" ref="AJ65">INDEX(Capacity!$C$10:$Q$109,COLUMN(AI8),MATCH('Capacity Backing (Hide)'!$A65,Capacity!$C$9:$Q$9,0))</f>
        <v>0</v>
      </c>
      <c r="AK65" cm="1">
        <f t="array" ref="AK65">INDEX(Capacity!$C$10:$Q$109,COLUMN(AJ8),MATCH('Capacity Backing (Hide)'!$A65,Capacity!$C$9:$Q$9,0))</f>
        <v>0</v>
      </c>
      <c r="AL65" cm="1">
        <f t="array" ref="AL65">INDEX(Capacity!$C$10:$Q$109,COLUMN(AK8),MATCH('Capacity Backing (Hide)'!$A65,Capacity!$C$9:$Q$9,0))</f>
        <v>0</v>
      </c>
      <c r="AM65" cm="1">
        <f t="array" ref="AM65">INDEX(Capacity!$C$10:$Q$109,COLUMN(AL8),MATCH('Capacity Backing (Hide)'!$A65,Capacity!$C$9:$Q$9,0))</f>
        <v>0</v>
      </c>
      <c r="AN65" cm="1">
        <f t="array" ref="AN65">INDEX(Capacity!$C$10:$Q$109,COLUMN(AM8),MATCH('Capacity Backing (Hide)'!$A65,Capacity!$C$9:$Q$9,0))</f>
        <v>0</v>
      </c>
      <c r="AO65" cm="1">
        <f t="array" ref="AO65">INDEX(Capacity!$C$10:$Q$109,COLUMN(AN8),MATCH('Capacity Backing (Hide)'!$A65,Capacity!$C$9:$Q$9,0))</f>
        <v>0</v>
      </c>
      <c r="AP65" cm="1">
        <f t="array" ref="AP65">INDEX(Capacity!$C$10:$Q$109,COLUMN(AO8),MATCH('Capacity Backing (Hide)'!$A65,Capacity!$C$9:$Q$9,0))</f>
        <v>0</v>
      </c>
      <c r="AQ65" cm="1">
        <f t="array" ref="AQ65">INDEX(Capacity!$C$10:$Q$109,COLUMN(AP8),MATCH('Capacity Backing (Hide)'!$A65,Capacity!$C$9:$Q$9,0))</f>
        <v>0</v>
      </c>
      <c r="AR65" cm="1">
        <f t="array" ref="AR65">INDEX(Capacity!$C$10:$Q$109,COLUMN(AQ8),MATCH('Capacity Backing (Hide)'!$A65,Capacity!$C$9:$Q$9,0))</f>
        <v>0</v>
      </c>
      <c r="AS65" cm="1">
        <f t="array" ref="AS65">INDEX(Capacity!$C$10:$Q$109,COLUMN(AR8),MATCH('Capacity Backing (Hide)'!$A65,Capacity!$C$9:$Q$9,0))</f>
        <v>0</v>
      </c>
      <c r="AT65" cm="1">
        <f t="array" ref="AT65">INDEX(Capacity!$C$10:$Q$109,COLUMN(AS8),MATCH('Capacity Backing (Hide)'!$A65,Capacity!$C$9:$Q$9,0))</f>
        <v>0</v>
      </c>
      <c r="AU65" cm="1">
        <f t="array" ref="AU65">INDEX(Capacity!$C$10:$Q$109,COLUMN(AT8),MATCH('Capacity Backing (Hide)'!$A65,Capacity!$C$9:$Q$9,0))</f>
        <v>0</v>
      </c>
      <c r="AV65" cm="1">
        <f t="array" ref="AV65">INDEX(Capacity!$C$10:$Q$109,COLUMN(AU8),MATCH('Capacity Backing (Hide)'!$A65,Capacity!$C$9:$Q$9,0))</f>
        <v>0</v>
      </c>
      <c r="AW65" cm="1">
        <f t="array" ref="AW65">INDEX(Capacity!$C$10:$Q$109,COLUMN(AV8),MATCH('Capacity Backing (Hide)'!$A65,Capacity!$C$9:$Q$9,0))</f>
        <v>0</v>
      </c>
      <c r="AX65" cm="1">
        <f t="array" ref="AX65">INDEX(Capacity!$C$10:$Q$109,COLUMN(AW8),MATCH('Capacity Backing (Hide)'!$A65,Capacity!$C$9:$Q$9,0))</f>
        <v>0</v>
      </c>
      <c r="AY65" cm="1">
        <f t="array" ref="AY65">INDEX(Capacity!$C$10:$Q$109,COLUMN(AX8),MATCH('Capacity Backing (Hide)'!$A65,Capacity!$C$9:$Q$9,0))</f>
        <v>0</v>
      </c>
      <c r="AZ65" cm="1">
        <f t="array" ref="AZ65">INDEX(Capacity!$C$10:$Q$109,COLUMN(AY8),MATCH('Capacity Backing (Hide)'!$A65,Capacity!$C$9:$Q$9,0))</f>
        <v>0</v>
      </c>
      <c r="BA65" cm="1">
        <f t="array" ref="BA65">INDEX(Capacity!$C$10:$Q$109,COLUMN(AZ8),MATCH('Capacity Backing (Hide)'!$A65,Capacity!$C$9:$Q$9,0))</f>
        <v>0</v>
      </c>
      <c r="BB65" cm="1">
        <f t="array" ref="BB65">INDEX(Capacity!$C$10:$Q$109,COLUMN(BA8),MATCH('Capacity Backing (Hide)'!$A65,Capacity!$C$9:$Q$9,0))</f>
        <v>0</v>
      </c>
      <c r="BC65" cm="1">
        <f t="array" ref="BC65">INDEX(Capacity!$C$10:$Q$109,COLUMN(BB8),MATCH('Capacity Backing (Hide)'!$A65,Capacity!$C$9:$Q$9,0))</f>
        <v>0</v>
      </c>
      <c r="BD65" cm="1">
        <f t="array" ref="BD65">INDEX(Capacity!$C$10:$Q$109,COLUMN(BC8),MATCH('Capacity Backing (Hide)'!$A65,Capacity!$C$9:$Q$9,0))</f>
        <v>0</v>
      </c>
      <c r="BE65" cm="1">
        <f t="array" ref="BE65">INDEX(Capacity!$C$10:$Q$109,COLUMN(BD8),MATCH('Capacity Backing (Hide)'!$A65,Capacity!$C$9:$Q$9,0))</f>
        <v>0</v>
      </c>
      <c r="BF65" cm="1">
        <f t="array" ref="BF65">INDEX(Capacity!$C$10:$Q$109,COLUMN(BE8),MATCH('Capacity Backing (Hide)'!$A65,Capacity!$C$9:$Q$9,0))</f>
        <v>0</v>
      </c>
      <c r="BG65" cm="1">
        <f t="array" ref="BG65">INDEX(Capacity!$C$10:$Q$109,COLUMN(BF8),MATCH('Capacity Backing (Hide)'!$A65,Capacity!$C$9:$Q$9,0))</f>
        <v>0</v>
      </c>
      <c r="BH65" cm="1">
        <f t="array" ref="BH65">INDEX(Capacity!$C$10:$Q$109,COLUMN(BG8),MATCH('Capacity Backing (Hide)'!$A65,Capacity!$C$9:$Q$9,0))</f>
        <v>0</v>
      </c>
      <c r="BI65" cm="1">
        <f t="array" ref="BI65">INDEX(Capacity!$C$10:$Q$109,COLUMN(BH8),MATCH('Capacity Backing (Hide)'!$A65,Capacity!$C$9:$Q$9,0))</f>
        <v>0</v>
      </c>
      <c r="BJ65" cm="1">
        <f t="array" ref="BJ65">INDEX(Capacity!$C$10:$Q$109,COLUMN(BI8),MATCH('Capacity Backing (Hide)'!$A65,Capacity!$C$9:$Q$9,0))</f>
        <v>0</v>
      </c>
      <c r="BK65" cm="1">
        <f t="array" ref="BK65">INDEX(Capacity!$C$10:$Q$109,COLUMN(BJ8),MATCH('Capacity Backing (Hide)'!$A65,Capacity!$C$9:$Q$9,0))</f>
        <v>0</v>
      </c>
      <c r="BL65" cm="1">
        <f t="array" ref="BL65">INDEX(Capacity!$C$10:$Q$109,COLUMN(BK8),MATCH('Capacity Backing (Hide)'!$A65,Capacity!$C$9:$Q$9,0))</f>
        <v>0</v>
      </c>
      <c r="BM65" cm="1">
        <f t="array" ref="BM65">INDEX(Capacity!$C$10:$Q$109,COLUMN(BL8),MATCH('Capacity Backing (Hide)'!$A65,Capacity!$C$9:$Q$9,0))</f>
        <v>0</v>
      </c>
      <c r="BN65" cm="1">
        <f t="array" ref="BN65">INDEX(Capacity!$C$10:$Q$109,COLUMN(BM8),MATCH('Capacity Backing (Hide)'!$A65,Capacity!$C$9:$Q$9,0))</f>
        <v>0</v>
      </c>
      <c r="BO65" cm="1">
        <f t="array" ref="BO65">INDEX(Capacity!$C$10:$Q$109,COLUMN(BN8),MATCH('Capacity Backing (Hide)'!$A65,Capacity!$C$9:$Q$9,0))</f>
        <v>0</v>
      </c>
      <c r="BP65" cm="1">
        <f t="array" ref="BP65">INDEX(Capacity!$C$10:$Q$109,COLUMN(BO8),MATCH('Capacity Backing (Hide)'!$A65,Capacity!$C$9:$Q$9,0))</f>
        <v>0</v>
      </c>
      <c r="BQ65" cm="1">
        <f t="array" ref="BQ65">INDEX(Capacity!$C$10:$Q$109,COLUMN(BP8),MATCH('Capacity Backing (Hide)'!$A65,Capacity!$C$9:$Q$9,0))</f>
        <v>0</v>
      </c>
      <c r="BR65" cm="1">
        <f t="array" ref="BR65">INDEX(Capacity!$C$10:$Q$109,COLUMN(BQ8),MATCH('Capacity Backing (Hide)'!$A65,Capacity!$C$9:$Q$9,0))</f>
        <v>0</v>
      </c>
      <c r="BS65" cm="1">
        <f t="array" ref="BS65">INDEX(Capacity!$C$10:$Q$109,COLUMN(BR8),MATCH('Capacity Backing (Hide)'!$A65,Capacity!$C$9:$Q$9,0))</f>
        <v>0</v>
      </c>
      <c r="BT65" cm="1">
        <f t="array" ref="BT65">INDEX(Capacity!$C$10:$Q$109,COLUMN(BS8),MATCH('Capacity Backing (Hide)'!$A65,Capacity!$C$9:$Q$9,0))</f>
        <v>0</v>
      </c>
      <c r="BU65" cm="1">
        <f t="array" ref="BU65">INDEX(Capacity!$C$10:$Q$109,COLUMN(BT8),MATCH('Capacity Backing (Hide)'!$A65,Capacity!$C$9:$Q$9,0))</f>
        <v>0</v>
      </c>
      <c r="BV65" cm="1">
        <f t="array" ref="BV65">INDEX(Capacity!$C$10:$Q$109,COLUMN(BU8),MATCH('Capacity Backing (Hide)'!$A65,Capacity!$C$9:$Q$9,0))</f>
        <v>0</v>
      </c>
      <c r="BW65" cm="1">
        <f t="array" ref="BW65">INDEX(Capacity!$C$10:$Q$109,COLUMN(BV8),MATCH('Capacity Backing (Hide)'!$A65,Capacity!$C$9:$Q$9,0))</f>
        <v>0</v>
      </c>
      <c r="BX65" cm="1">
        <f t="array" ref="BX65">INDEX(Capacity!$C$10:$Q$109,COLUMN(BW8),MATCH('Capacity Backing (Hide)'!$A65,Capacity!$C$9:$Q$9,0))</f>
        <v>0</v>
      </c>
      <c r="BY65" cm="1">
        <f t="array" ref="BY65">INDEX(Capacity!$C$10:$Q$109,COLUMN(BX8),MATCH('Capacity Backing (Hide)'!$A65,Capacity!$C$9:$Q$9,0))</f>
        <v>0</v>
      </c>
      <c r="BZ65" cm="1">
        <f t="array" ref="BZ65">INDEX(Capacity!$C$10:$Q$109,COLUMN(BY8),MATCH('Capacity Backing (Hide)'!$A65,Capacity!$C$9:$Q$9,0))</f>
        <v>0</v>
      </c>
      <c r="CA65" cm="1">
        <f t="array" ref="CA65">INDEX(Capacity!$C$10:$Q$109,COLUMN(BZ8),MATCH('Capacity Backing (Hide)'!$A65,Capacity!$C$9:$Q$9,0))</f>
        <v>0</v>
      </c>
      <c r="CB65" cm="1">
        <f t="array" ref="CB65">INDEX(Capacity!$C$10:$Q$109,COLUMN(CA8),MATCH('Capacity Backing (Hide)'!$A65,Capacity!$C$9:$Q$9,0))</f>
        <v>0</v>
      </c>
      <c r="CC65" cm="1">
        <f t="array" ref="CC65">INDEX(Capacity!$C$10:$Q$109,COLUMN(CB8),MATCH('Capacity Backing (Hide)'!$A65,Capacity!$C$9:$Q$9,0))</f>
        <v>0</v>
      </c>
      <c r="CD65" cm="1">
        <f t="array" ref="CD65">INDEX(Capacity!$C$10:$Q$109,COLUMN(CC8),MATCH('Capacity Backing (Hide)'!$A65,Capacity!$C$9:$Q$9,0))</f>
        <v>0</v>
      </c>
      <c r="CE65" cm="1">
        <f t="array" ref="CE65">INDEX(Capacity!$C$10:$Q$109,COLUMN(CD8),MATCH('Capacity Backing (Hide)'!$A65,Capacity!$C$9:$Q$9,0))</f>
        <v>0</v>
      </c>
      <c r="CF65" cm="1">
        <f t="array" ref="CF65">INDEX(Capacity!$C$10:$Q$109,COLUMN(CE8),MATCH('Capacity Backing (Hide)'!$A65,Capacity!$C$9:$Q$9,0))</f>
        <v>0</v>
      </c>
      <c r="CG65" cm="1">
        <f t="array" ref="CG65">INDEX(Capacity!$C$10:$Q$109,COLUMN(CF8),MATCH('Capacity Backing (Hide)'!$A65,Capacity!$C$9:$Q$9,0))</f>
        <v>0</v>
      </c>
      <c r="CH65" cm="1">
        <f t="array" ref="CH65">INDEX(Capacity!$C$10:$Q$109,COLUMN(CG8),MATCH('Capacity Backing (Hide)'!$A65,Capacity!$C$9:$Q$9,0))</f>
        <v>0</v>
      </c>
      <c r="CI65" cm="1">
        <f t="array" ref="CI65">INDEX(Capacity!$C$10:$Q$109,COLUMN(CH8),MATCH('Capacity Backing (Hide)'!$A65,Capacity!$C$9:$Q$9,0))</f>
        <v>0</v>
      </c>
      <c r="CJ65" cm="1">
        <f t="array" ref="CJ65">INDEX(Capacity!$C$10:$Q$109,COLUMN(CI8),MATCH('Capacity Backing (Hide)'!$A65,Capacity!$C$9:$Q$9,0))</f>
        <v>0</v>
      </c>
      <c r="CK65" cm="1">
        <f t="array" ref="CK65">INDEX(Capacity!$C$10:$Q$109,COLUMN(CJ8),MATCH('Capacity Backing (Hide)'!$A65,Capacity!$C$9:$Q$9,0))</f>
        <v>0</v>
      </c>
      <c r="CL65" cm="1">
        <f t="array" ref="CL65">INDEX(Capacity!$C$10:$Q$109,COLUMN(CK8),MATCH('Capacity Backing (Hide)'!$A65,Capacity!$C$9:$Q$9,0))</f>
        <v>0</v>
      </c>
      <c r="CM65" cm="1">
        <f t="array" ref="CM65">INDEX(Capacity!$C$10:$Q$109,COLUMN(CL8),MATCH('Capacity Backing (Hide)'!$A65,Capacity!$C$9:$Q$9,0))</f>
        <v>0</v>
      </c>
      <c r="CN65" cm="1">
        <f t="array" ref="CN65">INDEX(Capacity!$C$10:$Q$109,COLUMN(CM8),MATCH('Capacity Backing (Hide)'!$A65,Capacity!$C$9:$Q$9,0))</f>
        <v>0</v>
      </c>
      <c r="CO65" cm="1">
        <f t="array" ref="CO65">INDEX(Capacity!$C$10:$Q$109,COLUMN(CN8),MATCH('Capacity Backing (Hide)'!$A65,Capacity!$C$9:$Q$9,0))</f>
        <v>0</v>
      </c>
      <c r="CP65" cm="1">
        <f t="array" ref="CP65">INDEX(Capacity!$C$10:$Q$109,COLUMN(CO8),MATCH('Capacity Backing (Hide)'!$A65,Capacity!$C$9:$Q$9,0))</f>
        <v>0</v>
      </c>
      <c r="CQ65" cm="1">
        <f t="array" ref="CQ65">INDEX(Capacity!$C$10:$Q$109,COLUMN(CP8),MATCH('Capacity Backing (Hide)'!$A65,Capacity!$C$9:$Q$9,0))</f>
        <v>0</v>
      </c>
      <c r="CR65" cm="1">
        <f t="array" ref="CR65">INDEX(Capacity!$C$10:$Q$109,COLUMN(CQ8),MATCH('Capacity Backing (Hide)'!$A65,Capacity!$C$9:$Q$9,0))</f>
        <v>0</v>
      </c>
      <c r="CS65" cm="1">
        <f t="array" ref="CS65">INDEX(Capacity!$C$10:$Q$109,COLUMN(CR8),MATCH('Capacity Backing (Hide)'!$A65,Capacity!$C$9:$Q$9,0))</f>
        <v>0</v>
      </c>
      <c r="CT65" cm="1">
        <f t="array" ref="CT65">INDEX(Capacity!$C$10:$Q$109,COLUMN(CS8),MATCH('Capacity Backing (Hide)'!$A65,Capacity!$C$9:$Q$9,0))</f>
        <v>0</v>
      </c>
      <c r="CU65" cm="1">
        <f t="array" ref="CU65">INDEX(Capacity!$C$10:$Q$109,COLUMN(CT8),MATCH('Capacity Backing (Hide)'!$A65,Capacity!$C$9:$Q$9,0))</f>
        <v>0</v>
      </c>
      <c r="CV65" cm="1">
        <f t="array" ref="CV65">INDEX(Capacity!$C$10:$Q$109,COLUMN(CU8),MATCH('Capacity Backing (Hide)'!$A65,Capacity!$C$9:$Q$9,0))</f>
        <v>0</v>
      </c>
      <c r="CW65" cm="1">
        <f t="array" ref="CW65">INDEX(Capacity!$C$10:$Q$109,COLUMN(CV8),MATCH('Capacity Backing (Hide)'!$A65,Capacity!$C$9:$Q$9,0))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INDEX(Capacity!$C$10:$Q$109,COLUMN(A9),MATCH('Capacity Backing (Hide)'!$A66,Capacity!$C$9:$Q$9,0))</f>
        <v>0</v>
      </c>
      <c r="C66" cm="1">
        <f t="array" ref="C66">INDEX(Capacity!$C$10:$Q$109,COLUMN(B9),MATCH('Capacity Backing (Hide)'!$A66,Capacity!$C$9:$Q$9,0))</f>
        <v>0</v>
      </c>
      <c r="D66" cm="1">
        <f t="array" ref="D66">INDEX(Capacity!$C$10:$Q$109,COLUMN(C9),MATCH('Capacity Backing (Hide)'!$A66,Capacity!$C$9:$Q$9,0))</f>
        <v>0</v>
      </c>
      <c r="E66" cm="1">
        <f t="array" ref="E66">INDEX(Capacity!$C$10:$Q$109,COLUMN(D9),MATCH('Capacity Backing (Hide)'!$A66,Capacity!$C$9:$Q$9,0))</f>
        <v>0</v>
      </c>
      <c r="F66" cm="1">
        <f t="array" ref="F66">INDEX(Capacity!$C$10:$Q$109,COLUMN(E9),MATCH('Capacity Backing (Hide)'!$A66,Capacity!$C$9:$Q$9,0))</f>
        <v>0</v>
      </c>
      <c r="G66" cm="1">
        <f t="array" ref="G66">INDEX(Capacity!$C$10:$Q$109,COLUMN(F9),MATCH('Capacity Backing (Hide)'!$A66,Capacity!$C$9:$Q$9,0))</f>
        <v>0</v>
      </c>
      <c r="H66" cm="1">
        <f t="array" ref="H66">INDEX(Capacity!$C$10:$Q$109,COLUMN(G9),MATCH('Capacity Backing (Hide)'!$A66,Capacity!$C$9:$Q$9,0))</f>
        <v>0</v>
      </c>
      <c r="I66" cm="1">
        <f t="array" ref="I66">INDEX(Capacity!$C$10:$Q$109,COLUMN(H9),MATCH('Capacity Backing (Hide)'!$A66,Capacity!$C$9:$Q$9,0))</f>
        <v>0</v>
      </c>
      <c r="J66" cm="1">
        <f t="array" ref="J66">INDEX(Capacity!$C$10:$Q$109,COLUMN(I9),MATCH('Capacity Backing (Hide)'!$A66,Capacity!$C$9:$Q$9,0))</f>
        <v>0</v>
      </c>
      <c r="K66" cm="1">
        <f t="array" ref="K66">INDEX(Capacity!$C$10:$Q$109,COLUMN(J9),MATCH('Capacity Backing (Hide)'!$A66,Capacity!$C$9:$Q$9,0))</f>
        <v>0</v>
      </c>
      <c r="L66" cm="1">
        <f t="array" ref="L66">INDEX(Capacity!$C$10:$Q$109,COLUMN(K9),MATCH('Capacity Backing (Hide)'!$A66,Capacity!$C$9:$Q$9,0))</f>
        <v>0</v>
      </c>
      <c r="M66" cm="1">
        <f t="array" ref="M66">INDEX(Capacity!$C$10:$Q$109,COLUMN(L9),MATCH('Capacity Backing (Hide)'!$A66,Capacity!$C$9:$Q$9,0))</f>
        <v>0</v>
      </c>
      <c r="N66" cm="1">
        <f t="array" ref="N66">INDEX(Capacity!$C$10:$Q$109,COLUMN(M9),MATCH('Capacity Backing (Hide)'!$A66,Capacity!$C$9:$Q$9,0))</f>
        <v>0</v>
      </c>
      <c r="O66" cm="1">
        <f t="array" ref="O66">INDEX(Capacity!$C$10:$Q$109,COLUMN(N9),MATCH('Capacity Backing (Hide)'!$A66,Capacity!$C$9:$Q$9,0))</f>
        <v>0</v>
      </c>
      <c r="P66" cm="1">
        <f t="array" ref="P66">INDEX(Capacity!$C$10:$Q$109,COLUMN(O9),MATCH('Capacity Backing (Hide)'!$A66,Capacity!$C$9:$Q$9,0))</f>
        <v>0</v>
      </c>
      <c r="Q66" cm="1">
        <f t="array" ref="Q66">INDEX(Capacity!$C$10:$Q$109,COLUMN(P9),MATCH('Capacity Backing (Hide)'!$A66,Capacity!$C$9:$Q$9,0))</f>
        <v>0</v>
      </c>
      <c r="R66" cm="1">
        <f t="array" ref="R66">INDEX(Capacity!$C$10:$Q$109,COLUMN(Q9),MATCH('Capacity Backing (Hide)'!$A66,Capacity!$C$9:$Q$9,0))</f>
        <v>0</v>
      </c>
      <c r="S66" cm="1">
        <f t="array" ref="S66">INDEX(Capacity!$C$10:$Q$109,COLUMN(R9),MATCH('Capacity Backing (Hide)'!$A66,Capacity!$C$9:$Q$9,0))</f>
        <v>0</v>
      </c>
      <c r="T66" cm="1">
        <f t="array" ref="T66">INDEX(Capacity!$C$10:$Q$109,COLUMN(S9),MATCH('Capacity Backing (Hide)'!$A66,Capacity!$C$9:$Q$9,0))</f>
        <v>0</v>
      </c>
      <c r="U66" cm="1">
        <f t="array" ref="U66">INDEX(Capacity!$C$10:$Q$109,COLUMN(T9),MATCH('Capacity Backing (Hide)'!$A66,Capacity!$C$9:$Q$9,0))</f>
        <v>0</v>
      </c>
      <c r="V66" cm="1">
        <f t="array" ref="V66">INDEX(Capacity!$C$10:$Q$109,COLUMN(U9),MATCH('Capacity Backing (Hide)'!$A66,Capacity!$C$9:$Q$9,0))</f>
        <v>0</v>
      </c>
      <c r="W66" cm="1">
        <f t="array" ref="W66">INDEX(Capacity!$C$10:$Q$109,COLUMN(V9),MATCH('Capacity Backing (Hide)'!$A66,Capacity!$C$9:$Q$9,0))</f>
        <v>0</v>
      </c>
      <c r="X66" cm="1">
        <f t="array" ref="X66">INDEX(Capacity!$C$10:$Q$109,COLUMN(W9),MATCH('Capacity Backing (Hide)'!$A66,Capacity!$C$9:$Q$9,0))</f>
        <v>0</v>
      </c>
      <c r="Y66" cm="1">
        <f t="array" ref="Y66">INDEX(Capacity!$C$10:$Q$109,COLUMN(X9),MATCH('Capacity Backing (Hide)'!$A66,Capacity!$C$9:$Q$9,0))</f>
        <v>0</v>
      </c>
      <c r="Z66" cm="1">
        <f t="array" ref="Z66">INDEX(Capacity!$C$10:$Q$109,COLUMN(Y9),MATCH('Capacity Backing (Hide)'!$A66,Capacity!$C$9:$Q$9,0))</f>
        <v>0</v>
      </c>
      <c r="AA66" cm="1">
        <f t="array" ref="AA66">INDEX(Capacity!$C$10:$Q$109,COLUMN(Z9),MATCH('Capacity Backing (Hide)'!$A66,Capacity!$C$9:$Q$9,0))</f>
        <v>0</v>
      </c>
      <c r="AB66" cm="1">
        <f t="array" ref="AB66">INDEX(Capacity!$C$10:$Q$109,COLUMN(AA9),MATCH('Capacity Backing (Hide)'!$A66,Capacity!$C$9:$Q$9,0))</f>
        <v>0</v>
      </c>
      <c r="AC66" cm="1">
        <f t="array" ref="AC66">INDEX(Capacity!$C$10:$Q$109,COLUMN(AB9),MATCH('Capacity Backing (Hide)'!$A66,Capacity!$C$9:$Q$9,0))</f>
        <v>0</v>
      </c>
      <c r="AD66" cm="1">
        <f t="array" ref="AD66">INDEX(Capacity!$C$10:$Q$109,COLUMN(AC9),MATCH('Capacity Backing (Hide)'!$A66,Capacity!$C$9:$Q$9,0))</f>
        <v>0</v>
      </c>
      <c r="AE66" cm="1">
        <f t="array" ref="AE66">INDEX(Capacity!$C$10:$Q$109,COLUMN(AD9),MATCH('Capacity Backing (Hide)'!$A66,Capacity!$C$9:$Q$9,0))</f>
        <v>0</v>
      </c>
      <c r="AF66" cm="1">
        <f t="array" ref="AF66">INDEX(Capacity!$C$10:$Q$109,COLUMN(AE9),MATCH('Capacity Backing (Hide)'!$A66,Capacity!$C$9:$Q$9,0))</f>
        <v>0</v>
      </c>
      <c r="AG66" cm="1">
        <f t="array" ref="AG66">INDEX(Capacity!$C$10:$Q$109,COLUMN(AF9),MATCH('Capacity Backing (Hide)'!$A66,Capacity!$C$9:$Q$9,0))</f>
        <v>0</v>
      </c>
      <c r="AH66" cm="1">
        <f t="array" ref="AH66">INDEX(Capacity!$C$10:$Q$109,COLUMN(AG9),MATCH('Capacity Backing (Hide)'!$A66,Capacity!$C$9:$Q$9,0))</f>
        <v>0</v>
      </c>
      <c r="AI66" cm="1">
        <f t="array" ref="AI66">INDEX(Capacity!$C$10:$Q$109,COLUMN(AH9),MATCH('Capacity Backing (Hide)'!$A66,Capacity!$C$9:$Q$9,0))</f>
        <v>0</v>
      </c>
      <c r="AJ66" cm="1">
        <f t="array" ref="AJ66">INDEX(Capacity!$C$10:$Q$109,COLUMN(AI9),MATCH('Capacity Backing (Hide)'!$A66,Capacity!$C$9:$Q$9,0))</f>
        <v>0</v>
      </c>
      <c r="AK66" cm="1">
        <f t="array" ref="AK66">INDEX(Capacity!$C$10:$Q$109,COLUMN(AJ9),MATCH('Capacity Backing (Hide)'!$A66,Capacity!$C$9:$Q$9,0))</f>
        <v>0</v>
      </c>
      <c r="AL66" cm="1">
        <f t="array" ref="AL66">INDEX(Capacity!$C$10:$Q$109,COLUMN(AK9),MATCH('Capacity Backing (Hide)'!$A66,Capacity!$C$9:$Q$9,0))</f>
        <v>0</v>
      </c>
      <c r="AM66" cm="1">
        <f t="array" ref="AM66">INDEX(Capacity!$C$10:$Q$109,COLUMN(AL9),MATCH('Capacity Backing (Hide)'!$A66,Capacity!$C$9:$Q$9,0))</f>
        <v>0</v>
      </c>
      <c r="AN66" cm="1">
        <f t="array" ref="AN66">INDEX(Capacity!$C$10:$Q$109,COLUMN(AM9),MATCH('Capacity Backing (Hide)'!$A66,Capacity!$C$9:$Q$9,0))</f>
        <v>0</v>
      </c>
      <c r="AO66" cm="1">
        <f t="array" ref="AO66">INDEX(Capacity!$C$10:$Q$109,COLUMN(AN9),MATCH('Capacity Backing (Hide)'!$A66,Capacity!$C$9:$Q$9,0))</f>
        <v>0</v>
      </c>
      <c r="AP66" cm="1">
        <f t="array" ref="AP66">INDEX(Capacity!$C$10:$Q$109,COLUMN(AO9),MATCH('Capacity Backing (Hide)'!$A66,Capacity!$C$9:$Q$9,0))</f>
        <v>0</v>
      </c>
      <c r="AQ66" cm="1">
        <f t="array" ref="AQ66">INDEX(Capacity!$C$10:$Q$109,COLUMN(AP9),MATCH('Capacity Backing (Hide)'!$A66,Capacity!$C$9:$Q$9,0))</f>
        <v>0</v>
      </c>
      <c r="AR66" cm="1">
        <f t="array" ref="AR66">INDEX(Capacity!$C$10:$Q$109,COLUMN(AQ9),MATCH('Capacity Backing (Hide)'!$A66,Capacity!$C$9:$Q$9,0))</f>
        <v>0</v>
      </c>
      <c r="AS66" cm="1">
        <f t="array" ref="AS66">INDEX(Capacity!$C$10:$Q$109,COLUMN(AR9),MATCH('Capacity Backing (Hide)'!$A66,Capacity!$C$9:$Q$9,0))</f>
        <v>0</v>
      </c>
      <c r="AT66" cm="1">
        <f t="array" ref="AT66">INDEX(Capacity!$C$10:$Q$109,COLUMN(AS9),MATCH('Capacity Backing (Hide)'!$A66,Capacity!$C$9:$Q$9,0))</f>
        <v>0</v>
      </c>
      <c r="AU66" cm="1">
        <f t="array" ref="AU66">INDEX(Capacity!$C$10:$Q$109,COLUMN(AT9),MATCH('Capacity Backing (Hide)'!$A66,Capacity!$C$9:$Q$9,0))</f>
        <v>0</v>
      </c>
      <c r="AV66" cm="1">
        <f t="array" ref="AV66">INDEX(Capacity!$C$10:$Q$109,COLUMN(AU9),MATCH('Capacity Backing (Hide)'!$A66,Capacity!$C$9:$Q$9,0))</f>
        <v>0</v>
      </c>
      <c r="AW66" cm="1">
        <f t="array" ref="AW66">INDEX(Capacity!$C$10:$Q$109,COLUMN(AV9),MATCH('Capacity Backing (Hide)'!$A66,Capacity!$C$9:$Q$9,0))</f>
        <v>0</v>
      </c>
      <c r="AX66" cm="1">
        <f t="array" ref="AX66">INDEX(Capacity!$C$10:$Q$109,COLUMN(AW9),MATCH('Capacity Backing (Hide)'!$A66,Capacity!$C$9:$Q$9,0))</f>
        <v>0</v>
      </c>
      <c r="AY66" cm="1">
        <f t="array" ref="AY66">INDEX(Capacity!$C$10:$Q$109,COLUMN(AX9),MATCH('Capacity Backing (Hide)'!$A66,Capacity!$C$9:$Q$9,0))</f>
        <v>0</v>
      </c>
      <c r="AZ66" cm="1">
        <f t="array" ref="AZ66">INDEX(Capacity!$C$10:$Q$109,COLUMN(AY9),MATCH('Capacity Backing (Hide)'!$A66,Capacity!$C$9:$Q$9,0))</f>
        <v>0</v>
      </c>
      <c r="BA66" cm="1">
        <f t="array" ref="BA66">INDEX(Capacity!$C$10:$Q$109,COLUMN(AZ9),MATCH('Capacity Backing (Hide)'!$A66,Capacity!$C$9:$Q$9,0))</f>
        <v>0</v>
      </c>
      <c r="BB66" cm="1">
        <f t="array" ref="BB66">INDEX(Capacity!$C$10:$Q$109,COLUMN(BA9),MATCH('Capacity Backing (Hide)'!$A66,Capacity!$C$9:$Q$9,0))</f>
        <v>0</v>
      </c>
      <c r="BC66" cm="1">
        <f t="array" ref="BC66">INDEX(Capacity!$C$10:$Q$109,COLUMN(BB9),MATCH('Capacity Backing (Hide)'!$A66,Capacity!$C$9:$Q$9,0))</f>
        <v>0</v>
      </c>
      <c r="BD66" cm="1">
        <f t="array" ref="BD66">INDEX(Capacity!$C$10:$Q$109,COLUMN(BC9),MATCH('Capacity Backing (Hide)'!$A66,Capacity!$C$9:$Q$9,0))</f>
        <v>0</v>
      </c>
      <c r="BE66" cm="1">
        <f t="array" ref="BE66">INDEX(Capacity!$C$10:$Q$109,COLUMN(BD9),MATCH('Capacity Backing (Hide)'!$A66,Capacity!$C$9:$Q$9,0))</f>
        <v>0</v>
      </c>
      <c r="BF66" cm="1">
        <f t="array" ref="BF66">INDEX(Capacity!$C$10:$Q$109,COLUMN(BE9),MATCH('Capacity Backing (Hide)'!$A66,Capacity!$C$9:$Q$9,0))</f>
        <v>0</v>
      </c>
      <c r="BG66" cm="1">
        <f t="array" ref="BG66">INDEX(Capacity!$C$10:$Q$109,COLUMN(BF9),MATCH('Capacity Backing (Hide)'!$A66,Capacity!$C$9:$Q$9,0))</f>
        <v>0</v>
      </c>
      <c r="BH66" cm="1">
        <f t="array" ref="BH66">INDEX(Capacity!$C$10:$Q$109,COLUMN(BG9),MATCH('Capacity Backing (Hide)'!$A66,Capacity!$C$9:$Q$9,0))</f>
        <v>0</v>
      </c>
      <c r="BI66" cm="1">
        <f t="array" ref="BI66">INDEX(Capacity!$C$10:$Q$109,COLUMN(BH9),MATCH('Capacity Backing (Hide)'!$A66,Capacity!$C$9:$Q$9,0))</f>
        <v>0</v>
      </c>
      <c r="BJ66" cm="1">
        <f t="array" ref="BJ66">INDEX(Capacity!$C$10:$Q$109,COLUMN(BI9),MATCH('Capacity Backing (Hide)'!$A66,Capacity!$C$9:$Q$9,0))</f>
        <v>0</v>
      </c>
      <c r="BK66" cm="1">
        <f t="array" ref="BK66">INDEX(Capacity!$C$10:$Q$109,COLUMN(BJ9),MATCH('Capacity Backing (Hide)'!$A66,Capacity!$C$9:$Q$9,0))</f>
        <v>0</v>
      </c>
      <c r="BL66" cm="1">
        <f t="array" ref="BL66">INDEX(Capacity!$C$10:$Q$109,COLUMN(BK9),MATCH('Capacity Backing (Hide)'!$A66,Capacity!$C$9:$Q$9,0))</f>
        <v>0</v>
      </c>
      <c r="BM66" cm="1">
        <f t="array" ref="BM66">INDEX(Capacity!$C$10:$Q$109,COLUMN(BL9),MATCH('Capacity Backing (Hide)'!$A66,Capacity!$C$9:$Q$9,0))</f>
        <v>0</v>
      </c>
      <c r="BN66" cm="1">
        <f t="array" ref="BN66">INDEX(Capacity!$C$10:$Q$109,COLUMN(BM9),MATCH('Capacity Backing (Hide)'!$A66,Capacity!$C$9:$Q$9,0))</f>
        <v>0</v>
      </c>
      <c r="BO66" cm="1">
        <f t="array" ref="BO66">INDEX(Capacity!$C$10:$Q$109,COLUMN(BN9),MATCH('Capacity Backing (Hide)'!$A66,Capacity!$C$9:$Q$9,0))</f>
        <v>0</v>
      </c>
      <c r="BP66" cm="1">
        <f t="array" ref="BP66">INDEX(Capacity!$C$10:$Q$109,COLUMN(BO9),MATCH('Capacity Backing (Hide)'!$A66,Capacity!$C$9:$Q$9,0))</f>
        <v>0</v>
      </c>
      <c r="BQ66" cm="1">
        <f t="array" ref="BQ66">INDEX(Capacity!$C$10:$Q$109,COLUMN(BP9),MATCH('Capacity Backing (Hide)'!$A66,Capacity!$C$9:$Q$9,0))</f>
        <v>0</v>
      </c>
      <c r="BR66" cm="1">
        <f t="array" ref="BR66">INDEX(Capacity!$C$10:$Q$109,COLUMN(BQ9),MATCH('Capacity Backing (Hide)'!$A66,Capacity!$C$9:$Q$9,0))</f>
        <v>0</v>
      </c>
      <c r="BS66" cm="1">
        <f t="array" ref="BS66">INDEX(Capacity!$C$10:$Q$109,COLUMN(BR9),MATCH('Capacity Backing (Hide)'!$A66,Capacity!$C$9:$Q$9,0))</f>
        <v>0</v>
      </c>
      <c r="BT66" cm="1">
        <f t="array" ref="BT66">INDEX(Capacity!$C$10:$Q$109,COLUMN(BS9),MATCH('Capacity Backing (Hide)'!$A66,Capacity!$C$9:$Q$9,0))</f>
        <v>0</v>
      </c>
      <c r="BU66" cm="1">
        <f t="array" ref="BU66">INDEX(Capacity!$C$10:$Q$109,COLUMN(BT9),MATCH('Capacity Backing (Hide)'!$A66,Capacity!$C$9:$Q$9,0))</f>
        <v>0</v>
      </c>
      <c r="BV66" cm="1">
        <f t="array" ref="BV66">INDEX(Capacity!$C$10:$Q$109,COLUMN(BU9),MATCH('Capacity Backing (Hide)'!$A66,Capacity!$C$9:$Q$9,0))</f>
        <v>0</v>
      </c>
      <c r="BW66" cm="1">
        <f t="array" ref="BW66">INDEX(Capacity!$C$10:$Q$109,COLUMN(BV9),MATCH('Capacity Backing (Hide)'!$A66,Capacity!$C$9:$Q$9,0))</f>
        <v>0</v>
      </c>
      <c r="BX66" cm="1">
        <f t="array" ref="BX66">INDEX(Capacity!$C$10:$Q$109,COLUMN(BW9),MATCH('Capacity Backing (Hide)'!$A66,Capacity!$C$9:$Q$9,0))</f>
        <v>0</v>
      </c>
      <c r="BY66" cm="1">
        <f t="array" ref="BY66">INDEX(Capacity!$C$10:$Q$109,COLUMN(BX9),MATCH('Capacity Backing (Hide)'!$A66,Capacity!$C$9:$Q$9,0))</f>
        <v>0</v>
      </c>
      <c r="BZ66" cm="1">
        <f t="array" ref="BZ66">INDEX(Capacity!$C$10:$Q$109,COLUMN(BY9),MATCH('Capacity Backing (Hide)'!$A66,Capacity!$C$9:$Q$9,0))</f>
        <v>0</v>
      </c>
      <c r="CA66" cm="1">
        <f t="array" ref="CA66">INDEX(Capacity!$C$10:$Q$109,COLUMN(BZ9),MATCH('Capacity Backing (Hide)'!$A66,Capacity!$C$9:$Q$9,0))</f>
        <v>0</v>
      </c>
      <c r="CB66" cm="1">
        <f t="array" ref="CB66">INDEX(Capacity!$C$10:$Q$109,COLUMN(CA9),MATCH('Capacity Backing (Hide)'!$A66,Capacity!$C$9:$Q$9,0))</f>
        <v>0</v>
      </c>
      <c r="CC66" cm="1">
        <f t="array" ref="CC66">INDEX(Capacity!$C$10:$Q$109,COLUMN(CB9),MATCH('Capacity Backing (Hide)'!$A66,Capacity!$C$9:$Q$9,0))</f>
        <v>0</v>
      </c>
      <c r="CD66" cm="1">
        <f t="array" ref="CD66">INDEX(Capacity!$C$10:$Q$109,COLUMN(CC9),MATCH('Capacity Backing (Hide)'!$A66,Capacity!$C$9:$Q$9,0))</f>
        <v>0</v>
      </c>
      <c r="CE66" cm="1">
        <f t="array" ref="CE66">INDEX(Capacity!$C$10:$Q$109,COLUMN(CD9),MATCH('Capacity Backing (Hide)'!$A66,Capacity!$C$9:$Q$9,0))</f>
        <v>0</v>
      </c>
      <c r="CF66" cm="1">
        <f t="array" ref="CF66">INDEX(Capacity!$C$10:$Q$109,COLUMN(CE9),MATCH('Capacity Backing (Hide)'!$A66,Capacity!$C$9:$Q$9,0))</f>
        <v>0</v>
      </c>
      <c r="CG66" cm="1">
        <f t="array" ref="CG66">INDEX(Capacity!$C$10:$Q$109,COLUMN(CF9),MATCH('Capacity Backing (Hide)'!$A66,Capacity!$C$9:$Q$9,0))</f>
        <v>0</v>
      </c>
      <c r="CH66" cm="1">
        <f t="array" ref="CH66">INDEX(Capacity!$C$10:$Q$109,COLUMN(CG9),MATCH('Capacity Backing (Hide)'!$A66,Capacity!$C$9:$Q$9,0))</f>
        <v>0</v>
      </c>
      <c r="CI66" cm="1">
        <f t="array" ref="CI66">INDEX(Capacity!$C$10:$Q$109,COLUMN(CH9),MATCH('Capacity Backing (Hide)'!$A66,Capacity!$C$9:$Q$9,0))</f>
        <v>0</v>
      </c>
      <c r="CJ66" cm="1">
        <f t="array" ref="CJ66">INDEX(Capacity!$C$10:$Q$109,COLUMN(CI9),MATCH('Capacity Backing (Hide)'!$A66,Capacity!$C$9:$Q$9,0))</f>
        <v>0</v>
      </c>
      <c r="CK66" cm="1">
        <f t="array" ref="CK66">INDEX(Capacity!$C$10:$Q$109,COLUMN(CJ9),MATCH('Capacity Backing (Hide)'!$A66,Capacity!$C$9:$Q$9,0))</f>
        <v>0</v>
      </c>
      <c r="CL66" cm="1">
        <f t="array" ref="CL66">INDEX(Capacity!$C$10:$Q$109,COLUMN(CK9),MATCH('Capacity Backing (Hide)'!$A66,Capacity!$C$9:$Q$9,0))</f>
        <v>0</v>
      </c>
      <c r="CM66" cm="1">
        <f t="array" ref="CM66">INDEX(Capacity!$C$10:$Q$109,COLUMN(CL9),MATCH('Capacity Backing (Hide)'!$A66,Capacity!$C$9:$Q$9,0))</f>
        <v>0</v>
      </c>
      <c r="CN66" cm="1">
        <f t="array" ref="CN66">INDEX(Capacity!$C$10:$Q$109,COLUMN(CM9),MATCH('Capacity Backing (Hide)'!$A66,Capacity!$C$9:$Q$9,0))</f>
        <v>0</v>
      </c>
      <c r="CO66" cm="1">
        <f t="array" ref="CO66">INDEX(Capacity!$C$10:$Q$109,COLUMN(CN9),MATCH('Capacity Backing (Hide)'!$A66,Capacity!$C$9:$Q$9,0))</f>
        <v>0</v>
      </c>
      <c r="CP66" cm="1">
        <f t="array" ref="CP66">INDEX(Capacity!$C$10:$Q$109,COLUMN(CO9),MATCH('Capacity Backing (Hide)'!$A66,Capacity!$C$9:$Q$9,0))</f>
        <v>0</v>
      </c>
      <c r="CQ66" cm="1">
        <f t="array" ref="CQ66">INDEX(Capacity!$C$10:$Q$109,COLUMN(CP9),MATCH('Capacity Backing (Hide)'!$A66,Capacity!$C$9:$Q$9,0))</f>
        <v>0</v>
      </c>
      <c r="CR66" cm="1">
        <f t="array" ref="CR66">INDEX(Capacity!$C$10:$Q$109,COLUMN(CQ9),MATCH('Capacity Backing (Hide)'!$A66,Capacity!$C$9:$Q$9,0))</f>
        <v>0</v>
      </c>
      <c r="CS66" cm="1">
        <f t="array" ref="CS66">INDEX(Capacity!$C$10:$Q$109,COLUMN(CR9),MATCH('Capacity Backing (Hide)'!$A66,Capacity!$C$9:$Q$9,0))</f>
        <v>0</v>
      </c>
      <c r="CT66" cm="1">
        <f t="array" ref="CT66">INDEX(Capacity!$C$10:$Q$109,COLUMN(CS9),MATCH('Capacity Backing (Hide)'!$A66,Capacity!$C$9:$Q$9,0))</f>
        <v>0</v>
      </c>
      <c r="CU66" cm="1">
        <f t="array" ref="CU66">INDEX(Capacity!$C$10:$Q$109,COLUMN(CT9),MATCH('Capacity Backing (Hide)'!$A66,Capacity!$C$9:$Q$9,0))</f>
        <v>0</v>
      </c>
      <c r="CV66" cm="1">
        <f t="array" ref="CV66">INDEX(Capacity!$C$10:$Q$109,COLUMN(CU9),MATCH('Capacity Backing (Hide)'!$A66,Capacity!$C$9:$Q$9,0))</f>
        <v>0</v>
      </c>
      <c r="CW66" cm="1">
        <f t="array" ref="CW66">INDEX(Capacity!$C$10:$Q$109,COLUMN(CV9),MATCH('Capacity Backing (Hide)'!$A66,Capacity!$C$9:$Q$9,0))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INDEX(Capacity!$C$10:$Q$109,COLUMN(A10),MATCH('Capacity Backing (Hide)'!$A67,Capacity!$C$9:$Q$9,0))</f>
        <v>0</v>
      </c>
      <c r="C67" cm="1">
        <f t="array" ref="C67">INDEX(Capacity!$C$10:$Q$109,COLUMN(B10),MATCH('Capacity Backing (Hide)'!$A67,Capacity!$C$9:$Q$9,0))</f>
        <v>0</v>
      </c>
      <c r="D67" cm="1">
        <f t="array" ref="D67">INDEX(Capacity!$C$10:$Q$109,COLUMN(C10),MATCH('Capacity Backing (Hide)'!$A67,Capacity!$C$9:$Q$9,0))</f>
        <v>0</v>
      </c>
      <c r="E67" cm="1">
        <f t="array" ref="E67">INDEX(Capacity!$C$10:$Q$109,COLUMN(D10),MATCH('Capacity Backing (Hide)'!$A67,Capacity!$C$9:$Q$9,0))</f>
        <v>0</v>
      </c>
      <c r="F67" cm="1">
        <f t="array" ref="F67">INDEX(Capacity!$C$10:$Q$109,COLUMN(E10),MATCH('Capacity Backing (Hide)'!$A67,Capacity!$C$9:$Q$9,0))</f>
        <v>0</v>
      </c>
      <c r="G67" cm="1">
        <f t="array" ref="G67">INDEX(Capacity!$C$10:$Q$109,COLUMN(F10),MATCH('Capacity Backing (Hide)'!$A67,Capacity!$C$9:$Q$9,0))</f>
        <v>0</v>
      </c>
      <c r="H67" cm="1">
        <f t="array" ref="H67">INDEX(Capacity!$C$10:$Q$109,COLUMN(G10),MATCH('Capacity Backing (Hide)'!$A67,Capacity!$C$9:$Q$9,0))</f>
        <v>0</v>
      </c>
      <c r="I67" cm="1">
        <f t="array" ref="I67">INDEX(Capacity!$C$10:$Q$109,COLUMN(H10),MATCH('Capacity Backing (Hide)'!$A67,Capacity!$C$9:$Q$9,0))</f>
        <v>0</v>
      </c>
      <c r="J67" cm="1">
        <f t="array" ref="J67">INDEX(Capacity!$C$10:$Q$109,COLUMN(I10),MATCH('Capacity Backing (Hide)'!$A67,Capacity!$C$9:$Q$9,0))</f>
        <v>0</v>
      </c>
      <c r="K67" cm="1">
        <f t="array" ref="K67">INDEX(Capacity!$C$10:$Q$109,COLUMN(J10),MATCH('Capacity Backing (Hide)'!$A67,Capacity!$C$9:$Q$9,0))</f>
        <v>0</v>
      </c>
      <c r="L67" cm="1">
        <f t="array" ref="L67">INDEX(Capacity!$C$10:$Q$109,COLUMN(K10),MATCH('Capacity Backing (Hide)'!$A67,Capacity!$C$9:$Q$9,0))</f>
        <v>0</v>
      </c>
      <c r="M67" cm="1">
        <f t="array" ref="M67">INDEX(Capacity!$C$10:$Q$109,COLUMN(L10),MATCH('Capacity Backing (Hide)'!$A67,Capacity!$C$9:$Q$9,0))</f>
        <v>0</v>
      </c>
      <c r="N67" cm="1">
        <f t="array" ref="N67">INDEX(Capacity!$C$10:$Q$109,COLUMN(M10),MATCH('Capacity Backing (Hide)'!$A67,Capacity!$C$9:$Q$9,0))</f>
        <v>0</v>
      </c>
      <c r="O67" cm="1">
        <f t="array" ref="O67">INDEX(Capacity!$C$10:$Q$109,COLUMN(N10),MATCH('Capacity Backing (Hide)'!$A67,Capacity!$C$9:$Q$9,0))</f>
        <v>0</v>
      </c>
      <c r="P67" cm="1">
        <f t="array" ref="P67">INDEX(Capacity!$C$10:$Q$109,COLUMN(O10),MATCH('Capacity Backing (Hide)'!$A67,Capacity!$C$9:$Q$9,0))</f>
        <v>0</v>
      </c>
      <c r="Q67" cm="1">
        <f t="array" ref="Q67">INDEX(Capacity!$C$10:$Q$109,COLUMN(P10),MATCH('Capacity Backing (Hide)'!$A67,Capacity!$C$9:$Q$9,0))</f>
        <v>0</v>
      </c>
      <c r="R67" cm="1">
        <f t="array" ref="R67">INDEX(Capacity!$C$10:$Q$109,COLUMN(Q10),MATCH('Capacity Backing (Hide)'!$A67,Capacity!$C$9:$Q$9,0))</f>
        <v>0</v>
      </c>
      <c r="S67" cm="1">
        <f t="array" ref="S67">INDEX(Capacity!$C$10:$Q$109,COLUMN(R10),MATCH('Capacity Backing (Hide)'!$A67,Capacity!$C$9:$Q$9,0))</f>
        <v>0</v>
      </c>
      <c r="T67" cm="1">
        <f t="array" ref="T67">INDEX(Capacity!$C$10:$Q$109,COLUMN(S10),MATCH('Capacity Backing (Hide)'!$A67,Capacity!$C$9:$Q$9,0))</f>
        <v>0</v>
      </c>
      <c r="U67" cm="1">
        <f t="array" ref="U67">INDEX(Capacity!$C$10:$Q$109,COLUMN(T10),MATCH('Capacity Backing (Hide)'!$A67,Capacity!$C$9:$Q$9,0))</f>
        <v>0</v>
      </c>
      <c r="V67" cm="1">
        <f t="array" ref="V67">INDEX(Capacity!$C$10:$Q$109,COLUMN(U10),MATCH('Capacity Backing (Hide)'!$A67,Capacity!$C$9:$Q$9,0))</f>
        <v>0</v>
      </c>
      <c r="W67" cm="1">
        <f t="array" ref="W67">INDEX(Capacity!$C$10:$Q$109,COLUMN(V10),MATCH('Capacity Backing (Hide)'!$A67,Capacity!$C$9:$Q$9,0))</f>
        <v>0</v>
      </c>
      <c r="X67" cm="1">
        <f t="array" ref="X67">INDEX(Capacity!$C$10:$Q$109,COLUMN(W10),MATCH('Capacity Backing (Hide)'!$A67,Capacity!$C$9:$Q$9,0))</f>
        <v>0</v>
      </c>
      <c r="Y67" cm="1">
        <f t="array" ref="Y67">INDEX(Capacity!$C$10:$Q$109,COLUMN(X10),MATCH('Capacity Backing (Hide)'!$A67,Capacity!$C$9:$Q$9,0))</f>
        <v>0</v>
      </c>
      <c r="Z67" cm="1">
        <f t="array" ref="Z67">INDEX(Capacity!$C$10:$Q$109,COLUMN(Y10),MATCH('Capacity Backing (Hide)'!$A67,Capacity!$C$9:$Q$9,0))</f>
        <v>0</v>
      </c>
      <c r="AA67" cm="1">
        <f t="array" ref="AA67">INDEX(Capacity!$C$10:$Q$109,COLUMN(Z10),MATCH('Capacity Backing (Hide)'!$A67,Capacity!$C$9:$Q$9,0))</f>
        <v>0</v>
      </c>
      <c r="AB67" cm="1">
        <f t="array" ref="AB67">INDEX(Capacity!$C$10:$Q$109,COLUMN(AA10),MATCH('Capacity Backing (Hide)'!$A67,Capacity!$C$9:$Q$9,0))</f>
        <v>0</v>
      </c>
      <c r="AC67" cm="1">
        <f t="array" ref="AC67">INDEX(Capacity!$C$10:$Q$109,COLUMN(AB10),MATCH('Capacity Backing (Hide)'!$A67,Capacity!$C$9:$Q$9,0))</f>
        <v>0</v>
      </c>
      <c r="AD67" cm="1">
        <f t="array" ref="AD67">INDEX(Capacity!$C$10:$Q$109,COLUMN(AC10),MATCH('Capacity Backing (Hide)'!$A67,Capacity!$C$9:$Q$9,0))</f>
        <v>0</v>
      </c>
      <c r="AE67" cm="1">
        <f t="array" ref="AE67">INDEX(Capacity!$C$10:$Q$109,COLUMN(AD10),MATCH('Capacity Backing (Hide)'!$A67,Capacity!$C$9:$Q$9,0))</f>
        <v>0</v>
      </c>
      <c r="AF67" cm="1">
        <f t="array" ref="AF67">INDEX(Capacity!$C$10:$Q$109,COLUMN(AE10),MATCH('Capacity Backing (Hide)'!$A67,Capacity!$C$9:$Q$9,0))</f>
        <v>0</v>
      </c>
      <c r="AG67" cm="1">
        <f t="array" ref="AG67">INDEX(Capacity!$C$10:$Q$109,COLUMN(AF10),MATCH('Capacity Backing (Hide)'!$A67,Capacity!$C$9:$Q$9,0))</f>
        <v>0</v>
      </c>
      <c r="AH67" cm="1">
        <f t="array" ref="AH67">INDEX(Capacity!$C$10:$Q$109,COLUMN(AG10),MATCH('Capacity Backing (Hide)'!$A67,Capacity!$C$9:$Q$9,0))</f>
        <v>0</v>
      </c>
      <c r="AI67" cm="1">
        <f t="array" ref="AI67">INDEX(Capacity!$C$10:$Q$109,COLUMN(AH10),MATCH('Capacity Backing (Hide)'!$A67,Capacity!$C$9:$Q$9,0))</f>
        <v>0</v>
      </c>
      <c r="AJ67" cm="1">
        <f t="array" ref="AJ67">INDEX(Capacity!$C$10:$Q$109,COLUMN(AI10),MATCH('Capacity Backing (Hide)'!$A67,Capacity!$C$9:$Q$9,0))</f>
        <v>0</v>
      </c>
      <c r="AK67" cm="1">
        <f t="array" ref="AK67">INDEX(Capacity!$C$10:$Q$109,COLUMN(AJ10),MATCH('Capacity Backing (Hide)'!$A67,Capacity!$C$9:$Q$9,0))</f>
        <v>0</v>
      </c>
      <c r="AL67" cm="1">
        <f t="array" ref="AL67">INDEX(Capacity!$C$10:$Q$109,COLUMN(AK10),MATCH('Capacity Backing (Hide)'!$A67,Capacity!$C$9:$Q$9,0))</f>
        <v>0</v>
      </c>
      <c r="AM67" cm="1">
        <f t="array" ref="AM67">INDEX(Capacity!$C$10:$Q$109,COLUMN(AL10),MATCH('Capacity Backing (Hide)'!$A67,Capacity!$C$9:$Q$9,0))</f>
        <v>0</v>
      </c>
      <c r="AN67" cm="1">
        <f t="array" ref="AN67">INDEX(Capacity!$C$10:$Q$109,COLUMN(AM10),MATCH('Capacity Backing (Hide)'!$A67,Capacity!$C$9:$Q$9,0))</f>
        <v>0</v>
      </c>
      <c r="AO67" cm="1">
        <f t="array" ref="AO67">INDEX(Capacity!$C$10:$Q$109,COLUMN(AN10),MATCH('Capacity Backing (Hide)'!$A67,Capacity!$C$9:$Q$9,0))</f>
        <v>0</v>
      </c>
      <c r="AP67" cm="1">
        <f t="array" ref="AP67">INDEX(Capacity!$C$10:$Q$109,COLUMN(AO10),MATCH('Capacity Backing (Hide)'!$A67,Capacity!$C$9:$Q$9,0))</f>
        <v>0</v>
      </c>
      <c r="AQ67" cm="1">
        <f t="array" ref="AQ67">INDEX(Capacity!$C$10:$Q$109,COLUMN(AP10),MATCH('Capacity Backing (Hide)'!$A67,Capacity!$C$9:$Q$9,0))</f>
        <v>0</v>
      </c>
      <c r="AR67" cm="1">
        <f t="array" ref="AR67">INDEX(Capacity!$C$10:$Q$109,COLUMN(AQ10),MATCH('Capacity Backing (Hide)'!$A67,Capacity!$C$9:$Q$9,0))</f>
        <v>0</v>
      </c>
      <c r="AS67" cm="1">
        <f t="array" ref="AS67">INDEX(Capacity!$C$10:$Q$109,COLUMN(AR10),MATCH('Capacity Backing (Hide)'!$A67,Capacity!$C$9:$Q$9,0))</f>
        <v>0</v>
      </c>
      <c r="AT67" cm="1">
        <f t="array" ref="AT67">INDEX(Capacity!$C$10:$Q$109,COLUMN(AS10),MATCH('Capacity Backing (Hide)'!$A67,Capacity!$C$9:$Q$9,0))</f>
        <v>0</v>
      </c>
      <c r="AU67" cm="1">
        <f t="array" ref="AU67">INDEX(Capacity!$C$10:$Q$109,COLUMN(AT10),MATCH('Capacity Backing (Hide)'!$A67,Capacity!$C$9:$Q$9,0))</f>
        <v>0</v>
      </c>
      <c r="AV67" cm="1">
        <f t="array" ref="AV67">INDEX(Capacity!$C$10:$Q$109,COLUMN(AU10),MATCH('Capacity Backing (Hide)'!$A67,Capacity!$C$9:$Q$9,0))</f>
        <v>0</v>
      </c>
      <c r="AW67" cm="1">
        <f t="array" ref="AW67">INDEX(Capacity!$C$10:$Q$109,COLUMN(AV10),MATCH('Capacity Backing (Hide)'!$A67,Capacity!$C$9:$Q$9,0))</f>
        <v>0</v>
      </c>
      <c r="AX67" cm="1">
        <f t="array" ref="AX67">INDEX(Capacity!$C$10:$Q$109,COLUMN(AW10),MATCH('Capacity Backing (Hide)'!$A67,Capacity!$C$9:$Q$9,0))</f>
        <v>0</v>
      </c>
      <c r="AY67" cm="1">
        <f t="array" ref="AY67">INDEX(Capacity!$C$10:$Q$109,COLUMN(AX10),MATCH('Capacity Backing (Hide)'!$A67,Capacity!$C$9:$Q$9,0))</f>
        <v>0</v>
      </c>
      <c r="AZ67" cm="1">
        <f t="array" ref="AZ67">INDEX(Capacity!$C$10:$Q$109,COLUMN(AY10),MATCH('Capacity Backing (Hide)'!$A67,Capacity!$C$9:$Q$9,0))</f>
        <v>0</v>
      </c>
      <c r="BA67" cm="1">
        <f t="array" ref="BA67">INDEX(Capacity!$C$10:$Q$109,COLUMN(AZ10),MATCH('Capacity Backing (Hide)'!$A67,Capacity!$C$9:$Q$9,0))</f>
        <v>0</v>
      </c>
      <c r="BB67" cm="1">
        <f t="array" ref="BB67">INDEX(Capacity!$C$10:$Q$109,COLUMN(BA10),MATCH('Capacity Backing (Hide)'!$A67,Capacity!$C$9:$Q$9,0))</f>
        <v>0</v>
      </c>
      <c r="BC67" cm="1">
        <f t="array" ref="BC67">INDEX(Capacity!$C$10:$Q$109,COLUMN(BB10),MATCH('Capacity Backing (Hide)'!$A67,Capacity!$C$9:$Q$9,0))</f>
        <v>0</v>
      </c>
      <c r="BD67" cm="1">
        <f t="array" ref="BD67">INDEX(Capacity!$C$10:$Q$109,COLUMN(BC10),MATCH('Capacity Backing (Hide)'!$A67,Capacity!$C$9:$Q$9,0))</f>
        <v>0</v>
      </c>
      <c r="BE67" cm="1">
        <f t="array" ref="BE67">INDEX(Capacity!$C$10:$Q$109,COLUMN(BD10),MATCH('Capacity Backing (Hide)'!$A67,Capacity!$C$9:$Q$9,0))</f>
        <v>0</v>
      </c>
      <c r="BF67" cm="1">
        <f t="array" ref="BF67">INDEX(Capacity!$C$10:$Q$109,COLUMN(BE10),MATCH('Capacity Backing (Hide)'!$A67,Capacity!$C$9:$Q$9,0))</f>
        <v>0</v>
      </c>
      <c r="BG67" cm="1">
        <f t="array" ref="BG67">INDEX(Capacity!$C$10:$Q$109,COLUMN(BF10),MATCH('Capacity Backing (Hide)'!$A67,Capacity!$C$9:$Q$9,0))</f>
        <v>0</v>
      </c>
      <c r="BH67" cm="1">
        <f t="array" ref="BH67">INDEX(Capacity!$C$10:$Q$109,COLUMN(BG10),MATCH('Capacity Backing (Hide)'!$A67,Capacity!$C$9:$Q$9,0))</f>
        <v>0</v>
      </c>
      <c r="BI67" cm="1">
        <f t="array" ref="BI67">INDEX(Capacity!$C$10:$Q$109,COLUMN(BH10),MATCH('Capacity Backing (Hide)'!$A67,Capacity!$C$9:$Q$9,0))</f>
        <v>0</v>
      </c>
      <c r="BJ67" cm="1">
        <f t="array" ref="BJ67">INDEX(Capacity!$C$10:$Q$109,COLUMN(BI10),MATCH('Capacity Backing (Hide)'!$A67,Capacity!$C$9:$Q$9,0))</f>
        <v>0</v>
      </c>
      <c r="BK67" cm="1">
        <f t="array" ref="BK67">INDEX(Capacity!$C$10:$Q$109,COLUMN(BJ10),MATCH('Capacity Backing (Hide)'!$A67,Capacity!$C$9:$Q$9,0))</f>
        <v>0</v>
      </c>
      <c r="BL67" cm="1">
        <f t="array" ref="BL67">INDEX(Capacity!$C$10:$Q$109,COLUMN(BK10),MATCH('Capacity Backing (Hide)'!$A67,Capacity!$C$9:$Q$9,0))</f>
        <v>0</v>
      </c>
      <c r="BM67" cm="1">
        <f t="array" ref="BM67">INDEX(Capacity!$C$10:$Q$109,COLUMN(BL10),MATCH('Capacity Backing (Hide)'!$A67,Capacity!$C$9:$Q$9,0))</f>
        <v>0</v>
      </c>
      <c r="BN67" cm="1">
        <f t="array" ref="BN67">INDEX(Capacity!$C$10:$Q$109,COLUMN(BM10),MATCH('Capacity Backing (Hide)'!$A67,Capacity!$C$9:$Q$9,0))</f>
        <v>0</v>
      </c>
      <c r="BO67" cm="1">
        <f t="array" ref="BO67">INDEX(Capacity!$C$10:$Q$109,COLUMN(BN10),MATCH('Capacity Backing (Hide)'!$A67,Capacity!$C$9:$Q$9,0))</f>
        <v>0</v>
      </c>
      <c r="BP67" cm="1">
        <f t="array" ref="BP67">INDEX(Capacity!$C$10:$Q$109,COLUMN(BO10),MATCH('Capacity Backing (Hide)'!$A67,Capacity!$C$9:$Q$9,0))</f>
        <v>0</v>
      </c>
      <c r="BQ67" cm="1">
        <f t="array" ref="BQ67">INDEX(Capacity!$C$10:$Q$109,COLUMN(BP10),MATCH('Capacity Backing (Hide)'!$A67,Capacity!$C$9:$Q$9,0))</f>
        <v>0</v>
      </c>
      <c r="BR67" cm="1">
        <f t="array" ref="BR67">INDEX(Capacity!$C$10:$Q$109,COLUMN(BQ10),MATCH('Capacity Backing (Hide)'!$A67,Capacity!$C$9:$Q$9,0))</f>
        <v>0</v>
      </c>
      <c r="BS67" cm="1">
        <f t="array" ref="BS67">INDEX(Capacity!$C$10:$Q$109,COLUMN(BR10),MATCH('Capacity Backing (Hide)'!$A67,Capacity!$C$9:$Q$9,0))</f>
        <v>0</v>
      </c>
      <c r="BT67" cm="1">
        <f t="array" ref="BT67">INDEX(Capacity!$C$10:$Q$109,COLUMN(BS10),MATCH('Capacity Backing (Hide)'!$A67,Capacity!$C$9:$Q$9,0))</f>
        <v>0</v>
      </c>
      <c r="BU67" cm="1">
        <f t="array" ref="BU67">INDEX(Capacity!$C$10:$Q$109,COLUMN(BT10),MATCH('Capacity Backing (Hide)'!$A67,Capacity!$C$9:$Q$9,0))</f>
        <v>0</v>
      </c>
      <c r="BV67" cm="1">
        <f t="array" ref="BV67">INDEX(Capacity!$C$10:$Q$109,COLUMN(BU10),MATCH('Capacity Backing (Hide)'!$A67,Capacity!$C$9:$Q$9,0))</f>
        <v>0</v>
      </c>
      <c r="BW67" cm="1">
        <f t="array" ref="BW67">INDEX(Capacity!$C$10:$Q$109,COLUMN(BV10),MATCH('Capacity Backing (Hide)'!$A67,Capacity!$C$9:$Q$9,0))</f>
        <v>0</v>
      </c>
      <c r="BX67" cm="1">
        <f t="array" ref="BX67">INDEX(Capacity!$C$10:$Q$109,COLUMN(BW10),MATCH('Capacity Backing (Hide)'!$A67,Capacity!$C$9:$Q$9,0))</f>
        <v>0</v>
      </c>
      <c r="BY67" cm="1">
        <f t="array" ref="BY67">INDEX(Capacity!$C$10:$Q$109,COLUMN(BX10),MATCH('Capacity Backing (Hide)'!$A67,Capacity!$C$9:$Q$9,0))</f>
        <v>0</v>
      </c>
      <c r="BZ67" cm="1">
        <f t="array" ref="BZ67">INDEX(Capacity!$C$10:$Q$109,COLUMN(BY10),MATCH('Capacity Backing (Hide)'!$A67,Capacity!$C$9:$Q$9,0))</f>
        <v>0</v>
      </c>
      <c r="CA67" cm="1">
        <f t="array" ref="CA67">INDEX(Capacity!$C$10:$Q$109,COLUMN(BZ10),MATCH('Capacity Backing (Hide)'!$A67,Capacity!$C$9:$Q$9,0))</f>
        <v>0</v>
      </c>
      <c r="CB67" cm="1">
        <f t="array" ref="CB67">INDEX(Capacity!$C$10:$Q$109,COLUMN(CA10),MATCH('Capacity Backing (Hide)'!$A67,Capacity!$C$9:$Q$9,0))</f>
        <v>0</v>
      </c>
      <c r="CC67" cm="1">
        <f t="array" ref="CC67">INDEX(Capacity!$C$10:$Q$109,COLUMN(CB10),MATCH('Capacity Backing (Hide)'!$A67,Capacity!$C$9:$Q$9,0))</f>
        <v>0</v>
      </c>
      <c r="CD67" cm="1">
        <f t="array" ref="CD67">INDEX(Capacity!$C$10:$Q$109,COLUMN(CC10),MATCH('Capacity Backing (Hide)'!$A67,Capacity!$C$9:$Q$9,0))</f>
        <v>0</v>
      </c>
      <c r="CE67" cm="1">
        <f t="array" ref="CE67">INDEX(Capacity!$C$10:$Q$109,COLUMN(CD10),MATCH('Capacity Backing (Hide)'!$A67,Capacity!$C$9:$Q$9,0))</f>
        <v>0</v>
      </c>
      <c r="CF67" cm="1">
        <f t="array" ref="CF67">INDEX(Capacity!$C$10:$Q$109,COLUMN(CE10),MATCH('Capacity Backing (Hide)'!$A67,Capacity!$C$9:$Q$9,0))</f>
        <v>0</v>
      </c>
      <c r="CG67" cm="1">
        <f t="array" ref="CG67">INDEX(Capacity!$C$10:$Q$109,COLUMN(CF10),MATCH('Capacity Backing (Hide)'!$A67,Capacity!$C$9:$Q$9,0))</f>
        <v>0</v>
      </c>
      <c r="CH67" cm="1">
        <f t="array" ref="CH67">INDEX(Capacity!$C$10:$Q$109,COLUMN(CG10),MATCH('Capacity Backing (Hide)'!$A67,Capacity!$C$9:$Q$9,0))</f>
        <v>0</v>
      </c>
      <c r="CI67" cm="1">
        <f t="array" ref="CI67">INDEX(Capacity!$C$10:$Q$109,COLUMN(CH10),MATCH('Capacity Backing (Hide)'!$A67,Capacity!$C$9:$Q$9,0))</f>
        <v>0</v>
      </c>
      <c r="CJ67" cm="1">
        <f t="array" ref="CJ67">INDEX(Capacity!$C$10:$Q$109,COLUMN(CI10),MATCH('Capacity Backing (Hide)'!$A67,Capacity!$C$9:$Q$9,0))</f>
        <v>0</v>
      </c>
      <c r="CK67" cm="1">
        <f t="array" ref="CK67">INDEX(Capacity!$C$10:$Q$109,COLUMN(CJ10),MATCH('Capacity Backing (Hide)'!$A67,Capacity!$C$9:$Q$9,0))</f>
        <v>0</v>
      </c>
      <c r="CL67" cm="1">
        <f t="array" ref="CL67">INDEX(Capacity!$C$10:$Q$109,COLUMN(CK10),MATCH('Capacity Backing (Hide)'!$A67,Capacity!$C$9:$Q$9,0))</f>
        <v>0</v>
      </c>
      <c r="CM67" cm="1">
        <f t="array" ref="CM67">INDEX(Capacity!$C$10:$Q$109,COLUMN(CL10),MATCH('Capacity Backing (Hide)'!$A67,Capacity!$C$9:$Q$9,0))</f>
        <v>0</v>
      </c>
      <c r="CN67" cm="1">
        <f t="array" ref="CN67">INDEX(Capacity!$C$10:$Q$109,COLUMN(CM10),MATCH('Capacity Backing (Hide)'!$A67,Capacity!$C$9:$Q$9,0))</f>
        <v>0</v>
      </c>
      <c r="CO67" cm="1">
        <f t="array" ref="CO67">INDEX(Capacity!$C$10:$Q$109,COLUMN(CN10),MATCH('Capacity Backing (Hide)'!$A67,Capacity!$C$9:$Q$9,0))</f>
        <v>0</v>
      </c>
      <c r="CP67" cm="1">
        <f t="array" ref="CP67">INDEX(Capacity!$C$10:$Q$109,COLUMN(CO10),MATCH('Capacity Backing (Hide)'!$A67,Capacity!$C$9:$Q$9,0))</f>
        <v>0</v>
      </c>
      <c r="CQ67" cm="1">
        <f t="array" ref="CQ67">INDEX(Capacity!$C$10:$Q$109,COLUMN(CP10),MATCH('Capacity Backing (Hide)'!$A67,Capacity!$C$9:$Q$9,0))</f>
        <v>0</v>
      </c>
      <c r="CR67" cm="1">
        <f t="array" ref="CR67">INDEX(Capacity!$C$10:$Q$109,COLUMN(CQ10),MATCH('Capacity Backing (Hide)'!$A67,Capacity!$C$9:$Q$9,0))</f>
        <v>0</v>
      </c>
      <c r="CS67" cm="1">
        <f t="array" ref="CS67">INDEX(Capacity!$C$10:$Q$109,COLUMN(CR10),MATCH('Capacity Backing (Hide)'!$A67,Capacity!$C$9:$Q$9,0))</f>
        <v>0</v>
      </c>
      <c r="CT67" cm="1">
        <f t="array" ref="CT67">INDEX(Capacity!$C$10:$Q$109,COLUMN(CS10),MATCH('Capacity Backing (Hide)'!$A67,Capacity!$C$9:$Q$9,0))</f>
        <v>0</v>
      </c>
      <c r="CU67" cm="1">
        <f t="array" ref="CU67">INDEX(Capacity!$C$10:$Q$109,COLUMN(CT10),MATCH('Capacity Backing (Hide)'!$A67,Capacity!$C$9:$Q$9,0))</f>
        <v>0</v>
      </c>
      <c r="CV67" cm="1">
        <f t="array" ref="CV67">INDEX(Capacity!$C$10:$Q$109,COLUMN(CU10),MATCH('Capacity Backing (Hide)'!$A67,Capacity!$C$9:$Q$9,0))</f>
        <v>0</v>
      </c>
      <c r="CW67" cm="1">
        <f t="array" ref="CW67">INDEX(Capacity!$C$10:$Q$109,COLUMN(CV10),MATCH('Capacity Backing (Hide)'!$A67,Capacity!$C$9:$Q$9,0))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INDEX(Capacity!$C$10:$Q$109,COLUMN(A11),MATCH('Capacity Backing (Hide)'!$A68,Capacity!$C$9:$Q$9,0))</f>
        <v>0</v>
      </c>
      <c r="C68" cm="1">
        <f t="array" ref="C68">INDEX(Capacity!$C$10:$Q$109,COLUMN(B11),MATCH('Capacity Backing (Hide)'!$A68,Capacity!$C$9:$Q$9,0))</f>
        <v>0</v>
      </c>
      <c r="D68" cm="1">
        <f t="array" ref="D68">INDEX(Capacity!$C$10:$Q$109,COLUMN(C11),MATCH('Capacity Backing (Hide)'!$A68,Capacity!$C$9:$Q$9,0))</f>
        <v>0</v>
      </c>
      <c r="E68" cm="1">
        <f t="array" ref="E68">INDEX(Capacity!$C$10:$Q$109,COLUMN(D11),MATCH('Capacity Backing (Hide)'!$A68,Capacity!$C$9:$Q$9,0))</f>
        <v>0</v>
      </c>
      <c r="F68" cm="1">
        <f t="array" ref="F68">INDEX(Capacity!$C$10:$Q$109,COLUMN(E11),MATCH('Capacity Backing (Hide)'!$A68,Capacity!$C$9:$Q$9,0))</f>
        <v>0</v>
      </c>
      <c r="G68" cm="1">
        <f t="array" ref="G68">INDEX(Capacity!$C$10:$Q$109,COLUMN(F11),MATCH('Capacity Backing (Hide)'!$A68,Capacity!$C$9:$Q$9,0))</f>
        <v>0</v>
      </c>
      <c r="H68" cm="1">
        <f t="array" ref="H68">INDEX(Capacity!$C$10:$Q$109,COLUMN(G11),MATCH('Capacity Backing (Hide)'!$A68,Capacity!$C$9:$Q$9,0))</f>
        <v>0</v>
      </c>
      <c r="I68" cm="1">
        <f t="array" ref="I68">INDEX(Capacity!$C$10:$Q$109,COLUMN(H11),MATCH('Capacity Backing (Hide)'!$A68,Capacity!$C$9:$Q$9,0))</f>
        <v>0</v>
      </c>
      <c r="J68" cm="1">
        <f t="array" ref="J68">INDEX(Capacity!$C$10:$Q$109,COLUMN(I11),MATCH('Capacity Backing (Hide)'!$A68,Capacity!$C$9:$Q$9,0))</f>
        <v>0</v>
      </c>
      <c r="K68" cm="1">
        <f t="array" ref="K68">INDEX(Capacity!$C$10:$Q$109,COLUMN(J11),MATCH('Capacity Backing (Hide)'!$A68,Capacity!$C$9:$Q$9,0))</f>
        <v>0</v>
      </c>
      <c r="L68" cm="1">
        <f t="array" ref="L68">INDEX(Capacity!$C$10:$Q$109,COLUMN(K11),MATCH('Capacity Backing (Hide)'!$A68,Capacity!$C$9:$Q$9,0))</f>
        <v>0</v>
      </c>
      <c r="M68" cm="1">
        <f t="array" ref="M68">INDEX(Capacity!$C$10:$Q$109,COLUMN(L11),MATCH('Capacity Backing (Hide)'!$A68,Capacity!$C$9:$Q$9,0))</f>
        <v>0</v>
      </c>
      <c r="N68" cm="1">
        <f t="array" ref="N68">INDEX(Capacity!$C$10:$Q$109,COLUMN(M11),MATCH('Capacity Backing (Hide)'!$A68,Capacity!$C$9:$Q$9,0))</f>
        <v>0</v>
      </c>
      <c r="O68" cm="1">
        <f t="array" ref="O68">INDEX(Capacity!$C$10:$Q$109,COLUMN(N11),MATCH('Capacity Backing (Hide)'!$A68,Capacity!$C$9:$Q$9,0))</f>
        <v>0</v>
      </c>
      <c r="P68" cm="1">
        <f t="array" ref="P68">INDEX(Capacity!$C$10:$Q$109,COLUMN(O11),MATCH('Capacity Backing (Hide)'!$A68,Capacity!$C$9:$Q$9,0))</f>
        <v>0</v>
      </c>
      <c r="Q68" cm="1">
        <f t="array" ref="Q68">INDEX(Capacity!$C$10:$Q$109,COLUMN(P11),MATCH('Capacity Backing (Hide)'!$A68,Capacity!$C$9:$Q$9,0))</f>
        <v>0</v>
      </c>
      <c r="R68" cm="1">
        <f t="array" ref="R68">INDEX(Capacity!$C$10:$Q$109,COLUMN(Q11),MATCH('Capacity Backing (Hide)'!$A68,Capacity!$C$9:$Q$9,0))</f>
        <v>0</v>
      </c>
      <c r="S68" cm="1">
        <f t="array" ref="S68">INDEX(Capacity!$C$10:$Q$109,COLUMN(R11),MATCH('Capacity Backing (Hide)'!$A68,Capacity!$C$9:$Q$9,0))</f>
        <v>0</v>
      </c>
      <c r="T68" cm="1">
        <f t="array" ref="T68">INDEX(Capacity!$C$10:$Q$109,COLUMN(S11),MATCH('Capacity Backing (Hide)'!$A68,Capacity!$C$9:$Q$9,0))</f>
        <v>0</v>
      </c>
      <c r="U68" cm="1">
        <f t="array" ref="U68">INDEX(Capacity!$C$10:$Q$109,COLUMN(T11),MATCH('Capacity Backing (Hide)'!$A68,Capacity!$C$9:$Q$9,0))</f>
        <v>0</v>
      </c>
      <c r="V68" cm="1">
        <f t="array" ref="V68">INDEX(Capacity!$C$10:$Q$109,COLUMN(U11),MATCH('Capacity Backing (Hide)'!$A68,Capacity!$C$9:$Q$9,0))</f>
        <v>0</v>
      </c>
      <c r="W68" cm="1">
        <f t="array" ref="W68">INDEX(Capacity!$C$10:$Q$109,COLUMN(V11),MATCH('Capacity Backing (Hide)'!$A68,Capacity!$C$9:$Q$9,0))</f>
        <v>0</v>
      </c>
      <c r="X68" cm="1">
        <f t="array" ref="X68">INDEX(Capacity!$C$10:$Q$109,COLUMN(W11),MATCH('Capacity Backing (Hide)'!$A68,Capacity!$C$9:$Q$9,0))</f>
        <v>0</v>
      </c>
      <c r="Y68" cm="1">
        <f t="array" ref="Y68">INDEX(Capacity!$C$10:$Q$109,COLUMN(X11),MATCH('Capacity Backing (Hide)'!$A68,Capacity!$C$9:$Q$9,0))</f>
        <v>0</v>
      </c>
      <c r="Z68" cm="1">
        <f t="array" ref="Z68">INDEX(Capacity!$C$10:$Q$109,COLUMN(Y11),MATCH('Capacity Backing (Hide)'!$A68,Capacity!$C$9:$Q$9,0))</f>
        <v>0</v>
      </c>
      <c r="AA68" cm="1">
        <f t="array" ref="AA68">INDEX(Capacity!$C$10:$Q$109,COLUMN(Z11),MATCH('Capacity Backing (Hide)'!$A68,Capacity!$C$9:$Q$9,0))</f>
        <v>0</v>
      </c>
      <c r="AB68" cm="1">
        <f t="array" ref="AB68">INDEX(Capacity!$C$10:$Q$109,COLUMN(AA11),MATCH('Capacity Backing (Hide)'!$A68,Capacity!$C$9:$Q$9,0))</f>
        <v>0</v>
      </c>
      <c r="AC68" cm="1">
        <f t="array" ref="AC68">INDEX(Capacity!$C$10:$Q$109,COLUMN(AB11),MATCH('Capacity Backing (Hide)'!$A68,Capacity!$C$9:$Q$9,0))</f>
        <v>0</v>
      </c>
      <c r="AD68" cm="1">
        <f t="array" ref="AD68">INDEX(Capacity!$C$10:$Q$109,COLUMN(AC11),MATCH('Capacity Backing (Hide)'!$A68,Capacity!$C$9:$Q$9,0))</f>
        <v>0</v>
      </c>
      <c r="AE68" cm="1">
        <f t="array" ref="AE68">INDEX(Capacity!$C$10:$Q$109,COLUMN(AD11),MATCH('Capacity Backing (Hide)'!$A68,Capacity!$C$9:$Q$9,0))</f>
        <v>0</v>
      </c>
      <c r="AF68" cm="1">
        <f t="array" ref="AF68">INDEX(Capacity!$C$10:$Q$109,COLUMN(AE11),MATCH('Capacity Backing (Hide)'!$A68,Capacity!$C$9:$Q$9,0))</f>
        <v>0</v>
      </c>
      <c r="AG68" cm="1">
        <f t="array" ref="AG68">INDEX(Capacity!$C$10:$Q$109,COLUMN(AF11),MATCH('Capacity Backing (Hide)'!$A68,Capacity!$C$9:$Q$9,0))</f>
        <v>0</v>
      </c>
      <c r="AH68" cm="1">
        <f t="array" ref="AH68">INDEX(Capacity!$C$10:$Q$109,COLUMN(AG11),MATCH('Capacity Backing (Hide)'!$A68,Capacity!$C$9:$Q$9,0))</f>
        <v>0</v>
      </c>
      <c r="AI68" cm="1">
        <f t="array" ref="AI68">INDEX(Capacity!$C$10:$Q$109,COLUMN(AH11),MATCH('Capacity Backing (Hide)'!$A68,Capacity!$C$9:$Q$9,0))</f>
        <v>0</v>
      </c>
      <c r="AJ68" cm="1">
        <f t="array" ref="AJ68">INDEX(Capacity!$C$10:$Q$109,COLUMN(AI11),MATCH('Capacity Backing (Hide)'!$A68,Capacity!$C$9:$Q$9,0))</f>
        <v>0</v>
      </c>
      <c r="AK68" cm="1">
        <f t="array" ref="AK68">INDEX(Capacity!$C$10:$Q$109,COLUMN(AJ11),MATCH('Capacity Backing (Hide)'!$A68,Capacity!$C$9:$Q$9,0))</f>
        <v>0</v>
      </c>
      <c r="AL68" cm="1">
        <f t="array" ref="AL68">INDEX(Capacity!$C$10:$Q$109,COLUMN(AK11),MATCH('Capacity Backing (Hide)'!$A68,Capacity!$C$9:$Q$9,0))</f>
        <v>0</v>
      </c>
      <c r="AM68" cm="1">
        <f t="array" ref="AM68">INDEX(Capacity!$C$10:$Q$109,COLUMN(AL11),MATCH('Capacity Backing (Hide)'!$A68,Capacity!$C$9:$Q$9,0))</f>
        <v>0</v>
      </c>
      <c r="AN68" cm="1">
        <f t="array" ref="AN68">INDEX(Capacity!$C$10:$Q$109,COLUMN(AM11),MATCH('Capacity Backing (Hide)'!$A68,Capacity!$C$9:$Q$9,0))</f>
        <v>0</v>
      </c>
      <c r="AO68" cm="1">
        <f t="array" ref="AO68">INDEX(Capacity!$C$10:$Q$109,COLUMN(AN11),MATCH('Capacity Backing (Hide)'!$A68,Capacity!$C$9:$Q$9,0))</f>
        <v>0</v>
      </c>
      <c r="AP68" cm="1">
        <f t="array" ref="AP68">INDEX(Capacity!$C$10:$Q$109,COLUMN(AO11),MATCH('Capacity Backing (Hide)'!$A68,Capacity!$C$9:$Q$9,0))</f>
        <v>0</v>
      </c>
      <c r="AQ68" cm="1">
        <f t="array" ref="AQ68">INDEX(Capacity!$C$10:$Q$109,COLUMN(AP11),MATCH('Capacity Backing (Hide)'!$A68,Capacity!$C$9:$Q$9,0))</f>
        <v>0</v>
      </c>
      <c r="AR68" cm="1">
        <f t="array" ref="AR68">INDEX(Capacity!$C$10:$Q$109,COLUMN(AQ11),MATCH('Capacity Backing (Hide)'!$A68,Capacity!$C$9:$Q$9,0))</f>
        <v>0</v>
      </c>
      <c r="AS68" cm="1">
        <f t="array" ref="AS68">INDEX(Capacity!$C$10:$Q$109,COLUMN(AR11),MATCH('Capacity Backing (Hide)'!$A68,Capacity!$C$9:$Q$9,0))</f>
        <v>0</v>
      </c>
      <c r="AT68" cm="1">
        <f t="array" ref="AT68">INDEX(Capacity!$C$10:$Q$109,COLUMN(AS11),MATCH('Capacity Backing (Hide)'!$A68,Capacity!$C$9:$Q$9,0))</f>
        <v>0</v>
      </c>
      <c r="AU68" cm="1">
        <f t="array" ref="AU68">INDEX(Capacity!$C$10:$Q$109,COLUMN(AT11),MATCH('Capacity Backing (Hide)'!$A68,Capacity!$C$9:$Q$9,0))</f>
        <v>0</v>
      </c>
      <c r="AV68" cm="1">
        <f t="array" ref="AV68">INDEX(Capacity!$C$10:$Q$109,COLUMN(AU11),MATCH('Capacity Backing (Hide)'!$A68,Capacity!$C$9:$Q$9,0))</f>
        <v>0</v>
      </c>
      <c r="AW68" cm="1">
        <f t="array" ref="AW68">INDEX(Capacity!$C$10:$Q$109,COLUMN(AV11),MATCH('Capacity Backing (Hide)'!$A68,Capacity!$C$9:$Q$9,0))</f>
        <v>0</v>
      </c>
      <c r="AX68" cm="1">
        <f t="array" ref="AX68">INDEX(Capacity!$C$10:$Q$109,COLUMN(AW11),MATCH('Capacity Backing (Hide)'!$A68,Capacity!$C$9:$Q$9,0))</f>
        <v>0</v>
      </c>
      <c r="AY68" cm="1">
        <f t="array" ref="AY68">INDEX(Capacity!$C$10:$Q$109,COLUMN(AX11),MATCH('Capacity Backing (Hide)'!$A68,Capacity!$C$9:$Q$9,0))</f>
        <v>0</v>
      </c>
      <c r="AZ68" cm="1">
        <f t="array" ref="AZ68">INDEX(Capacity!$C$10:$Q$109,COLUMN(AY11),MATCH('Capacity Backing (Hide)'!$A68,Capacity!$C$9:$Q$9,0))</f>
        <v>0</v>
      </c>
      <c r="BA68" cm="1">
        <f t="array" ref="BA68">INDEX(Capacity!$C$10:$Q$109,COLUMN(AZ11),MATCH('Capacity Backing (Hide)'!$A68,Capacity!$C$9:$Q$9,0))</f>
        <v>0</v>
      </c>
      <c r="BB68" cm="1">
        <f t="array" ref="BB68">INDEX(Capacity!$C$10:$Q$109,COLUMN(BA11),MATCH('Capacity Backing (Hide)'!$A68,Capacity!$C$9:$Q$9,0))</f>
        <v>0</v>
      </c>
      <c r="BC68" cm="1">
        <f t="array" ref="BC68">INDEX(Capacity!$C$10:$Q$109,COLUMN(BB11),MATCH('Capacity Backing (Hide)'!$A68,Capacity!$C$9:$Q$9,0))</f>
        <v>0</v>
      </c>
      <c r="BD68" cm="1">
        <f t="array" ref="BD68">INDEX(Capacity!$C$10:$Q$109,COLUMN(BC11),MATCH('Capacity Backing (Hide)'!$A68,Capacity!$C$9:$Q$9,0))</f>
        <v>0</v>
      </c>
      <c r="BE68" cm="1">
        <f t="array" ref="BE68">INDEX(Capacity!$C$10:$Q$109,COLUMN(BD11),MATCH('Capacity Backing (Hide)'!$A68,Capacity!$C$9:$Q$9,0))</f>
        <v>0</v>
      </c>
      <c r="BF68" cm="1">
        <f t="array" ref="BF68">INDEX(Capacity!$C$10:$Q$109,COLUMN(BE11),MATCH('Capacity Backing (Hide)'!$A68,Capacity!$C$9:$Q$9,0))</f>
        <v>0</v>
      </c>
      <c r="BG68" cm="1">
        <f t="array" ref="BG68">INDEX(Capacity!$C$10:$Q$109,COLUMN(BF11),MATCH('Capacity Backing (Hide)'!$A68,Capacity!$C$9:$Q$9,0))</f>
        <v>0</v>
      </c>
      <c r="BH68" cm="1">
        <f t="array" ref="BH68">INDEX(Capacity!$C$10:$Q$109,COLUMN(BG11),MATCH('Capacity Backing (Hide)'!$A68,Capacity!$C$9:$Q$9,0))</f>
        <v>0</v>
      </c>
      <c r="BI68" cm="1">
        <f t="array" ref="BI68">INDEX(Capacity!$C$10:$Q$109,COLUMN(BH11),MATCH('Capacity Backing (Hide)'!$A68,Capacity!$C$9:$Q$9,0))</f>
        <v>0</v>
      </c>
      <c r="BJ68" cm="1">
        <f t="array" ref="BJ68">INDEX(Capacity!$C$10:$Q$109,COLUMN(BI11),MATCH('Capacity Backing (Hide)'!$A68,Capacity!$C$9:$Q$9,0))</f>
        <v>0</v>
      </c>
      <c r="BK68" cm="1">
        <f t="array" ref="BK68">INDEX(Capacity!$C$10:$Q$109,COLUMN(BJ11),MATCH('Capacity Backing (Hide)'!$A68,Capacity!$C$9:$Q$9,0))</f>
        <v>0</v>
      </c>
      <c r="BL68" cm="1">
        <f t="array" ref="BL68">INDEX(Capacity!$C$10:$Q$109,COLUMN(BK11),MATCH('Capacity Backing (Hide)'!$A68,Capacity!$C$9:$Q$9,0))</f>
        <v>0</v>
      </c>
      <c r="BM68" cm="1">
        <f t="array" ref="BM68">INDEX(Capacity!$C$10:$Q$109,COLUMN(BL11),MATCH('Capacity Backing (Hide)'!$A68,Capacity!$C$9:$Q$9,0))</f>
        <v>0</v>
      </c>
      <c r="BN68" cm="1">
        <f t="array" ref="BN68">INDEX(Capacity!$C$10:$Q$109,COLUMN(BM11),MATCH('Capacity Backing (Hide)'!$A68,Capacity!$C$9:$Q$9,0))</f>
        <v>0</v>
      </c>
      <c r="BO68" cm="1">
        <f t="array" ref="BO68">INDEX(Capacity!$C$10:$Q$109,COLUMN(BN11),MATCH('Capacity Backing (Hide)'!$A68,Capacity!$C$9:$Q$9,0))</f>
        <v>0</v>
      </c>
      <c r="BP68" cm="1">
        <f t="array" ref="BP68">INDEX(Capacity!$C$10:$Q$109,COLUMN(BO11),MATCH('Capacity Backing (Hide)'!$A68,Capacity!$C$9:$Q$9,0))</f>
        <v>0</v>
      </c>
      <c r="BQ68" cm="1">
        <f t="array" ref="BQ68">INDEX(Capacity!$C$10:$Q$109,COLUMN(BP11),MATCH('Capacity Backing (Hide)'!$A68,Capacity!$C$9:$Q$9,0))</f>
        <v>0</v>
      </c>
      <c r="BR68" cm="1">
        <f t="array" ref="BR68">INDEX(Capacity!$C$10:$Q$109,COLUMN(BQ11),MATCH('Capacity Backing (Hide)'!$A68,Capacity!$C$9:$Q$9,0))</f>
        <v>0</v>
      </c>
      <c r="BS68" cm="1">
        <f t="array" ref="BS68">INDEX(Capacity!$C$10:$Q$109,COLUMN(BR11),MATCH('Capacity Backing (Hide)'!$A68,Capacity!$C$9:$Q$9,0))</f>
        <v>0</v>
      </c>
      <c r="BT68" cm="1">
        <f t="array" ref="BT68">INDEX(Capacity!$C$10:$Q$109,COLUMN(BS11),MATCH('Capacity Backing (Hide)'!$A68,Capacity!$C$9:$Q$9,0))</f>
        <v>0</v>
      </c>
      <c r="BU68" cm="1">
        <f t="array" ref="BU68">INDEX(Capacity!$C$10:$Q$109,COLUMN(BT11),MATCH('Capacity Backing (Hide)'!$A68,Capacity!$C$9:$Q$9,0))</f>
        <v>0</v>
      </c>
      <c r="BV68" cm="1">
        <f t="array" ref="BV68">INDEX(Capacity!$C$10:$Q$109,COLUMN(BU11),MATCH('Capacity Backing (Hide)'!$A68,Capacity!$C$9:$Q$9,0))</f>
        <v>0</v>
      </c>
      <c r="BW68" cm="1">
        <f t="array" ref="BW68">INDEX(Capacity!$C$10:$Q$109,COLUMN(BV11),MATCH('Capacity Backing (Hide)'!$A68,Capacity!$C$9:$Q$9,0))</f>
        <v>0</v>
      </c>
      <c r="BX68" cm="1">
        <f t="array" ref="BX68">INDEX(Capacity!$C$10:$Q$109,COLUMN(BW11),MATCH('Capacity Backing (Hide)'!$A68,Capacity!$C$9:$Q$9,0))</f>
        <v>0</v>
      </c>
      <c r="BY68" cm="1">
        <f t="array" ref="BY68">INDEX(Capacity!$C$10:$Q$109,COLUMN(BX11),MATCH('Capacity Backing (Hide)'!$A68,Capacity!$C$9:$Q$9,0))</f>
        <v>0</v>
      </c>
      <c r="BZ68" cm="1">
        <f t="array" ref="BZ68">INDEX(Capacity!$C$10:$Q$109,COLUMN(BY11),MATCH('Capacity Backing (Hide)'!$A68,Capacity!$C$9:$Q$9,0))</f>
        <v>0</v>
      </c>
      <c r="CA68" cm="1">
        <f t="array" ref="CA68">INDEX(Capacity!$C$10:$Q$109,COLUMN(BZ11),MATCH('Capacity Backing (Hide)'!$A68,Capacity!$C$9:$Q$9,0))</f>
        <v>0</v>
      </c>
      <c r="CB68" cm="1">
        <f t="array" ref="CB68">INDEX(Capacity!$C$10:$Q$109,COLUMN(CA11),MATCH('Capacity Backing (Hide)'!$A68,Capacity!$C$9:$Q$9,0))</f>
        <v>0</v>
      </c>
      <c r="CC68" cm="1">
        <f t="array" ref="CC68">INDEX(Capacity!$C$10:$Q$109,COLUMN(CB11),MATCH('Capacity Backing (Hide)'!$A68,Capacity!$C$9:$Q$9,0))</f>
        <v>0</v>
      </c>
      <c r="CD68" cm="1">
        <f t="array" ref="CD68">INDEX(Capacity!$C$10:$Q$109,COLUMN(CC11),MATCH('Capacity Backing (Hide)'!$A68,Capacity!$C$9:$Q$9,0))</f>
        <v>0</v>
      </c>
      <c r="CE68" cm="1">
        <f t="array" ref="CE68">INDEX(Capacity!$C$10:$Q$109,COLUMN(CD11),MATCH('Capacity Backing (Hide)'!$A68,Capacity!$C$9:$Q$9,0))</f>
        <v>0</v>
      </c>
      <c r="CF68" cm="1">
        <f t="array" ref="CF68">INDEX(Capacity!$C$10:$Q$109,COLUMN(CE11),MATCH('Capacity Backing (Hide)'!$A68,Capacity!$C$9:$Q$9,0))</f>
        <v>0</v>
      </c>
      <c r="CG68" cm="1">
        <f t="array" ref="CG68">INDEX(Capacity!$C$10:$Q$109,COLUMN(CF11),MATCH('Capacity Backing (Hide)'!$A68,Capacity!$C$9:$Q$9,0))</f>
        <v>0</v>
      </c>
      <c r="CH68" cm="1">
        <f t="array" ref="CH68">INDEX(Capacity!$C$10:$Q$109,COLUMN(CG11),MATCH('Capacity Backing (Hide)'!$A68,Capacity!$C$9:$Q$9,0))</f>
        <v>0</v>
      </c>
      <c r="CI68" cm="1">
        <f t="array" ref="CI68">INDEX(Capacity!$C$10:$Q$109,COLUMN(CH11),MATCH('Capacity Backing (Hide)'!$A68,Capacity!$C$9:$Q$9,0))</f>
        <v>0</v>
      </c>
      <c r="CJ68" cm="1">
        <f t="array" ref="CJ68">INDEX(Capacity!$C$10:$Q$109,COLUMN(CI11),MATCH('Capacity Backing (Hide)'!$A68,Capacity!$C$9:$Q$9,0))</f>
        <v>0</v>
      </c>
      <c r="CK68" cm="1">
        <f t="array" ref="CK68">INDEX(Capacity!$C$10:$Q$109,COLUMN(CJ11),MATCH('Capacity Backing (Hide)'!$A68,Capacity!$C$9:$Q$9,0))</f>
        <v>0</v>
      </c>
      <c r="CL68" cm="1">
        <f t="array" ref="CL68">INDEX(Capacity!$C$10:$Q$109,COLUMN(CK11),MATCH('Capacity Backing (Hide)'!$A68,Capacity!$C$9:$Q$9,0))</f>
        <v>0</v>
      </c>
      <c r="CM68" cm="1">
        <f t="array" ref="CM68">INDEX(Capacity!$C$10:$Q$109,COLUMN(CL11),MATCH('Capacity Backing (Hide)'!$A68,Capacity!$C$9:$Q$9,0))</f>
        <v>0</v>
      </c>
      <c r="CN68" cm="1">
        <f t="array" ref="CN68">INDEX(Capacity!$C$10:$Q$109,COLUMN(CM11),MATCH('Capacity Backing (Hide)'!$A68,Capacity!$C$9:$Q$9,0))</f>
        <v>0</v>
      </c>
      <c r="CO68" cm="1">
        <f t="array" ref="CO68">INDEX(Capacity!$C$10:$Q$109,COLUMN(CN11),MATCH('Capacity Backing (Hide)'!$A68,Capacity!$C$9:$Q$9,0))</f>
        <v>0</v>
      </c>
      <c r="CP68" cm="1">
        <f t="array" ref="CP68">INDEX(Capacity!$C$10:$Q$109,COLUMN(CO11),MATCH('Capacity Backing (Hide)'!$A68,Capacity!$C$9:$Q$9,0))</f>
        <v>0</v>
      </c>
      <c r="CQ68" cm="1">
        <f t="array" ref="CQ68">INDEX(Capacity!$C$10:$Q$109,COLUMN(CP11),MATCH('Capacity Backing (Hide)'!$A68,Capacity!$C$9:$Q$9,0))</f>
        <v>0</v>
      </c>
      <c r="CR68" cm="1">
        <f t="array" ref="CR68">INDEX(Capacity!$C$10:$Q$109,COLUMN(CQ11),MATCH('Capacity Backing (Hide)'!$A68,Capacity!$C$9:$Q$9,0))</f>
        <v>0</v>
      </c>
      <c r="CS68" cm="1">
        <f t="array" ref="CS68">INDEX(Capacity!$C$10:$Q$109,COLUMN(CR11),MATCH('Capacity Backing (Hide)'!$A68,Capacity!$C$9:$Q$9,0))</f>
        <v>0</v>
      </c>
      <c r="CT68" cm="1">
        <f t="array" ref="CT68">INDEX(Capacity!$C$10:$Q$109,COLUMN(CS11),MATCH('Capacity Backing (Hide)'!$A68,Capacity!$C$9:$Q$9,0))</f>
        <v>0</v>
      </c>
      <c r="CU68" cm="1">
        <f t="array" ref="CU68">INDEX(Capacity!$C$10:$Q$109,COLUMN(CT11),MATCH('Capacity Backing (Hide)'!$A68,Capacity!$C$9:$Q$9,0))</f>
        <v>0</v>
      </c>
      <c r="CV68" cm="1">
        <f t="array" ref="CV68">INDEX(Capacity!$C$10:$Q$109,COLUMN(CU11),MATCH('Capacity Backing (Hide)'!$A68,Capacity!$C$9:$Q$9,0))</f>
        <v>0</v>
      </c>
      <c r="CW68" cm="1">
        <f t="array" ref="CW68">INDEX(Capacity!$C$10:$Q$109,COLUMN(CV11),MATCH('Capacity Backing (Hide)'!$A68,Capacity!$C$9:$Q$9,0))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INDEX(Capacity!$C$10:$Q$109,COLUMN(A12),MATCH('Capacity Backing (Hide)'!$A69,Capacity!$C$9:$Q$9,0))</f>
        <v>0</v>
      </c>
      <c r="C69" cm="1">
        <f t="array" ref="C69">INDEX(Capacity!$C$10:$Q$109,COLUMN(B12),MATCH('Capacity Backing (Hide)'!$A69,Capacity!$C$9:$Q$9,0))</f>
        <v>0</v>
      </c>
      <c r="D69" cm="1">
        <f t="array" ref="D69">INDEX(Capacity!$C$10:$Q$109,COLUMN(C12),MATCH('Capacity Backing (Hide)'!$A69,Capacity!$C$9:$Q$9,0))</f>
        <v>0</v>
      </c>
      <c r="E69" cm="1">
        <f t="array" ref="E69">INDEX(Capacity!$C$10:$Q$109,COLUMN(D12),MATCH('Capacity Backing (Hide)'!$A69,Capacity!$C$9:$Q$9,0))</f>
        <v>0</v>
      </c>
      <c r="F69" cm="1">
        <f t="array" ref="F69">INDEX(Capacity!$C$10:$Q$109,COLUMN(E12),MATCH('Capacity Backing (Hide)'!$A69,Capacity!$C$9:$Q$9,0))</f>
        <v>0</v>
      </c>
      <c r="G69" cm="1">
        <f t="array" ref="G69">INDEX(Capacity!$C$10:$Q$109,COLUMN(F12),MATCH('Capacity Backing (Hide)'!$A69,Capacity!$C$9:$Q$9,0))</f>
        <v>0</v>
      </c>
      <c r="H69" cm="1">
        <f t="array" ref="H69">INDEX(Capacity!$C$10:$Q$109,COLUMN(G12),MATCH('Capacity Backing (Hide)'!$A69,Capacity!$C$9:$Q$9,0))</f>
        <v>0</v>
      </c>
      <c r="I69" cm="1">
        <f t="array" ref="I69">INDEX(Capacity!$C$10:$Q$109,COLUMN(H12),MATCH('Capacity Backing (Hide)'!$A69,Capacity!$C$9:$Q$9,0))</f>
        <v>0</v>
      </c>
      <c r="J69" cm="1">
        <f t="array" ref="J69">INDEX(Capacity!$C$10:$Q$109,COLUMN(I12),MATCH('Capacity Backing (Hide)'!$A69,Capacity!$C$9:$Q$9,0))</f>
        <v>0</v>
      </c>
      <c r="K69" cm="1">
        <f t="array" ref="K69">INDEX(Capacity!$C$10:$Q$109,COLUMN(J12),MATCH('Capacity Backing (Hide)'!$A69,Capacity!$C$9:$Q$9,0))</f>
        <v>0</v>
      </c>
      <c r="L69" cm="1">
        <f t="array" ref="L69">INDEX(Capacity!$C$10:$Q$109,COLUMN(K12),MATCH('Capacity Backing (Hide)'!$A69,Capacity!$C$9:$Q$9,0))</f>
        <v>0</v>
      </c>
      <c r="M69" cm="1">
        <f t="array" ref="M69">INDEX(Capacity!$C$10:$Q$109,COLUMN(L12),MATCH('Capacity Backing (Hide)'!$A69,Capacity!$C$9:$Q$9,0))</f>
        <v>0</v>
      </c>
      <c r="N69" cm="1">
        <f t="array" ref="N69">INDEX(Capacity!$C$10:$Q$109,COLUMN(M12),MATCH('Capacity Backing (Hide)'!$A69,Capacity!$C$9:$Q$9,0))</f>
        <v>0</v>
      </c>
      <c r="O69" cm="1">
        <f t="array" ref="O69">INDEX(Capacity!$C$10:$Q$109,COLUMN(N12),MATCH('Capacity Backing (Hide)'!$A69,Capacity!$C$9:$Q$9,0))</f>
        <v>0</v>
      </c>
      <c r="P69" cm="1">
        <f t="array" ref="P69">INDEX(Capacity!$C$10:$Q$109,COLUMN(O12),MATCH('Capacity Backing (Hide)'!$A69,Capacity!$C$9:$Q$9,0))</f>
        <v>0</v>
      </c>
      <c r="Q69" cm="1">
        <f t="array" ref="Q69">INDEX(Capacity!$C$10:$Q$109,COLUMN(P12),MATCH('Capacity Backing (Hide)'!$A69,Capacity!$C$9:$Q$9,0))</f>
        <v>0</v>
      </c>
      <c r="R69" cm="1">
        <f t="array" ref="R69">INDEX(Capacity!$C$10:$Q$109,COLUMN(Q12),MATCH('Capacity Backing (Hide)'!$A69,Capacity!$C$9:$Q$9,0))</f>
        <v>0</v>
      </c>
      <c r="S69" cm="1">
        <f t="array" ref="S69">INDEX(Capacity!$C$10:$Q$109,COLUMN(R12),MATCH('Capacity Backing (Hide)'!$A69,Capacity!$C$9:$Q$9,0))</f>
        <v>0</v>
      </c>
      <c r="T69" cm="1">
        <f t="array" ref="T69">INDEX(Capacity!$C$10:$Q$109,COLUMN(S12),MATCH('Capacity Backing (Hide)'!$A69,Capacity!$C$9:$Q$9,0))</f>
        <v>0</v>
      </c>
      <c r="U69" cm="1">
        <f t="array" ref="U69">INDEX(Capacity!$C$10:$Q$109,COLUMN(T12),MATCH('Capacity Backing (Hide)'!$A69,Capacity!$C$9:$Q$9,0))</f>
        <v>0</v>
      </c>
      <c r="V69" cm="1">
        <f t="array" ref="V69">INDEX(Capacity!$C$10:$Q$109,COLUMN(U12),MATCH('Capacity Backing (Hide)'!$A69,Capacity!$C$9:$Q$9,0))</f>
        <v>0</v>
      </c>
      <c r="W69" cm="1">
        <f t="array" ref="W69">INDEX(Capacity!$C$10:$Q$109,COLUMN(V12),MATCH('Capacity Backing (Hide)'!$A69,Capacity!$C$9:$Q$9,0))</f>
        <v>0</v>
      </c>
      <c r="X69" cm="1">
        <f t="array" ref="X69">INDEX(Capacity!$C$10:$Q$109,COLUMN(W12),MATCH('Capacity Backing (Hide)'!$A69,Capacity!$C$9:$Q$9,0))</f>
        <v>0</v>
      </c>
      <c r="Y69" cm="1">
        <f t="array" ref="Y69">INDEX(Capacity!$C$10:$Q$109,COLUMN(X12),MATCH('Capacity Backing (Hide)'!$A69,Capacity!$C$9:$Q$9,0))</f>
        <v>0</v>
      </c>
      <c r="Z69" cm="1">
        <f t="array" ref="Z69">INDEX(Capacity!$C$10:$Q$109,COLUMN(Y12),MATCH('Capacity Backing (Hide)'!$A69,Capacity!$C$9:$Q$9,0))</f>
        <v>0</v>
      </c>
      <c r="AA69" cm="1">
        <f t="array" ref="AA69">INDEX(Capacity!$C$10:$Q$109,COLUMN(Z12),MATCH('Capacity Backing (Hide)'!$A69,Capacity!$C$9:$Q$9,0))</f>
        <v>0</v>
      </c>
      <c r="AB69" cm="1">
        <f t="array" ref="AB69">INDEX(Capacity!$C$10:$Q$109,COLUMN(AA12),MATCH('Capacity Backing (Hide)'!$A69,Capacity!$C$9:$Q$9,0))</f>
        <v>0</v>
      </c>
      <c r="AC69" cm="1">
        <f t="array" ref="AC69">INDEX(Capacity!$C$10:$Q$109,COLUMN(AB12),MATCH('Capacity Backing (Hide)'!$A69,Capacity!$C$9:$Q$9,0))</f>
        <v>0</v>
      </c>
      <c r="AD69" cm="1">
        <f t="array" ref="AD69">INDEX(Capacity!$C$10:$Q$109,COLUMN(AC12),MATCH('Capacity Backing (Hide)'!$A69,Capacity!$C$9:$Q$9,0))</f>
        <v>0</v>
      </c>
      <c r="AE69" cm="1">
        <f t="array" ref="AE69">INDEX(Capacity!$C$10:$Q$109,COLUMN(AD12),MATCH('Capacity Backing (Hide)'!$A69,Capacity!$C$9:$Q$9,0))</f>
        <v>0</v>
      </c>
      <c r="AF69" cm="1">
        <f t="array" ref="AF69">INDEX(Capacity!$C$10:$Q$109,COLUMN(AE12),MATCH('Capacity Backing (Hide)'!$A69,Capacity!$C$9:$Q$9,0))</f>
        <v>0</v>
      </c>
      <c r="AG69" cm="1">
        <f t="array" ref="AG69">INDEX(Capacity!$C$10:$Q$109,COLUMN(AF12),MATCH('Capacity Backing (Hide)'!$A69,Capacity!$C$9:$Q$9,0))</f>
        <v>0</v>
      </c>
      <c r="AH69" cm="1">
        <f t="array" ref="AH69">INDEX(Capacity!$C$10:$Q$109,COLUMN(AG12),MATCH('Capacity Backing (Hide)'!$A69,Capacity!$C$9:$Q$9,0))</f>
        <v>0</v>
      </c>
      <c r="AI69" cm="1">
        <f t="array" ref="AI69">INDEX(Capacity!$C$10:$Q$109,COLUMN(AH12),MATCH('Capacity Backing (Hide)'!$A69,Capacity!$C$9:$Q$9,0))</f>
        <v>0</v>
      </c>
      <c r="AJ69" cm="1">
        <f t="array" ref="AJ69">INDEX(Capacity!$C$10:$Q$109,COLUMN(AI12),MATCH('Capacity Backing (Hide)'!$A69,Capacity!$C$9:$Q$9,0))</f>
        <v>0</v>
      </c>
      <c r="AK69" cm="1">
        <f t="array" ref="AK69">INDEX(Capacity!$C$10:$Q$109,COLUMN(AJ12),MATCH('Capacity Backing (Hide)'!$A69,Capacity!$C$9:$Q$9,0))</f>
        <v>0</v>
      </c>
      <c r="AL69" cm="1">
        <f t="array" ref="AL69">INDEX(Capacity!$C$10:$Q$109,COLUMN(AK12),MATCH('Capacity Backing (Hide)'!$A69,Capacity!$C$9:$Q$9,0))</f>
        <v>0</v>
      </c>
      <c r="AM69" cm="1">
        <f t="array" ref="AM69">INDEX(Capacity!$C$10:$Q$109,COLUMN(AL12),MATCH('Capacity Backing (Hide)'!$A69,Capacity!$C$9:$Q$9,0))</f>
        <v>0</v>
      </c>
      <c r="AN69" cm="1">
        <f t="array" ref="AN69">INDEX(Capacity!$C$10:$Q$109,COLUMN(AM12),MATCH('Capacity Backing (Hide)'!$A69,Capacity!$C$9:$Q$9,0))</f>
        <v>0</v>
      </c>
      <c r="AO69" cm="1">
        <f t="array" ref="AO69">INDEX(Capacity!$C$10:$Q$109,COLUMN(AN12),MATCH('Capacity Backing (Hide)'!$A69,Capacity!$C$9:$Q$9,0))</f>
        <v>0</v>
      </c>
      <c r="AP69" cm="1">
        <f t="array" ref="AP69">INDEX(Capacity!$C$10:$Q$109,COLUMN(AO12),MATCH('Capacity Backing (Hide)'!$A69,Capacity!$C$9:$Q$9,0))</f>
        <v>0</v>
      </c>
      <c r="AQ69" cm="1">
        <f t="array" ref="AQ69">INDEX(Capacity!$C$10:$Q$109,COLUMN(AP12),MATCH('Capacity Backing (Hide)'!$A69,Capacity!$C$9:$Q$9,0))</f>
        <v>0</v>
      </c>
      <c r="AR69" cm="1">
        <f t="array" ref="AR69">INDEX(Capacity!$C$10:$Q$109,COLUMN(AQ12),MATCH('Capacity Backing (Hide)'!$A69,Capacity!$C$9:$Q$9,0))</f>
        <v>0</v>
      </c>
      <c r="AS69" cm="1">
        <f t="array" ref="AS69">INDEX(Capacity!$C$10:$Q$109,COLUMN(AR12),MATCH('Capacity Backing (Hide)'!$A69,Capacity!$C$9:$Q$9,0))</f>
        <v>0</v>
      </c>
      <c r="AT69" cm="1">
        <f t="array" ref="AT69">INDEX(Capacity!$C$10:$Q$109,COLUMN(AS12),MATCH('Capacity Backing (Hide)'!$A69,Capacity!$C$9:$Q$9,0))</f>
        <v>0</v>
      </c>
      <c r="AU69" cm="1">
        <f t="array" ref="AU69">INDEX(Capacity!$C$10:$Q$109,COLUMN(AT12),MATCH('Capacity Backing (Hide)'!$A69,Capacity!$C$9:$Q$9,0))</f>
        <v>0</v>
      </c>
      <c r="AV69" cm="1">
        <f t="array" ref="AV69">INDEX(Capacity!$C$10:$Q$109,COLUMN(AU12),MATCH('Capacity Backing (Hide)'!$A69,Capacity!$C$9:$Q$9,0))</f>
        <v>0</v>
      </c>
      <c r="AW69" cm="1">
        <f t="array" ref="AW69">INDEX(Capacity!$C$10:$Q$109,COLUMN(AV12),MATCH('Capacity Backing (Hide)'!$A69,Capacity!$C$9:$Q$9,0))</f>
        <v>0</v>
      </c>
      <c r="AX69" cm="1">
        <f t="array" ref="AX69">INDEX(Capacity!$C$10:$Q$109,COLUMN(AW12),MATCH('Capacity Backing (Hide)'!$A69,Capacity!$C$9:$Q$9,0))</f>
        <v>0</v>
      </c>
      <c r="AY69" cm="1">
        <f t="array" ref="AY69">INDEX(Capacity!$C$10:$Q$109,COLUMN(AX12),MATCH('Capacity Backing (Hide)'!$A69,Capacity!$C$9:$Q$9,0))</f>
        <v>0</v>
      </c>
      <c r="AZ69" cm="1">
        <f t="array" ref="AZ69">INDEX(Capacity!$C$10:$Q$109,COLUMN(AY12),MATCH('Capacity Backing (Hide)'!$A69,Capacity!$C$9:$Q$9,0))</f>
        <v>0</v>
      </c>
      <c r="BA69" cm="1">
        <f t="array" ref="BA69">INDEX(Capacity!$C$10:$Q$109,COLUMN(AZ12),MATCH('Capacity Backing (Hide)'!$A69,Capacity!$C$9:$Q$9,0))</f>
        <v>0</v>
      </c>
      <c r="BB69" cm="1">
        <f t="array" ref="BB69">INDEX(Capacity!$C$10:$Q$109,COLUMN(BA12),MATCH('Capacity Backing (Hide)'!$A69,Capacity!$C$9:$Q$9,0))</f>
        <v>0</v>
      </c>
      <c r="BC69" cm="1">
        <f t="array" ref="BC69">INDEX(Capacity!$C$10:$Q$109,COLUMN(BB12),MATCH('Capacity Backing (Hide)'!$A69,Capacity!$C$9:$Q$9,0))</f>
        <v>0</v>
      </c>
      <c r="BD69" cm="1">
        <f t="array" ref="BD69">INDEX(Capacity!$C$10:$Q$109,COLUMN(BC12),MATCH('Capacity Backing (Hide)'!$A69,Capacity!$C$9:$Q$9,0))</f>
        <v>0</v>
      </c>
      <c r="BE69" cm="1">
        <f t="array" ref="BE69">INDEX(Capacity!$C$10:$Q$109,COLUMN(BD12),MATCH('Capacity Backing (Hide)'!$A69,Capacity!$C$9:$Q$9,0))</f>
        <v>0</v>
      </c>
      <c r="BF69" cm="1">
        <f t="array" ref="BF69">INDEX(Capacity!$C$10:$Q$109,COLUMN(BE12),MATCH('Capacity Backing (Hide)'!$A69,Capacity!$C$9:$Q$9,0))</f>
        <v>0</v>
      </c>
      <c r="BG69" cm="1">
        <f t="array" ref="BG69">INDEX(Capacity!$C$10:$Q$109,COLUMN(BF12),MATCH('Capacity Backing (Hide)'!$A69,Capacity!$C$9:$Q$9,0))</f>
        <v>0</v>
      </c>
      <c r="BH69" cm="1">
        <f t="array" ref="BH69">INDEX(Capacity!$C$10:$Q$109,COLUMN(BG12),MATCH('Capacity Backing (Hide)'!$A69,Capacity!$C$9:$Q$9,0))</f>
        <v>0</v>
      </c>
      <c r="BI69" cm="1">
        <f t="array" ref="BI69">INDEX(Capacity!$C$10:$Q$109,COLUMN(BH12),MATCH('Capacity Backing (Hide)'!$A69,Capacity!$C$9:$Q$9,0))</f>
        <v>0</v>
      </c>
      <c r="BJ69" cm="1">
        <f t="array" ref="BJ69">INDEX(Capacity!$C$10:$Q$109,COLUMN(BI12),MATCH('Capacity Backing (Hide)'!$A69,Capacity!$C$9:$Q$9,0))</f>
        <v>0</v>
      </c>
      <c r="BK69" cm="1">
        <f t="array" ref="BK69">INDEX(Capacity!$C$10:$Q$109,COLUMN(BJ12),MATCH('Capacity Backing (Hide)'!$A69,Capacity!$C$9:$Q$9,0))</f>
        <v>0</v>
      </c>
      <c r="BL69" cm="1">
        <f t="array" ref="BL69">INDEX(Capacity!$C$10:$Q$109,COLUMN(BK12),MATCH('Capacity Backing (Hide)'!$A69,Capacity!$C$9:$Q$9,0))</f>
        <v>0</v>
      </c>
      <c r="BM69" cm="1">
        <f t="array" ref="BM69">INDEX(Capacity!$C$10:$Q$109,COLUMN(BL12),MATCH('Capacity Backing (Hide)'!$A69,Capacity!$C$9:$Q$9,0))</f>
        <v>0</v>
      </c>
      <c r="BN69" cm="1">
        <f t="array" ref="BN69">INDEX(Capacity!$C$10:$Q$109,COLUMN(BM12),MATCH('Capacity Backing (Hide)'!$A69,Capacity!$C$9:$Q$9,0))</f>
        <v>0</v>
      </c>
      <c r="BO69" cm="1">
        <f t="array" ref="BO69">INDEX(Capacity!$C$10:$Q$109,COLUMN(BN12),MATCH('Capacity Backing (Hide)'!$A69,Capacity!$C$9:$Q$9,0))</f>
        <v>0</v>
      </c>
      <c r="BP69" cm="1">
        <f t="array" ref="BP69">INDEX(Capacity!$C$10:$Q$109,COLUMN(BO12),MATCH('Capacity Backing (Hide)'!$A69,Capacity!$C$9:$Q$9,0))</f>
        <v>0</v>
      </c>
      <c r="BQ69" cm="1">
        <f t="array" ref="BQ69">INDEX(Capacity!$C$10:$Q$109,COLUMN(BP12),MATCH('Capacity Backing (Hide)'!$A69,Capacity!$C$9:$Q$9,0))</f>
        <v>0</v>
      </c>
      <c r="BR69" cm="1">
        <f t="array" ref="BR69">INDEX(Capacity!$C$10:$Q$109,COLUMN(BQ12),MATCH('Capacity Backing (Hide)'!$A69,Capacity!$C$9:$Q$9,0))</f>
        <v>0</v>
      </c>
      <c r="BS69" cm="1">
        <f t="array" ref="BS69">INDEX(Capacity!$C$10:$Q$109,COLUMN(BR12),MATCH('Capacity Backing (Hide)'!$A69,Capacity!$C$9:$Q$9,0))</f>
        <v>0</v>
      </c>
      <c r="BT69" cm="1">
        <f t="array" ref="BT69">INDEX(Capacity!$C$10:$Q$109,COLUMN(BS12),MATCH('Capacity Backing (Hide)'!$A69,Capacity!$C$9:$Q$9,0))</f>
        <v>0</v>
      </c>
      <c r="BU69" cm="1">
        <f t="array" ref="BU69">INDEX(Capacity!$C$10:$Q$109,COLUMN(BT12),MATCH('Capacity Backing (Hide)'!$A69,Capacity!$C$9:$Q$9,0))</f>
        <v>0</v>
      </c>
      <c r="BV69" cm="1">
        <f t="array" ref="BV69">INDEX(Capacity!$C$10:$Q$109,COLUMN(BU12),MATCH('Capacity Backing (Hide)'!$A69,Capacity!$C$9:$Q$9,0))</f>
        <v>0</v>
      </c>
      <c r="BW69" cm="1">
        <f t="array" ref="BW69">INDEX(Capacity!$C$10:$Q$109,COLUMN(BV12),MATCH('Capacity Backing (Hide)'!$A69,Capacity!$C$9:$Q$9,0))</f>
        <v>0</v>
      </c>
      <c r="BX69" cm="1">
        <f t="array" ref="BX69">INDEX(Capacity!$C$10:$Q$109,COLUMN(BW12),MATCH('Capacity Backing (Hide)'!$A69,Capacity!$C$9:$Q$9,0))</f>
        <v>0</v>
      </c>
      <c r="BY69" cm="1">
        <f t="array" ref="BY69">INDEX(Capacity!$C$10:$Q$109,COLUMN(BX12),MATCH('Capacity Backing (Hide)'!$A69,Capacity!$C$9:$Q$9,0))</f>
        <v>0</v>
      </c>
      <c r="BZ69" cm="1">
        <f t="array" ref="BZ69">INDEX(Capacity!$C$10:$Q$109,COLUMN(BY12),MATCH('Capacity Backing (Hide)'!$A69,Capacity!$C$9:$Q$9,0))</f>
        <v>0</v>
      </c>
      <c r="CA69" cm="1">
        <f t="array" ref="CA69">INDEX(Capacity!$C$10:$Q$109,COLUMN(BZ12),MATCH('Capacity Backing (Hide)'!$A69,Capacity!$C$9:$Q$9,0))</f>
        <v>0</v>
      </c>
      <c r="CB69" cm="1">
        <f t="array" ref="CB69">INDEX(Capacity!$C$10:$Q$109,COLUMN(CA12),MATCH('Capacity Backing (Hide)'!$A69,Capacity!$C$9:$Q$9,0))</f>
        <v>0</v>
      </c>
      <c r="CC69" cm="1">
        <f t="array" ref="CC69">INDEX(Capacity!$C$10:$Q$109,COLUMN(CB12),MATCH('Capacity Backing (Hide)'!$A69,Capacity!$C$9:$Q$9,0))</f>
        <v>0</v>
      </c>
      <c r="CD69" cm="1">
        <f t="array" ref="CD69">INDEX(Capacity!$C$10:$Q$109,COLUMN(CC12),MATCH('Capacity Backing (Hide)'!$A69,Capacity!$C$9:$Q$9,0))</f>
        <v>0</v>
      </c>
      <c r="CE69" cm="1">
        <f t="array" ref="CE69">INDEX(Capacity!$C$10:$Q$109,COLUMN(CD12),MATCH('Capacity Backing (Hide)'!$A69,Capacity!$C$9:$Q$9,0))</f>
        <v>0</v>
      </c>
      <c r="CF69" cm="1">
        <f t="array" ref="CF69">INDEX(Capacity!$C$10:$Q$109,COLUMN(CE12),MATCH('Capacity Backing (Hide)'!$A69,Capacity!$C$9:$Q$9,0))</f>
        <v>0</v>
      </c>
      <c r="CG69" cm="1">
        <f t="array" ref="CG69">INDEX(Capacity!$C$10:$Q$109,COLUMN(CF12),MATCH('Capacity Backing (Hide)'!$A69,Capacity!$C$9:$Q$9,0))</f>
        <v>0</v>
      </c>
      <c r="CH69" cm="1">
        <f t="array" ref="CH69">INDEX(Capacity!$C$10:$Q$109,COLUMN(CG12),MATCH('Capacity Backing (Hide)'!$A69,Capacity!$C$9:$Q$9,0))</f>
        <v>0</v>
      </c>
      <c r="CI69" cm="1">
        <f t="array" ref="CI69">INDEX(Capacity!$C$10:$Q$109,COLUMN(CH12),MATCH('Capacity Backing (Hide)'!$A69,Capacity!$C$9:$Q$9,0))</f>
        <v>0</v>
      </c>
      <c r="CJ69" cm="1">
        <f t="array" ref="CJ69">INDEX(Capacity!$C$10:$Q$109,COLUMN(CI12),MATCH('Capacity Backing (Hide)'!$A69,Capacity!$C$9:$Q$9,0))</f>
        <v>0</v>
      </c>
      <c r="CK69" cm="1">
        <f t="array" ref="CK69">INDEX(Capacity!$C$10:$Q$109,COLUMN(CJ12),MATCH('Capacity Backing (Hide)'!$A69,Capacity!$C$9:$Q$9,0))</f>
        <v>0</v>
      </c>
      <c r="CL69" cm="1">
        <f t="array" ref="CL69">INDEX(Capacity!$C$10:$Q$109,COLUMN(CK12),MATCH('Capacity Backing (Hide)'!$A69,Capacity!$C$9:$Q$9,0))</f>
        <v>0</v>
      </c>
      <c r="CM69" cm="1">
        <f t="array" ref="CM69">INDEX(Capacity!$C$10:$Q$109,COLUMN(CL12),MATCH('Capacity Backing (Hide)'!$A69,Capacity!$C$9:$Q$9,0))</f>
        <v>0</v>
      </c>
      <c r="CN69" cm="1">
        <f t="array" ref="CN69">INDEX(Capacity!$C$10:$Q$109,COLUMN(CM12),MATCH('Capacity Backing (Hide)'!$A69,Capacity!$C$9:$Q$9,0))</f>
        <v>0</v>
      </c>
      <c r="CO69" cm="1">
        <f t="array" ref="CO69">INDEX(Capacity!$C$10:$Q$109,COLUMN(CN12),MATCH('Capacity Backing (Hide)'!$A69,Capacity!$C$9:$Q$9,0))</f>
        <v>0</v>
      </c>
      <c r="CP69" cm="1">
        <f t="array" ref="CP69">INDEX(Capacity!$C$10:$Q$109,COLUMN(CO12),MATCH('Capacity Backing (Hide)'!$A69,Capacity!$C$9:$Q$9,0))</f>
        <v>0</v>
      </c>
      <c r="CQ69" cm="1">
        <f t="array" ref="CQ69">INDEX(Capacity!$C$10:$Q$109,COLUMN(CP12),MATCH('Capacity Backing (Hide)'!$A69,Capacity!$C$9:$Q$9,0))</f>
        <v>0</v>
      </c>
      <c r="CR69" cm="1">
        <f t="array" ref="CR69">INDEX(Capacity!$C$10:$Q$109,COLUMN(CQ12),MATCH('Capacity Backing (Hide)'!$A69,Capacity!$C$9:$Q$9,0))</f>
        <v>0</v>
      </c>
      <c r="CS69" cm="1">
        <f t="array" ref="CS69">INDEX(Capacity!$C$10:$Q$109,COLUMN(CR12),MATCH('Capacity Backing (Hide)'!$A69,Capacity!$C$9:$Q$9,0))</f>
        <v>0</v>
      </c>
      <c r="CT69" cm="1">
        <f t="array" ref="CT69">INDEX(Capacity!$C$10:$Q$109,COLUMN(CS12),MATCH('Capacity Backing (Hide)'!$A69,Capacity!$C$9:$Q$9,0))</f>
        <v>0</v>
      </c>
      <c r="CU69" cm="1">
        <f t="array" ref="CU69">INDEX(Capacity!$C$10:$Q$109,COLUMN(CT12),MATCH('Capacity Backing (Hide)'!$A69,Capacity!$C$9:$Q$9,0))</f>
        <v>0</v>
      </c>
      <c r="CV69" cm="1">
        <f t="array" ref="CV69">INDEX(Capacity!$C$10:$Q$109,COLUMN(CU12),MATCH('Capacity Backing (Hide)'!$A69,Capacity!$C$9:$Q$9,0))</f>
        <v>0</v>
      </c>
      <c r="CW69" cm="1">
        <f t="array" ref="CW69">INDEX(Capacity!$C$10:$Q$109,COLUMN(CV12),MATCH('Capacity Backing (Hide)'!$A69,Capacity!$C$9:$Q$9,0))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INDEX(Capacity!$C$10:$Q$109,COLUMN(A13),MATCH('Capacity Backing (Hide)'!$A70,Capacity!$C$9:$Q$9,0))</f>
        <v>0</v>
      </c>
      <c r="C70" cm="1">
        <f t="array" ref="C70">INDEX(Capacity!$C$10:$Q$109,COLUMN(B13),MATCH('Capacity Backing (Hide)'!$A70,Capacity!$C$9:$Q$9,0))</f>
        <v>0</v>
      </c>
      <c r="D70" cm="1">
        <f t="array" ref="D70">INDEX(Capacity!$C$10:$Q$109,COLUMN(C13),MATCH('Capacity Backing (Hide)'!$A70,Capacity!$C$9:$Q$9,0))</f>
        <v>0</v>
      </c>
      <c r="E70" cm="1">
        <f t="array" ref="E70">INDEX(Capacity!$C$10:$Q$109,COLUMN(D13),MATCH('Capacity Backing (Hide)'!$A70,Capacity!$C$9:$Q$9,0))</f>
        <v>0</v>
      </c>
      <c r="F70" cm="1">
        <f t="array" ref="F70">INDEX(Capacity!$C$10:$Q$109,COLUMN(E13),MATCH('Capacity Backing (Hide)'!$A70,Capacity!$C$9:$Q$9,0))</f>
        <v>0</v>
      </c>
      <c r="G70" cm="1">
        <f t="array" ref="G70">INDEX(Capacity!$C$10:$Q$109,COLUMN(F13),MATCH('Capacity Backing (Hide)'!$A70,Capacity!$C$9:$Q$9,0))</f>
        <v>0</v>
      </c>
      <c r="H70" cm="1">
        <f t="array" ref="H70">INDEX(Capacity!$C$10:$Q$109,COLUMN(G13),MATCH('Capacity Backing (Hide)'!$A70,Capacity!$C$9:$Q$9,0))</f>
        <v>0</v>
      </c>
      <c r="I70" cm="1">
        <f t="array" ref="I70">INDEX(Capacity!$C$10:$Q$109,COLUMN(H13),MATCH('Capacity Backing (Hide)'!$A70,Capacity!$C$9:$Q$9,0))</f>
        <v>0</v>
      </c>
      <c r="J70" cm="1">
        <f t="array" ref="J70">INDEX(Capacity!$C$10:$Q$109,COLUMN(I13),MATCH('Capacity Backing (Hide)'!$A70,Capacity!$C$9:$Q$9,0))</f>
        <v>0</v>
      </c>
      <c r="K70" cm="1">
        <f t="array" ref="K70">INDEX(Capacity!$C$10:$Q$109,COLUMN(J13),MATCH('Capacity Backing (Hide)'!$A70,Capacity!$C$9:$Q$9,0))</f>
        <v>0</v>
      </c>
      <c r="L70" cm="1">
        <f t="array" ref="L70">INDEX(Capacity!$C$10:$Q$109,COLUMN(K13),MATCH('Capacity Backing (Hide)'!$A70,Capacity!$C$9:$Q$9,0))</f>
        <v>0</v>
      </c>
      <c r="M70" cm="1">
        <f t="array" ref="M70">INDEX(Capacity!$C$10:$Q$109,COLUMN(L13),MATCH('Capacity Backing (Hide)'!$A70,Capacity!$C$9:$Q$9,0))</f>
        <v>0</v>
      </c>
      <c r="N70" cm="1">
        <f t="array" ref="N70">INDEX(Capacity!$C$10:$Q$109,COLUMN(M13),MATCH('Capacity Backing (Hide)'!$A70,Capacity!$C$9:$Q$9,0))</f>
        <v>0</v>
      </c>
      <c r="O70" cm="1">
        <f t="array" ref="O70">INDEX(Capacity!$C$10:$Q$109,COLUMN(N13),MATCH('Capacity Backing (Hide)'!$A70,Capacity!$C$9:$Q$9,0))</f>
        <v>0</v>
      </c>
      <c r="P70" cm="1">
        <f t="array" ref="P70">INDEX(Capacity!$C$10:$Q$109,COLUMN(O13),MATCH('Capacity Backing (Hide)'!$A70,Capacity!$C$9:$Q$9,0))</f>
        <v>0</v>
      </c>
      <c r="Q70" cm="1">
        <f t="array" ref="Q70">INDEX(Capacity!$C$10:$Q$109,COLUMN(P13),MATCH('Capacity Backing (Hide)'!$A70,Capacity!$C$9:$Q$9,0))</f>
        <v>0</v>
      </c>
      <c r="R70" cm="1">
        <f t="array" ref="R70">INDEX(Capacity!$C$10:$Q$109,COLUMN(Q13),MATCH('Capacity Backing (Hide)'!$A70,Capacity!$C$9:$Q$9,0))</f>
        <v>0</v>
      </c>
      <c r="S70" cm="1">
        <f t="array" ref="S70">INDEX(Capacity!$C$10:$Q$109,COLUMN(R13),MATCH('Capacity Backing (Hide)'!$A70,Capacity!$C$9:$Q$9,0))</f>
        <v>0</v>
      </c>
      <c r="T70" cm="1">
        <f t="array" ref="T70">INDEX(Capacity!$C$10:$Q$109,COLUMN(S13),MATCH('Capacity Backing (Hide)'!$A70,Capacity!$C$9:$Q$9,0))</f>
        <v>0</v>
      </c>
      <c r="U70" cm="1">
        <f t="array" ref="U70">INDEX(Capacity!$C$10:$Q$109,COLUMN(T13),MATCH('Capacity Backing (Hide)'!$A70,Capacity!$C$9:$Q$9,0))</f>
        <v>0</v>
      </c>
      <c r="V70" cm="1">
        <f t="array" ref="V70">INDEX(Capacity!$C$10:$Q$109,COLUMN(U13),MATCH('Capacity Backing (Hide)'!$A70,Capacity!$C$9:$Q$9,0))</f>
        <v>0</v>
      </c>
      <c r="W70" cm="1">
        <f t="array" ref="W70">INDEX(Capacity!$C$10:$Q$109,COLUMN(V13),MATCH('Capacity Backing (Hide)'!$A70,Capacity!$C$9:$Q$9,0))</f>
        <v>0</v>
      </c>
      <c r="X70" cm="1">
        <f t="array" ref="X70">INDEX(Capacity!$C$10:$Q$109,COLUMN(W13),MATCH('Capacity Backing (Hide)'!$A70,Capacity!$C$9:$Q$9,0))</f>
        <v>0</v>
      </c>
      <c r="Y70" cm="1">
        <f t="array" ref="Y70">INDEX(Capacity!$C$10:$Q$109,COLUMN(X13),MATCH('Capacity Backing (Hide)'!$A70,Capacity!$C$9:$Q$9,0))</f>
        <v>0</v>
      </c>
      <c r="Z70" cm="1">
        <f t="array" ref="Z70">INDEX(Capacity!$C$10:$Q$109,COLUMN(Y13),MATCH('Capacity Backing (Hide)'!$A70,Capacity!$C$9:$Q$9,0))</f>
        <v>0</v>
      </c>
      <c r="AA70" cm="1">
        <f t="array" ref="AA70">INDEX(Capacity!$C$10:$Q$109,COLUMN(Z13),MATCH('Capacity Backing (Hide)'!$A70,Capacity!$C$9:$Q$9,0))</f>
        <v>0</v>
      </c>
      <c r="AB70" cm="1">
        <f t="array" ref="AB70">INDEX(Capacity!$C$10:$Q$109,COLUMN(AA13),MATCH('Capacity Backing (Hide)'!$A70,Capacity!$C$9:$Q$9,0))</f>
        <v>0</v>
      </c>
      <c r="AC70" cm="1">
        <f t="array" ref="AC70">INDEX(Capacity!$C$10:$Q$109,COLUMN(AB13),MATCH('Capacity Backing (Hide)'!$A70,Capacity!$C$9:$Q$9,0))</f>
        <v>0</v>
      </c>
      <c r="AD70" cm="1">
        <f t="array" ref="AD70">INDEX(Capacity!$C$10:$Q$109,COLUMN(AC13),MATCH('Capacity Backing (Hide)'!$A70,Capacity!$C$9:$Q$9,0))</f>
        <v>0</v>
      </c>
      <c r="AE70" cm="1">
        <f t="array" ref="AE70">INDEX(Capacity!$C$10:$Q$109,COLUMN(AD13),MATCH('Capacity Backing (Hide)'!$A70,Capacity!$C$9:$Q$9,0))</f>
        <v>0</v>
      </c>
      <c r="AF70" cm="1">
        <f t="array" ref="AF70">INDEX(Capacity!$C$10:$Q$109,COLUMN(AE13),MATCH('Capacity Backing (Hide)'!$A70,Capacity!$C$9:$Q$9,0))</f>
        <v>0</v>
      </c>
      <c r="AG70" cm="1">
        <f t="array" ref="AG70">INDEX(Capacity!$C$10:$Q$109,COLUMN(AF13),MATCH('Capacity Backing (Hide)'!$A70,Capacity!$C$9:$Q$9,0))</f>
        <v>0</v>
      </c>
      <c r="AH70" cm="1">
        <f t="array" ref="AH70">INDEX(Capacity!$C$10:$Q$109,COLUMN(AG13),MATCH('Capacity Backing (Hide)'!$A70,Capacity!$C$9:$Q$9,0))</f>
        <v>0</v>
      </c>
      <c r="AI70" cm="1">
        <f t="array" ref="AI70">INDEX(Capacity!$C$10:$Q$109,COLUMN(AH13),MATCH('Capacity Backing (Hide)'!$A70,Capacity!$C$9:$Q$9,0))</f>
        <v>0</v>
      </c>
      <c r="AJ70" cm="1">
        <f t="array" ref="AJ70">INDEX(Capacity!$C$10:$Q$109,COLUMN(AI13),MATCH('Capacity Backing (Hide)'!$A70,Capacity!$C$9:$Q$9,0))</f>
        <v>0</v>
      </c>
      <c r="AK70" cm="1">
        <f t="array" ref="AK70">INDEX(Capacity!$C$10:$Q$109,COLUMN(AJ13),MATCH('Capacity Backing (Hide)'!$A70,Capacity!$C$9:$Q$9,0))</f>
        <v>0</v>
      </c>
      <c r="AL70" cm="1">
        <f t="array" ref="AL70">INDEX(Capacity!$C$10:$Q$109,COLUMN(AK13),MATCH('Capacity Backing (Hide)'!$A70,Capacity!$C$9:$Q$9,0))</f>
        <v>0</v>
      </c>
      <c r="AM70" cm="1">
        <f t="array" ref="AM70">INDEX(Capacity!$C$10:$Q$109,COLUMN(AL13),MATCH('Capacity Backing (Hide)'!$A70,Capacity!$C$9:$Q$9,0))</f>
        <v>0</v>
      </c>
      <c r="AN70" cm="1">
        <f t="array" ref="AN70">INDEX(Capacity!$C$10:$Q$109,COLUMN(AM13),MATCH('Capacity Backing (Hide)'!$A70,Capacity!$C$9:$Q$9,0))</f>
        <v>0</v>
      </c>
      <c r="AO70" cm="1">
        <f t="array" ref="AO70">INDEX(Capacity!$C$10:$Q$109,COLUMN(AN13),MATCH('Capacity Backing (Hide)'!$A70,Capacity!$C$9:$Q$9,0))</f>
        <v>0</v>
      </c>
      <c r="AP70" cm="1">
        <f t="array" ref="AP70">INDEX(Capacity!$C$10:$Q$109,COLUMN(AO13),MATCH('Capacity Backing (Hide)'!$A70,Capacity!$C$9:$Q$9,0))</f>
        <v>0</v>
      </c>
      <c r="AQ70" cm="1">
        <f t="array" ref="AQ70">INDEX(Capacity!$C$10:$Q$109,COLUMN(AP13),MATCH('Capacity Backing (Hide)'!$A70,Capacity!$C$9:$Q$9,0))</f>
        <v>0</v>
      </c>
      <c r="AR70" cm="1">
        <f t="array" ref="AR70">INDEX(Capacity!$C$10:$Q$109,COLUMN(AQ13),MATCH('Capacity Backing (Hide)'!$A70,Capacity!$C$9:$Q$9,0))</f>
        <v>0</v>
      </c>
      <c r="AS70" cm="1">
        <f t="array" ref="AS70">INDEX(Capacity!$C$10:$Q$109,COLUMN(AR13),MATCH('Capacity Backing (Hide)'!$A70,Capacity!$C$9:$Q$9,0))</f>
        <v>0</v>
      </c>
      <c r="AT70" cm="1">
        <f t="array" ref="AT70">INDEX(Capacity!$C$10:$Q$109,COLUMN(AS13),MATCH('Capacity Backing (Hide)'!$A70,Capacity!$C$9:$Q$9,0))</f>
        <v>0</v>
      </c>
      <c r="AU70" cm="1">
        <f t="array" ref="AU70">INDEX(Capacity!$C$10:$Q$109,COLUMN(AT13),MATCH('Capacity Backing (Hide)'!$A70,Capacity!$C$9:$Q$9,0))</f>
        <v>0</v>
      </c>
      <c r="AV70" cm="1">
        <f t="array" ref="AV70">INDEX(Capacity!$C$10:$Q$109,COLUMN(AU13),MATCH('Capacity Backing (Hide)'!$A70,Capacity!$C$9:$Q$9,0))</f>
        <v>0</v>
      </c>
      <c r="AW70" cm="1">
        <f t="array" ref="AW70">INDEX(Capacity!$C$10:$Q$109,COLUMN(AV13),MATCH('Capacity Backing (Hide)'!$A70,Capacity!$C$9:$Q$9,0))</f>
        <v>0</v>
      </c>
      <c r="AX70" cm="1">
        <f t="array" ref="AX70">INDEX(Capacity!$C$10:$Q$109,COLUMN(AW13),MATCH('Capacity Backing (Hide)'!$A70,Capacity!$C$9:$Q$9,0))</f>
        <v>0</v>
      </c>
      <c r="AY70" cm="1">
        <f t="array" ref="AY70">INDEX(Capacity!$C$10:$Q$109,COLUMN(AX13),MATCH('Capacity Backing (Hide)'!$A70,Capacity!$C$9:$Q$9,0))</f>
        <v>0</v>
      </c>
      <c r="AZ70" cm="1">
        <f t="array" ref="AZ70">INDEX(Capacity!$C$10:$Q$109,COLUMN(AY13),MATCH('Capacity Backing (Hide)'!$A70,Capacity!$C$9:$Q$9,0))</f>
        <v>0</v>
      </c>
      <c r="BA70" cm="1">
        <f t="array" ref="BA70">INDEX(Capacity!$C$10:$Q$109,COLUMN(AZ13),MATCH('Capacity Backing (Hide)'!$A70,Capacity!$C$9:$Q$9,0))</f>
        <v>0</v>
      </c>
      <c r="BB70" cm="1">
        <f t="array" ref="BB70">INDEX(Capacity!$C$10:$Q$109,COLUMN(BA13),MATCH('Capacity Backing (Hide)'!$A70,Capacity!$C$9:$Q$9,0))</f>
        <v>0</v>
      </c>
      <c r="BC70" cm="1">
        <f t="array" ref="BC70">INDEX(Capacity!$C$10:$Q$109,COLUMN(BB13),MATCH('Capacity Backing (Hide)'!$A70,Capacity!$C$9:$Q$9,0))</f>
        <v>0</v>
      </c>
      <c r="BD70" cm="1">
        <f t="array" ref="BD70">INDEX(Capacity!$C$10:$Q$109,COLUMN(BC13),MATCH('Capacity Backing (Hide)'!$A70,Capacity!$C$9:$Q$9,0))</f>
        <v>0</v>
      </c>
      <c r="BE70" cm="1">
        <f t="array" ref="BE70">INDEX(Capacity!$C$10:$Q$109,COLUMN(BD13),MATCH('Capacity Backing (Hide)'!$A70,Capacity!$C$9:$Q$9,0))</f>
        <v>0</v>
      </c>
      <c r="BF70" cm="1">
        <f t="array" ref="BF70">INDEX(Capacity!$C$10:$Q$109,COLUMN(BE13),MATCH('Capacity Backing (Hide)'!$A70,Capacity!$C$9:$Q$9,0))</f>
        <v>0</v>
      </c>
      <c r="BG70" cm="1">
        <f t="array" ref="BG70">INDEX(Capacity!$C$10:$Q$109,COLUMN(BF13),MATCH('Capacity Backing (Hide)'!$A70,Capacity!$C$9:$Q$9,0))</f>
        <v>0</v>
      </c>
      <c r="BH70" cm="1">
        <f t="array" ref="BH70">INDEX(Capacity!$C$10:$Q$109,COLUMN(BG13),MATCH('Capacity Backing (Hide)'!$A70,Capacity!$C$9:$Q$9,0))</f>
        <v>0</v>
      </c>
      <c r="BI70" cm="1">
        <f t="array" ref="BI70">INDEX(Capacity!$C$10:$Q$109,COLUMN(BH13),MATCH('Capacity Backing (Hide)'!$A70,Capacity!$C$9:$Q$9,0))</f>
        <v>0</v>
      </c>
      <c r="BJ70" cm="1">
        <f t="array" ref="BJ70">INDEX(Capacity!$C$10:$Q$109,COLUMN(BI13),MATCH('Capacity Backing (Hide)'!$A70,Capacity!$C$9:$Q$9,0))</f>
        <v>0</v>
      </c>
      <c r="BK70" cm="1">
        <f t="array" ref="BK70">INDEX(Capacity!$C$10:$Q$109,COLUMN(BJ13),MATCH('Capacity Backing (Hide)'!$A70,Capacity!$C$9:$Q$9,0))</f>
        <v>0</v>
      </c>
      <c r="BL70" cm="1">
        <f t="array" ref="BL70">INDEX(Capacity!$C$10:$Q$109,COLUMN(BK13),MATCH('Capacity Backing (Hide)'!$A70,Capacity!$C$9:$Q$9,0))</f>
        <v>0</v>
      </c>
      <c r="BM70" cm="1">
        <f t="array" ref="BM70">INDEX(Capacity!$C$10:$Q$109,COLUMN(BL13),MATCH('Capacity Backing (Hide)'!$A70,Capacity!$C$9:$Q$9,0))</f>
        <v>0</v>
      </c>
      <c r="BN70" cm="1">
        <f t="array" ref="BN70">INDEX(Capacity!$C$10:$Q$109,COLUMN(BM13),MATCH('Capacity Backing (Hide)'!$A70,Capacity!$C$9:$Q$9,0))</f>
        <v>0</v>
      </c>
      <c r="BO70" cm="1">
        <f t="array" ref="BO70">INDEX(Capacity!$C$10:$Q$109,COLUMN(BN13),MATCH('Capacity Backing (Hide)'!$A70,Capacity!$C$9:$Q$9,0))</f>
        <v>0</v>
      </c>
      <c r="BP70" cm="1">
        <f t="array" ref="BP70">INDEX(Capacity!$C$10:$Q$109,COLUMN(BO13),MATCH('Capacity Backing (Hide)'!$A70,Capacity!$C$9:$Q$9,0))</f>
        <v>0</v>
      </c>
      <c r="BQ70" cm="1">
        <f t="array" ref="BQ70">INDEX(Capacity!$C$10:$Q$109,COLUMN(BP13),MATCH('Capacity Backing (Hide)'!$A70,Capacity!$C$9:$Q$9,0))</f>
        <v>0</v>
      </c>
      <c r="BR70" cm="1">
        <f t="array" ref="BR70">INDEX(Capacity!$C$10:$Q$109,COLUMN(BQ13),MATCH('Capacity Backing (Hide)'!$A70,Capacity!$C$9:$Q$9,0))</f>
        <v>0</v>
      </c>
      <c r="BS70" cm="1">
        <f t="array" ref="BS70">INDEX(Capacity!$C$10:$Q$109,COLUMN(BR13),MATCH('Capacity Backing (Hide)'!$A70,Capacity!$C$9:$Q$9,0))</f>
        <v>0</v>
      </c>
      <c r="BT70" cm="1">
        <f t="array" ref="BT70">INDEX(Capacity!$C$10:$Q$109,COLUMN(BS13),MATCH('Capacity Backing (Hide)'!$A70,Capacity!$C$9:$Q$9,0))</f>
        <v>0</v>
      </c>
      <c r="BU70" cm="1">
        <f t="array" ref="BU70">INDEX(Capacity!$C$10:$Q$109,COLUMN(BT13),MATCH('Capacity Backing (Hide)'!$A70,Capacity!$C$9:$Q$9,0))</f>
        <v>0</v>
      </c>
      <c r="BV70" cm="1">
        <f t="array" ref="BV70">INDEX(Capacity!$C$10:$Q$109,COLUMN(BU13),MATCH('Capacity Backing (Hide)'!$A70,Capacity!$C$9:$Q$9,0))</f>
        <v>0</v>
      </c>
      <c r="BW70" cm="1">
        <f t="array" ref="BW70">INDEX(Capacity!$C$10:$Q$109,COLUMN(BV13),MATCH('Capacity Backing (Hide)'!$A70,Capacity!$C$9:$Q$9,0))</f>
        <v>0</v>
      </c>
      <c r="BX70" cm="1">
        <f t="array" ref="BX70">INDEX(Capacity!$C$10:$Q$109,COLUMN(BW13),MATCH('Capacity Backing (Hide)'!$A70,Capacity!$C$9:$Q$9,0))</f>
        <v>0</v>
      </c>
      <c r="BY70" cm="1">
        <f t="array" ref="BY70">INDEX(Capacity!$C$10:$Q$109,COLUMN(BX13),MATCH('Capacity Backing (Hide)'!$A70,Capacity!$C$9:$Q$9,0))</f>
        <v>0</v>
      </c>
      <c r="BZ70" cm="1">
        <f t="array" ref="BZ70">INDEX(Capacity!$C$10:$Q$109,COLUMN(BY13),MATCH('Capacity Backing (Hide)'!$A70,Capacity!$C$9:$Q$9,0))</f>
        <v>0</v>
      </c>
      <c r="CA70" cm="1">
        <f t="array" ref="CA70">INDEX(Capacity!$C$10:$Q$109,COLUMN(BZ13),MATCH('Capacity Backing (Hide)'!$A70,Capacity!$C$9:$Q$9,0))</f>
        <v>0</v>
      </c>
      <c r="CB70" cm="1">
        <f t="array" ref="CB70">INDEX(Capacity!$C$10:$Q$109,COLUMN(CA13),MATCH('Capacity Backing (Hide)'!$A70,Capacity!$C$9:$Q$9,0))</f>
        <v>0</v>
      </c>
      <c r="CC70" cm="1">
        <f t="array" ref="CC70">INDEX(Capacity!$C$10:$Q$109,COLUMN(CB13),MATCH('Capacity Backing (Hide)'!$A70,Capacity!$C$9:$Q$9,0))</f>
        <v>0</v>
      </c>
      <c r="CD70" cm="1">
        <f t="array" ref="CD70">INDEX(Capacity!$C$10:$Q$109,COLUMN(CC13),MATCH('Capacity Backing (Hide)'!$A70,Capacity!$C$9:$Q$9,0))</f>
        <v>0</v>
      </c>
      <c r="CE70" cm="1">
        <f t="array" ref="CE70">INDEX(Capacity!$C$10:$Q$109,COLUMN(CD13),MATCH('Capacity Backing (Hide)'!$A70,Capacity!$C$9:$Q$9,0))</f>
        <v>0</v>
      </c>
      <c r="CF70" cm="1">
        <f t="array" ref="CF70">INDEX(Capacity!$C$10:$Q$109,COLUMN(CE13),MATCH('Capacity Backing (Hide)'!$A70,Capacity!$C$9:$Q$9,0))</f>
        <v>0</v>
      </c>
      <c r="CG70" cm="1">
        <f t="array" ref="CG70">INDEX(Capacity!$C$10:$Q$109,COLUMN(CF13),MATCH('Capacity Backing (Hide)'!$A70,Capacity!$C$9:$Q$9,0))</f>
        <v>0</v>
      </c>
      <c r="CH70" cm="1">
        <f t="array" ref="CH70">INDEX(Capacity!$C$10:$Q$109,COLUMN(CG13),MATCH('Capacity Backing (Hide)'!$A70,Capacity!$C$9:$Q$9,0))</f>
        <v>0</v>
      </c>
      <c r="CI70" cm="1">
        <f t="array" ref="CI70">INDEX(Capacity!$C$10:$Q$109,COLUMN(CH13),MATCH('Capacity Backing (Hide)'!$A70,Capacity!$C$9:$Q$9,0))</f>
        <v>0</v>
      </c>
      <c r="CJ70" cm="1">
        <f t="array" ref="CJ70">INDEX(Capacity!$C$10:$Q$109,COLUMN(CI13),MATCH('Capacity Backing (Hide)'!$A70,Capacity!$C$9:$Q$9,0))</f>
        <v>0</v>
      </c>
      <c r="CK70" cm="1">
        <f t="array" ref="CK70">INDEX(Capacity!$C$10:$Q$109,COLUMN(CJ13),MATCH('Capacity Backing (Hide)'!$A70,Capacity!$C$9:$Q$9,0))</f>
        <v>0</v>
      </c>
      <c r="CL70" cm="1">
        <f t="array" ref="CL70">INDEX(Capacity!$C$10:$Q$109,COLUMN(CK13),MATCH('Capacity Backing (Hide)'!$A70,Capacity!$C$9:$Q$9,0))</f>
        <v>0</v>
      </c>
      <c r="CM70" cm="1">
        <f t="array" ref="CM70">INDEX(Capacity!$C$10:$Q$109,COLUMN(CL13),MATCH('Capacity Backing (Hide)'!$A70,Capacity!$C$9:$Q$9,0))</f>
        <v>0</v>
      </c>
      <c r="CN70" cm="1">
        <f t="array" ref="CN70">INDEX(Capacity!$C$10:$Q$109,COLUMN(CM13),MATCH('Capacity Backing (Hide)'!$A70,Capacity!$C$9:$Q$9,0))</f>
        <v>0</v>
      </c>
      <c r="CO70" cm="1">
        <f t="array" ref="CO70">INDEX(Capacity!$C$10:$Q$109,COLUMN(CN13),MATCH('Capacity Backing (Hide)'!$A70,Capacity!$C$9:$Q$9,0))</f>
        <v>0</v>
      </c>
      <c r="CP70" cm="1">
        <f t="array" ref="CP70">INDEX(Capacity!$C$10:$Q$109,COLUMN(CO13),MATCH('Capacity Backing (Hide)'!$A70,Capacity!$C$9:$Q$9,0))</f>
        <v>0</v>
      </c>
      <c r="CQ70" cm="1">
        <f t="array" ref="CQ70">INDEX(Capacity!$C$10:$Q$109,COLUMN(CP13),MATCH('Capacity Backing (Hide)'!$A70,Capacity!$C$9:$Q$9,0))</f>
        <v>0</v>
      </c>
      <c r="CR70" cm="1">
        <f t="array" ref="CR70">INDEX(Capacity!$C$10:$Q$109,COLUMN(CQ13),MATCH('Capacity Backing (Hide)'!$A70,Capacity!$C$9:$Q$9,0))</f>
        <v>0</v>
      </c>
      <c r="CS70" cm="1">
        <f t="array" ref="CS70">INDEX(Capacity!$C$10:$Q$109,COLUMN(CR13),MATCH('Capacity Backing (Hide)'!$A70,Capacity!$C$9:$Q$9,0))</f>
        <v>0</v>
      </c>
      <c r="CT70" cm="1">
        <f t="array" ref="CT70">INDEX(Capacity!$C$10:$Q$109,COLUMN(CS13),MATCH('Capacity Backing (Hide)'!$A70,Capacity!$C$9:$Q$9,0))</f>
        <v>0</v>
      </c>
      <c r="CU70" cm="1">
        <f t="array" ref="CU70">INDEX(Capacity!$C$10:$Q$109,COLUMN(CT13),MATCH('Capacity Backing (Hide)'!$A70,Capacity!$C$9:$Q$9,0))</f>
        <v>0</v>
      </c>
      <c r="CV70" cm="1">
        <f t="array" ref="CV70">INDEX(Capacity!$C$10:$Q$109,COLUMN(CU13),MATCH('Capacity Backing (Hide)'!$A70,Capacity!$C$9:$Q$9,0))</f>
        <v>0</v>
      </c>
      <c r="CW70" cm="1">
        <f t="array" ref="CW70">INDEX(Capacity!$C$10:$Q$109,COLUMN(CV13),MATCH('Capacity Backing (Hide)'!$A70,Capacity!$C$9:$Q$9,0))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INDEX(Capacity!$C$10:$Q$109,COLUMN(A14),MATCH('Capacity Backing (Hide)'!$A71,Capacity!$C$9:$Q$9,0))</f>
        <v>0</v>
      </c>
      <c r="C71" cm="1">
        <f t="array" ref="C71">INDEX(Capacity!$C$10:$Q$109,COLUMN(B14),MATCH('Capacity Backing (Hide)'!$A71,Capacity!$C$9:$Q$9,0))</f>
        <v>0</v>
      </c>
      <c r="D71" cm="1">
        <f t="array" ref="D71">INDEX(Capacity!$C$10:$Q$109,COLUMN(C14),MATCH('Capacity Backing (Hide)'!$A71,Capacity!$C$9:$Q$9,0))</f>
        <v>0</v>
      </c>
      <c r="E71" cm="1">
        <f t="array" ref="E71">INDEX(Capacity!$C$10:$Q$109,COLUMN(D14),MATCH('Capacity Backing (Hide)'!$A71,Capacity!$C$9:$Q$9,0))</f>
        <v>0</v>
      </c>
      <c r="F71" cm="1">
        <f t="array" ref="F71">INDEX(Capacity!$C$10:$Q$109,COLUMN(E14),MATCH('Capacity Backing (Hide)'!$A71,Capacity!$C$9:$Q$9,0))</f>
        <v>0</v>
      </c>
      <c r="G71" cm="1">
        <f t="array" ref="G71">INDEX(Capacity!$C$10:$Q$109,COLUMN(F14),MATCH('Capacity Backing (Hide)'!$A71,Capacity!$C$9:$Q$9,0))</f>
        <v>0</v>
      </c>
      <c r="H71" cm="1">
        <f t="array" ref="H71">INDEX(Capacity!$C$10:$Q$109,COLUMN(G14),MATCH('Capacity Backing (Hide)'!$A71,Capacity!$C$9:$Q$9,0))</f>
        <v>0</v>
      </c>
      <c r="I71" cm="1">
        <f t="array" ref="I71">INDEX(Capacity!$C$10:$Q$109,COLUMN(H14),MATCH('Capacity Backing (Hide)'!$A71,Capacity!$C$9:$Q$9,0))</f>
        <v>0</v>
      </c>
      <c r="J71" cm="1">
        <f t="array" ref="J71">INDEX(Capacity!$C$10:$Q$109,COLUMN(I14),MATCH('Capacity Backing (Hide)'!$A71,Capacity!$C$9:$Q$9,0))</f>
        <v>0</v>
      </c>
      <c r="K71" cm="1">
        <f t="array" ref="K71">INDEX(Capacity!$C$10:$Q$109,COLUMN(J14),MATCH('Capacity Backing (Hide)'!$A71,Capacity!$C$9:$Q$9,0))</f>
        <v>0</v>
      </c>
      <c r="L71" cm="1">
        <f t="array" ref="L71">INDEX(Capacity!$C$10:$Q$109,COLUMN(K14),MATCH('Capacity Backing (Hide)'!$A71,Capacity!$C$9:$Q$9,0))</f>
        <v>0</v>
      </c>
      <c r="M71" cm="1">
        <f t="array" ref="M71">INDEX(Capacity!$C$10:$Q$109,COLUMN(L14),MATCH('Capacity Backing (Hide)'!$A71,Capacity!$C$9:$Q$9,0))</f>
        <v>0</v>
      </c>
      <c r="N71" cm="1">
        <f t="array" ref="N71">INDEX(Capacity!$C$10:$Q$109,COLUMN(M14),MATCH('Capacity Backing (Hide)'!$A71,Capacity!$C$9:$Q$9,0))</f>
        <v>0</v>
      </c>
      <c r="O71" cm="1">
        <f t="array" ref="O71">INDEX(Capacity!$C$10:$Q$109,COLUMN(N14),MATCH('Capacity Backing (Hide)'!$A71,Capacity!$C$9:$Q$9,0))</f>
        <v>0</v>
      </c>
      <c r="P71" cm="1">
        <f t="array" ref="P71">INDEX(Capacity!$C$10:$Q$109,COLUMN(O14),MATCH('Capacity Backing (Hide)'!$A71,Capacity!$C$9:$Q$9,0))</f>
        <v>0</v>
      </c>
      <c r="Q71" cm="1">
        <f t="array" ref="Q71">INDEX(Capacity!$C$10:$Q$109,COLUMN(P14),MATCH('Capacity Backing (Hide)'!$A71,Capacity!$C$9:$Q$9,0))</f>
        <v>0</v>
      </c>
      <c r="R71" cm="1">
        <f t="array" ref="R71">INDEX(Capacity!$C$10:$Q$109,COLUMN(Q14),MATCH('Capacity Backing (Hide)'!$A71,Capacity!$C$9:$Q$9,0))</f>
        <v>0</v>
      </c>
      <c r="S71" cm="1">
        <f t="array" ref="S71">INDEX(Capacity!$C$10:$Q$109,COLUMN(R14),MATCH('Capacity Backing (Hide)'!$A71,Capacity!$C$9:$Q$9,0))</f>
        <v>0</v>
      </c>
      <c r="T71" cm="1">
        <f t="array" ref="T71">INDEX(Capacity!$C$10:$Q$109,COLUMN(S14),MATCH('Capacity Backing (Hide)'!$A71,Capacity!$C$9:$Q$9,0))</f>
        <v>0</v>
      </c>
      <c r="U71" cm="1">
        <f t="array" ref="U71">INDEX(Capacity!$C$10:$Q$109,COLUMN(T14),MATCH('Capacity Backing (Hide)'!$A71,Capacity!$C$9:$Q$9,0))</f>
        <v>0</v>
      </c>
      <c r="V71" cm="1">
        <f t="array" ref="V71">INDEX(Capacity!$C$10:$Q$109,COLUMN(U14),MATCH('Capacity Backing (Hide)'!$A71,Capacity!$C$9:$Q$9,0))</f>
        <v>0</v>
      </c>
      <c r="W71" cm="1">
        <f t="array" ref="W71">INDEX(Capacity!$C$10:$Q$109,COLUMN(V14),MATCH('Capacity Backing (Hide)'!$A71,Capacity!$C$9:$Q$9,0))</f>
        <v>0</v>
      </c>
      <c r="X71" cm="1">
        <f t="array" ref="X71">INDEX(Capacity!$C$10:$Q$109,COLUMN(W14),MATCH('Capacity Backing (Hide)'!$A71,Capacity!$C$9:$Q$9,0))</f>
        <v>0</v>
      </c>
      <c r="Y71" cm="1">
        <f t="array" ref="Y71">INDEX(Capacity!$C$10:$Q$109,COLUMN(X14),MATCH('Capacity Backing (Hide)'!$A71,Capacity!$C$9:$Q$9,0))</f>
        <v>0</v>
      </c>
      <c r="Z71" cm="1">
        <f t="array" ref="Z71">INDEX(Capacity!$C$10:$Q$109,COLUMN(Y14),MATCH('Capacity Backing (Hide)'!$A71,Capacity!$C$9:$Q$9,0))</f>
        <v>0</v>
      </c>
      <c r="AA71" cm="1">
        <f t="array" ref="AA71">INDEX(Capacity!$C$10:$Q$109,COLUMN(Z14),MATCH('Capacity Backing (Hide)'!$A71,Capacity!$C$9:$Q$9,0))</f>
        <v>0</v>
      </c>
      <c r="AB71" cm="1">
        <f t="array" ref="AB71">INDEX(Capacity!$C$10:$Q$109,COLUMN(AA14),MATCH('Capacity Backing (Hide)'!$A71,Capacity!$C$9:$Q$9,0))</f>
        <v>0</v>
      </c>
      <c r="AC71" cm="1">
        <f t="array" ref="AC71">INDEX(Capacity!$C$10:$Q$109,COLUMN(AB14),MATCH('Capacity Backing (Hide)'!$A71,Capacity!$C$9:$Q$9,0))</f>
        <v>0</v>
      </c>
      <c r="AD71" cm="1">
        <f t="array" ref="AD71">INDEX(Capacity!$C$10:$Q$109,COLUMN(AC14),MATCH('Capacity Backing (Hide)'!$A71,Capacity!$C$9:$Q$9,0))</f>
        <v>0</v>
      </c>
      <c r="AE71" cm="1">
        <f t="array" ref="AE71">INDEX(Capacity!$C$10:$Q$109,COLUMN(AD14),MATCH('Capacity Backing (Hide)'!$A71,Capacity!$C$9:$Q$9,0))</f>
        <v>0</v>
      </c>
      <c r="AF71" cm="1">
        <f t="array" ref="AF71">INDEX(Capacity!$C$10:$Q$109,COLUMN(AE14),MATCH('Capacity Backing (Hide)'!$A71,Capacity!$C$9:$Q$9,0))</f>
        <v>0</v>
      </c>
      <c r="AG71" cm="1">
        <f t="array" ref="AG71">INDEX(Capacity!$C$10:$Q$109,COLUMN(AF14),MATCH('Capacity Backing (Hide)'!$A71,Capacity!$C$9:$Q$9,0))</f>
        <v>0</v>
      </c>
      <c r="AH71" cm="1">
        <f t="array" ref="AH71">INDEX(Capacity!$C$10:$Q$109,COLUMN(AG14),MATCH('Capacity Backing (Hide)'!$A71,Capacity!$C$9:$Q$9,0))</f>
        <v>0</v>
      </c>
      <c r="AI71" cm="1">
        <f t="array" ref="AI71">INDEX(Capacity!$C$10:$Q$109,COLUMN(AH14),MATCH('Capacity Backing (Hide)'!$A71,Capacity!$C$9:$Q$9,0))</f>
        <v>0</v>
      </c>
      <c r="AJ71" cm="1">
        <f t="array" ref="AJ71">INDEX(Capacity!$C$10:$Q$109,COLUMN(AI14),MATCH('Capacity Backing (Hide)'!$A71,Capacity!$C$9:$Q$9,0))</f>
        <v>0</v>
      </c>
      <c r="AK71" cm="1">
        <f t="array" ref="AK71">INDEX(Capacity!$C$10:$Q$109,COLUMN(AJ14),MATCH('Capacity Backing (Hide)'!$A71,Capacity!$C$9:$Q$9,0))</f>
        <v>0</v>
      </c>
      <c r="AL71" cm="1">
        <f t="array" ref="AL71">INDEX(Capacity!$C$10:$Q$109,COLUMN(AK14),MATCH('Capacity Backing (Hide)'!$A71,Capacity!$C$9:$Q$9,0))</f>
        <v>0</v>
      </c>
      <c r="AM71" cm="1">
        <f t="array" ref="AM71">INDEX(Capacity!$C$10:$Q$109,COLUMN(AL14),MATCH('Capacity Backing (Hide)'!$A71,Capacity!$C$9:$Q$9,0))</f>
        <v>0</v>
      </c>
      <c r="AN71" cm="1">
        <f t="array" ref="AN71">INDEX(Capacity!$C$10:$Q$109,COLUMN(AM14),MATCH('Capacity Backing (Hide)'!$A71,Capacity!$C$9:$Q$9,0))</f>
        <v>0</v>
      </c>
      <c r="AO71" cm="1">
        <f t="array" ref="AO71">INDEX(Capacity!$C$10:$Q$109,COLUMN(AN14),MATCH('Capacity Backing (Hide)'!$A71,Capacity!$C$9:$Q$9,0))</f>
        <v>0</v>
      </c>
      <c r="AP71" cm="1">
        <f t="array" ref="AP71">INDEX(Capacity!$C$10:$Q$109,COLUMN(AO14),MATCH('Capacity Backing (Hide)'!$A71,Capacity!$C$9:$Q$9,0))</f>
        <v>0</v>
      </c>
      <c r="AQ71" cm="1">
        <f t="array" ref="AQ71">INDEX(Capacity!$C$10:$Q$109,COLUMN(AP14),MATCH('Capacity Backing (Hide)'!$A71,Capacity!$C$9:$Q$9,0))</f>
        <v>0</v>
      </c>
      <c r="AR71" cm="1">
        <f t="array" ref="AR71">INDEX(Capacity!$C$10:$Q$109,COLUMN(AQ14),MATCH('Capacity Backing (Hide)'!$A71,Capacity!$C$9:$Q$9,0))</f>
        <v>0</v>
      </c>
      <c r="AS71" cm="1">
        <f t="array" ref="AS71">INDEX(Capacity!$C$10:$Q$109,COLUMN(AR14),MATCH('Capacity Backing (Hide)'!$A71,Capacity!$C$9:$Q$9,0))</f>
        <v>0</v>
      </c>
      <c r="AT71" cm="1">
        <f t="array" ref="AT71">INDEX(Capacity!$C$10:$Q$109,COLUMN(AS14),MATCH('Capacity Backing (Hide)'!$A71,Capacity!$C$9:$Q$9,0))</f>
        <v>0</v>
      </c>
      <c r="AU71" cm="1">
        <f t="array" ref="AU71">INDEX(Capacity!$C$10:$Q$109,COLUMN(AT14),MATCH('Capacity Backing (Hide)'!$A71,Capacity!$C$9:$Q$9,0))</f>
        <v>0</v>
      </c>
      <c r="AV71" cm="1">
        <f t="array" ref="AV71">INDEX(Capacity!$C$10:$Q$109,COLUMN(AU14),MATCH('Capacity Backing (Hide)'!$A71,Capacity!$C$9:$Q$9,0))</f>
        <v>0</v>
      </c>
      <c r="AW71" cm="1">
        <f t="array" ref="AW71">INDEX(Capacity!$C$10:$Q$109,COLUMN(AV14),MATCH('Capacity Backing (Hide)'!$A71,Capacity!$C$9:$Q$9,0))</f>
        <v>0</v>
      </c>
      <c r="AX71" cm="1">
        <f t="array" ref="AX71">INDEX(Capacity!$C$10:$Q$109,COLUMN(AW14),MATCH('Capacity Backing (Hide)'!$A71,Capacity!$C$9:$Q$9,0))</f>
        <v>0</v>
      </c>
      <c r="AY71" cm="1">
        <f t="array" ref="AY71">INDEX(Capacity!$C$10:$Q$109,COLUMN(AX14),MATCH('Capacity Backing (Hide)'!$A71,Capacity!$C$9:$Q$9,0))</f>
        <v>0</v>
      </c>
      <c r="AZ71" cm="1">
        <f t="array" ref="AZ71">INDEX(Capacity!$C$10:$Q$109,COLUMN(AY14),MATCH('Capacity Backing (Hide)'!$A71,Capacity!$C$9:$Q$9,0))</f>
        <v>0</v>
      </c>
      <c r="BA71" cm="1">
        <f t="array" ref="BA71">INDEX(Capacity!$C$10:$Q$109,COLUMN(AZ14),MATCH('Capacity Backing (Hide)'!$A71,Capacity!$C$9:$Q$9,0))</f>
        <v>0</v>
      </c>
      <c r="BB71" cm="1">
        <f t="array" ref="BB71">INDEX(Capacity!$C$10:$Q$109,COLUMN(BA14),MATCH('Capacity Backing (Hide)'!$A71,Capacity!$C$9:$Q$9,0))</f>
        <v>0</v>
      </c>
      <c r="BC71" cm="1">
        <f t="array" ref="BC71">INDEX(Capacity!$C$10:$Q$109,COLUMN(BB14),MATCH('Capacity Backing (Hide)'!$A71,Capacity!$C$9:$Q$9,0))</f>
        <v>0</v>
      </c>
      <c r="BD71" cm="1">
        <f t="array" ref="BD71">INDEX(Capacity!$C$10:$Q$109,COLUMN(BC14),MATCH('Capacity Backing (Hide)'!$A71,Capacity!$C$9:$Q$9,0))</f>
        <v>0</v>
      </c>
      <c r="BE71" cm="1">
        <f t="array" ref="BE71">INDEX(Capacity!$C$10:$Q$109,COLUMN(BD14),MATCH('Capacity Backing (Hide)'!$A71,Capacity!$C$9:$Q$9,0))</f>
        <v>0</v>
      </c>
      <c r="BF71" cm="1">
        <f t="array" ref="BF71">INDEX(Capacity!$C$10:$Q$109,COLUMN(BE14),MATCH('Capacity Backing (Hide)'!$A71,Capacity!$C$9:$Q$9,0))</f>
        <v>0</v>
      </c>
      <c r="BG71" cm="1">
        <f t="array" ref="BG71">INDEX(Capacity!$C$10:$Q$109,COLUMN(BF14),MATCH('Capacity Backing (Hide)'!$A71,Capacity!$C$9:$Q$9,0))</f>
        <v>0</v>
      </c>
      <c r="BH71" cm="1">
        <f t="array" ref="BH71">INDEX(Capacity!$C$10:$Q$109,COLUMN(BG14),MATCH('Capacity Backing (Hide)'!$A71,Capacity!$C$9:$Q$9,0))</f>
        <v>0</v>
      </c>
      <c r="BI71" cm="1">
        <f t="array" ref="BI71">INDEX(Capacity!$C$10:$Q$109,COLUMN(BH14),MATCH('Capacity Backing (Hide)'!$A71,Capacity!$C$9:$Q$9,0))</f>
        <v>0</v>
      </c>
      <c r="BJ71" cm="1">
        <f t="array" ref="BJ71">INDEX(Capacity!$C$10:$Q$109,COLUMN(BI14),MATCH('Capacity Backing (Hide)'!$A71,Capacity!$C$9:$Q$9,0))</f>
        <v>0</v>
      </c>
      <c r="BK71" cm="1">
        <f t="array" ref="BK71">INDEX(Capacity!$C$10:$Q$109,COLUMN(BJ14),MATCH('Capacity Backing (Hide)'!$A71,Capacity!$C$9:$Q$9,0))</f>
        <v>0</v>
      </c>
      <c r="BL71" cm="1">
        <f t="array" ref="BL71">INDEX(Capacity!$C$10:$Q$109,COLUMN(BK14),MATCH('Capacity Backing (Hide)'!$A71,Capacity!$C$9:$Q$9,0))</f>
        <v>0</v>
      </c>
      <c r="BM71" cm="1">
        <f t="array" ref="BM71">INDEX(Capacity!$C$10:$Q$109,COLUMN(BL14),MATCH('Capacity Backing (Hide)'!$A71,Capacity!$C$9:$Q$9,0))</f>
        <v>0</v>
      </c>
      <c r="BN71" cm="1">
        <f t="array" ref="BN71">INDEX(Capacity!$C$10:$Q$109,COLUMN(BM14),MATCH('Capacity Backing (Hide)'!$A71,Capacity!$C$9:$Q$9,0))</f>
        <v>0</v>
      </c>
      <c r="BO71" cm="1">
        <f t="array" ref="BO71">INDEX(Capacity!$C$10:$Q$109,COLUMN(BN14),MATCH('Capacity Backing (Hide)'!$A71,Capacity!$C$9:$Q$9,0))</f>
        <v>0</v>
      </c>
      <c r="BP71" cm="1">
        <f t="array" ref="BP71">INDEX(Capacity!$C$10:$Q$109,COLUMN(BO14),MATCH('Capacity Backing (Hide)'!$A71,Capacity!$C$9:$Q$9,0))</f>
        <v>0</v>
      </c>
      <c r="BQ71" cm="1">
        <f t="array" ref="BQ71">INDEX(Capacity!$C$10:$Q$109,COLUMN(BP14),MATCH('Capacity Backing (Hide)'!$A71,Capacity!$C$9:$Q$9,0))</f>
        <v>0</v>
      </c>
      <c r="BR71" cm="1">
        <f t="array" ref="BR71">INDEX(Capacity!$C$10:$Q$109,COLUMN(BQ14),MATCH('Capacity Backing (Hide)'!$A71,Capacity!$C$9:$Q$9,0))</f>
        <v>0</v>
      </c>
      <c r="BS71" cm="1">
        <f t="array" ref="BS71">INDEX(Capacity!$C$10:$Q$109,COLUMN(BR14),MATCH('Capacity Backing (Hide)'!$A71,Capacity!$C$9:$Q$9,0))</f>
        <v>0</v>
      </c>
      <c r="BT71" cm="1">
        <f t="array" ref="BT71">INDEX(Capacity!$C$10:$Q$109,COLUMN(BS14),MATCH('Capacity Backing (Hide)'!$A71,Capacity!$C$9:$Q$9,0))</f>
        <v>0</v>
      </c>
      <c r="BU71" cm="1">
        <f t="array" ref="BU71">INDEX(Capacity!$C$10:$Q$109,COLUMN(BT14),MATCH('Capacity Backing (Hide)'!$A71,Capacity!$C$9:$Q$9,0))</f>
        <v>0</v>
      </c>
      <c r="BV71" cm="1">
        <f t="array" ref="BV71">INDEX(Capacity!$C$10:$Q$109,COLUMN(BU14),MATCH('Capacity Backing (Hide)'!$A71,Capacity!$C$9:$Q$9,0))</f>
        <v>0</v>
      </c>
      <c r="BW71" cm="1">
        <f t="array" ref="BW71">INDEX(Capacity!$C$10:$Q$109,COLUMN(BV14),MATCH('Capacity Backing (Hide)'!$A71,Capacity!$C$9:$Q$9,0))</f>
        <v>0</v>
      </c>
      <c r="BX71" cm="1">
        <f t="array" ref="BX71">INDEX(Capacity!$C$10:$Q$109,COLUMN(BW14),MATCH('Capacity Backing (Hide)'!$A71,Capacity!$C$9:$Q$9,0))</f>
        <v>0</v>
      </c>
      <c r="BY71" cm="1">
        <f t="array" ref="BY71">INDEX(Capacity!$C$10:$Q$109,COLUMN(BX14),MATCH('Capacity Backing (Hide)'!$A71,Capacity!$C$9:$Q$9,0))</f>
        <v>0</v>
      </c>
      <c r="BZ71" cm="1">
        <f t="array" ref="BZ71">INDEX(Capacity!$C$10:$Q$109,COLUMN(BY14),MATCH('Capacity Backing (Hide)'!$A71,Capacity!$C$9:$Q$9,0))</f>
        <v>0</v>
      </c>
      <c r="CA71" cm="1">
        <f t="array" ref="CA71">INDEX(Capacity!$C$10:$Q$109,COLUMN(BZ14),MATCH('Capacity Backing (Hide)'!$A71,Capacity!$C$9:$Q$9,0))</f>
        <v>0</v>
      </c>
      <c r="CB71" cm="1">
        <f t="array" ref="CB71">INDEX(Capacity!$C$10:$Q$109,COLUMN(CA14),MATCH('Capacity Backing (Hide)'!$A71,Capacity!$C$9:$Q$9,0))</f>
        <v>0</v>
      </c>
      <c r="CC71" cm="1">
        <f t="array" ref="CC71">INDEX(Capacity!$C$10:$Q$109,COLUMN(CB14),MATCH('Capacity Backing (Hide)'!$A71,Capacity!$C$9:$Q$9,0))</f>
        <v>0</v>
      </c>
      <c r="CD71" cm="1">
        <f t="array" ref="CD71">INDEX(Capacity!$C$10:$Q$109,COLUMN(CC14),MATCH('Capacity Backing (Hide)'!$A71,Capacity!$C$9:$Q$9,0))</f>
        <v>0</v>
      </c>
      <c r="CE71" cm="1">
        <f t="array" ref="CE71">INDEX(Capacity!$C$10:$Q$109,COLUMN(CD14),MATCH('Capacity Backing (Hide)'!$A71,Capacity!$C$9:$Q$9,0))</f>
        <v>0</v>
      </c>
      <c r="CF71" cm="1">
        <f t="array" ref="CF71">INDEX(Capacity!$C$10:$Q$109,COLUMN(CE14),MATCH('Capacity Backing (Hide)'!$A71,Capacity!$C$9:$Q$9,0))</f>
        <v>0</v>
      </c>
      <c r="CG71" cm="1">
        <f t="array" ref="CG71">INDEX(Capacity!$C$10:$Q$109,COLUMN(CF14),MATCH('Capacity Backing (Hide)'!$A71,Capacity!$C$9:$Q$9,0))</f>
        <v>0</v>
      </c>
      <c r="CH71" cm="1">
        <f t="array" ref="CH71">INDEX(Capacity!$C$10:$Q$109,COLUMN(CG14),MATCH('Capacity Backing (Hide)'!$A71,Capacity!$C$9:$Q$9,0))</f>
        <v>0</v>
      </c>
      <c r="CI71" cm="1">
        <f t="array" ref="CI71">INDEX(Capacity!$C$10:$Q$109,COLUMN(CH14),MATCH('Capacity Backing (Hide)'!$A71,Capacity!$C$9:$Q$9,0))</f>
        <v>0</v>
      </c>
      <c r="CJ71" cm="1">
        <f t="array" ref="CJ71">INDEX(Capacity!$C$10:$Q$109,COLUMN(CI14),MATCH('Capacity Backing (Hide)'!$A71,Capacity!$C$9:$Q$9,0))</f>
        <v>0</v>
      </c>
      <c r="CK71" cm="1">
        <f t="array" ref="CK71">INDEX(Capacity!$C$10:$Q$109,COLUMN(CJ14),MATCH('Capacity Backing (Hide)'!$A71,Capacity!$C$9:$Q$9,0))</f>
        <v>0</v>
      </c>
      <c r="CL71" cm="1">
        <f t="array" ref="CL71">INDEX(Capacity!$C$10:$Q$109,COLUMN(CK14),MATCH('Capacity Backing (Hide)'!$A71,Capacity!$C$9:$Q$9,0))</f>
        <v>0</v>
      </c>
      <c r="CM71" cm="1">
        <f t="array" ref="CM71">INDEX(Capacity!$C$10:$Q$109,COLUMN(CL14),MATCH('Capacity Backing (Hide)'!$A71,Capacity!$C$9:$Q$9,0))</f>
        <v>0</v>
      </c>
      <c r="CN71" cm="1">
        <f t="array" ref="CN71">INDEX(Capacity!$C$10:$Q$109,COLUMN(CM14),MATCH('Capacity Backing (Hide)'!$A71,Capacity!$C$9:$Q$9,0))</f>
        <v>0</v>
      </c>
      <c r="CO71" cm="1">
        <f t="array" ref="CO71">INDEX(Capacity!$C$10:$Q$109,COLUMN(CN14),MATCH('Capacity Backing (Hide)'!$A71,Capacity!$C$9:$Q$9,0))</f>
        <v>0</v>
      </c>
      <c r="CP71" cm="1">
        <f t="array" ref="CP71">INDEX(Capacity!$C$10:$Q$109,COLUMN(CO14),MATCH('Capacity Backing (Hide)'!$A71,Capacity!$C$9:$Q$9,0))</f>
        <v>0</v>
      </c>
      <c r="CQ71" cm="1">
        <f t="array" ref="CQ71">INDEX(Capacity!$C$10:$Q$109,COLUMN(CP14),MATCH('Capacity Backing (Hide)'!$A71,Capacity!$C$9:$Q$9,0))</f>
        <v>0</v>
      </c>
      <c r="CR71" cm="1">
        <f t="array" ref="CR71">INDEX(Capacity!$C$10:$Q$109,COLUMN(CQ14),MATCH('Capacity Backing (Hide)'!$A71,Capacity!$C$9:$Q$9,0))</f>
        <v>0</v>
      </c>
      <c r="CS71" cm="1">
        <f t="array" ref="CS71">INDEX(Capacity!$C$10:$Q$109,COLUMN(CR14),MATCH('Capacity Backing (Hide)'!$A71,Capacity!$C$9:$Q$9,0))</f>
        <v>0</v>
      </c>
      <c r="CT71" cm="1">
        <f t="array" ref="CT71">INDEX(Capacity!$C$10:$Q$109,COLUMN(CS14),MATCH('Capacity Backing (Hide)'!$A71,Capacity!$C$9:$Q$9,0))</f>
        <v>0</v>
      </c>
      <c r="CU71" cm="1">
        <f t="array" ref="CU71">INDEX(Capacity!$C$10:$Q$109,COLUMN(CT14),MATCH('Capacity Backing (Hide)'!$A71,Capacity!$C$9:$Q$9,0))</f>
        <v>0</v>
      </c>
      <c r="CV71" cm="1">
        <f t="array" ref="CV71">INDEX(Capacity!$C$10:$Q$109,COLUMN(CU14),MATCH('Capacity Backing (Hide)'!$A71,Capacity!$C$9:$Q$9,0))</f>
        <v>0</v>
      </c>
      <c r="CW71" cm="1">
        <f t="array" ref="CW71">INDEX(Capacity!$C$10:$Q$109,COLUMN(CV14),MATCH('Capacity Backing (Hide)'!$A71,Capacity!$C$9:$Q$9,0))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INDEX(Capacity!$C$10:$Q$109,COLUMN(A15),MATCH('Capacity Backing (Hide)'!$A72,Capacity!$C$9:$Q$9,0))</f>
        <v>0</v>
      </c>
      <c r="C72" cm="1">
        <f t="array" ref="C72">INDEX(Capacity!$C$10:$Q$109,COLUMN(B15),MATCH('Capacity Backing (Hide)'!$A72,Capacity!$C$9:$Q$9,0))</f>
        <v>0</v>
      </c>
      <c r="D72" cm="1">
        <f t="array" ref="D72">INDEX(Capacity!$C$10:$Q$109,COLUMN(C15),MATCH('Capacity Backing (Hide)'!$A72,Capacity!$C$9:$Q$9,0))</f>
        <v>0</v>
      </c>
      <c r="E72" cm="1">
        <f t="array" ref="E72">INDEX(Capacity!$C$10:$Q$109,COLUMN(D15),MATCH('Capacity Backing (Hide)'!$A72,Capacity!$C$9:$Q$9,0))</f>
        <v>0</v>
      </c>
      <c r="F72" cm="1">
        <f t="array" ref="F72">INDEX(Capacity!$C$10:$Q$109,COLUMN(E15),MATCH('Capacity Backing (Hide)'!$A72,Capacity!$C$9:$Q$9,0))</f>
        <v>0</v>
      </c>
      <c r="G72" cm="1">
        <f t="array" ref="G72">INDEX(Capacity!$C$10:$Q$109,COLUMN(F15),MATCH('Capacity Backing (Hide)'!$A72,Capacity!$C$9:$Q$9,0))</f>
        <v>0</v>
      </c>
      <c r="H72" cm="1">
        <f t="array" ref="H72">INDEX(Capacity!$C$10:$Q$109,COLUMN(G15),MATCH('Capacity Backing (Hide)'!$A72,Capacity!$C$9:$Q$9,0))</f>
        <v>0</v>
      </c>
      <c r="I72" cm="1">
        <f t="array" ref="I72">INDEX(Capacity!$C$10:$Q$109,COLUMN(H15),MATCH('Capacity Backing (Hide)'!$A72,Capacity!$C$9:$Q$9,0))</f>
        <v>0</v>
      </c>
      <c r="J72" cm="1">
        <f t="array" ref="J72">INDEX(Capacity!$C$10:$Q$109,COLUMN(I15),MATCH('Capacity Backing (Hide)'!$A72,Capacity!$C$9:$Q$9,0))</f>
        <v>0</v>
      </c>
      <c r="K72" cm="1">
        <f t="array" ref="K72">INDEX(Capacity!$C$10:$Q$109,COLUMN(J15),MATCH('Capacity Backing (Hide)'!$A72,Capacity!$C$9:$Q$9,0))</f>
        <v>0</v>
      </c>
      <c r="L72" cm="1">
        <f t="array" ref="L72">INDEX(Capacity!$C$10:$Q$109,COLUMN(K15),MATCH('Capacity Backing (Hide)'!$A72,Capacity!$C$9:$Q$9,0))</f>
        <v>0</v>
      </c>
      <c r="M72" cm="1">
        <f t="array" ref="M72">INDEX(Capacity!$C$10:$Q$109,COLUMN(L15),MATCH('Capacity Backing (Hide)'!$A72,Capacity!$C$9:$Q$9,0))</f>
        <v>0</v>
      </c>
      <c r="N72" cm="1">
        <f t="array" ref="N72">INDEX(Capacity!$C$10:$Q$109,COLUMN(M15),MATCH('Capacity Backing (Hide)'!$A72,Capacity!$C$9:$Q$9,0))</f>
        <v>0</v>
      </c>
      <c r="O72" cm="1">
        <f t="array" ref="O72">INDEX(Capacity!$C$10:$Q$109,COLUMN(N15),MATCH('Capacity Backing (Hide)'!$A72,Capacity!$C$9:$Q$9,0))</f>
        <v>0</v>
      </c>
      <c r="P72" cm="1">
        <f t="array" ref="P72">INDEX(Capacity!$C$10:$Q$109,COLUMN(O15),MATCH('Capacity Backing (Hide)'!$A72,Capacity!$C$9:$Q$9,0))</f>
        <v>0</v>
      </c>
      <c r="Q72" cm="1">
        <f t="array" ref="Q72">INDEX(Capacity!$C$10:$Q$109,COLUMN(P15),MATCH('Capacity Backing (Hide)'!$A72,Capacity!$C$9:$Q$9,0))</f>
        <v>0</v>
      </c>
      <c r="R72" cm="1">
        <f t="array" ref="R72">INDEX(Capacity!$C$10:$Q$109,COLUMN(Q15),MATCH('Capacity Backing (Hide)'!$A72,Capacity!$C$9:$Q$9,0))</f>
        <v>0</v>
      </c>
      <c r="S72" cm="1">
        <f t="array" ref="S72">INDEX(Capacity!$C$10:$Q$109,COLUMN(R15),MATCH('Capacity Backing (Hide)'!$A72,Capacity!$C$9:$Q$9,0))</f>
        <v>0</v>
      </c>
      <c r="T72" cm="1">
        <f t="array" ref="T72">INDEX(Capacity!$C$10:$Q$109,COLUMN(S15),MATCH('Capacity Backing (Hide)'!$A72,Capacity!$C$9:$Q$9,0))</f>
        <v>0</v>
      </c>
      <c r="U72" cm="1">
        <f t="array" ref="U72">INDEX(Capacity!$C$10:$Q$109,COLUMN(T15),MATCH('Capacity Backing (Hide)'!$A72,Capacity!$C$9:$Q$9,0))</f>
        <v>0</v>
      </c>
      <c r="V72" cm="1">
        <f t="array" ref="V72">INDEX(Capacity!$C$10:$Q$109,COLUMN(U15),MATCH('Capacity Backing (Hide)'!$A72,Capacity!$C$9:$Q$9,0))</f>
        <v>0</v>
      </c>
      <c r="W72" cm="1">
        <f t="array" ref="W72">INDEX(Capacity!$C$10:$Q$109,COLUMN(V15),MATCH('Capacity Backing (Hide)'!$A72,Capacity!$C$9:$Q$9,0))</f>
        <v>0</v>
      </c>
      <c r="X72" cm="1">
        <f t="array" ref="X72">INDEX(Capacity!$C$10:$Q$109,COLUMN(W15),MATCH('Capacity Backing (Hide)'!$A72,Capacity!$C$9:$Q$9,0))</f>
        <v>0</v>
      </c>
      <c r="Y72" cm="1">
        <f t="array" ref="Y72">INDEX(Capacity!$C$10:$Q$109,COLUMN(X15),MATCH('Capacity Backing (Hide)'!$A72,Capacity!$C$9:$Q$9,0))</f>
        <v>0</v>
      </c>
      <c r="Z72" cm="1">
        <f t="array" ref="Z72">INDEX(Capacity!$C$10:$Q$109,COLUMN(Y15),MATCH('Capacity Backing (Hide)'!$A72,Capacity!$C$9:$Q$9,0))</f>
        <v>0</v>
      </c>
      <c r="AA72" cm="1">
        <f t="array" ref="AA72">INDEX(Capacity!$C$10:$Q$109,COLUMN(Z15),MATCH('Capacity Backing (Hide)'!$A72,Capacity!$C$9:$Q$9,0))</f>
        <v>0</v>
      </c>
      <c r="AB72" cm="1">
        <f t="array" ref="AB72">INDEX(Capacity!$C$10:$Q$109,COLUMN(AA15),MATCH('Capacity Backing (Hide)'!$A72,Capacity!$C$9:$Q$9,0))</f>
        <v>0</v>
      </c>
      <c r="AC72" cm="1">
        <f t="array" ref="AC72">INDEX(Capacity!$C$10:$Q$109,COLUMN(AB15),MATCH('Capacity Backing (Hide)'!$A72,Capacity!$C$9:$Q$9,0))</f>
        <v>0</v>
      </c>
      <c r="AD72" cm="1">
        <f t="array" ref="AD72">INDEX(Capacity!$C$10:$Q$109,COLUMN(AC15),MATCH('Capacity Backing (Hide)'!$A72,Capacity!$C$9:$Q$9,0))</f>
        <v>0</v>
      </c>
      <c r="AE72" cm="1">
        <f t="array" ref="AE72">INDEX(Capacity!$C$10:$Q$109,COLUMN(AD15),MATCH('Capacity Backing (Hide)'!$A72,Capacity!$C$9:$Q$9,0))</f>
        <v>0</v>
      </c>
      <c r="AF72" cm="1">
        <f t="array" ref="AF72">INDEX(Capacity!$C$10:$Q$109,COLUMN(AE15),MATCH('Capacity Backing (Hide)'!$A72,Capacity!$C$9:$Q$9,0))</f>
        <v>0</v>
      </c>
      <c r="AG72" cm="1">
        <f t="array" ref="AG72">INDEX(Capacity!$C$10:$Q$109,COLUMN(AF15),MATCH('Capacity Backing (Hide)'!$A72,Capacity!$C$9:$Q$9,0))</f>
        <v>0</v>
      </c>
      <c r="AH72" cm="1">
        <f t="array" ref="AH72">INDEX(Capacity!$C$10:$Q$109,COLUMN(AG15),MATCH('Capacity Backing (Hide)'!$A72,Capacity!$C$9:$Q$9,0))</f>
        <v>0</v>
      </c>
      <c r="AI72" cm="1">
        <f t="array" ref="AI72">INDEX(Capacity!$C$10:$Q$109,COLUMN(AH15),MATCH('Capacity Backing (Hide)'!$A72,Capacity!$C$9:$Q$9,0))</f>
        <v>0</v>
      </c>
      <c r="AJ72" cm="1">
        <f t="array" ref="AJ72">INDEX(Capacity!$C$10:$Q$109,COLUMN(AI15),MATCH('Capacity Backing (Hide)'!$A72,Capacity!$C$9:$Q$9,0))</f>
        <v>0</v>
      </c>
      <c r="AK72" cm="1">
        <f t="array" ref="AK72">INDEX(Capacity!$C$10:$Q$109,COLUMN(AJ15),MATCH('Capacity Backing (Hide)'!$A72,Capacity!$C$9:$Q$9,0))</f>
        <v>0</v>
      </c>
      <c r="AL72" cm="1">
        <f t="array" ref="AL72">INDEX(Capacity!$C$10:$Q$109,COLUMN(AK15),MATCH('Capacity Backing (Hide)'!$A72,Capacity!$C$9:$Q$9,0))</f>
        <v>0</v>
      </c>
      <c r="AM72" cm="1">
        <f t="array" ref="AM72">INDEX(Capacity!$C$10:$Q$109,COLUMN(AL15),MATCH('Capacity Backing (Hide)'!$A72,Capacity!$C$9:$Q$9,0))</f>
        <v>0</v>
      </c>
      <c r="AN72" cm="1">
        <f t="array" ref="AN72">INDEX(Capacity!$C$10:$Q$109,COLUMN(AM15),MATCH('Capacity Backing (Hide)'!$A72,Capacity!$C$9:$Q$9,0))</f>
        <v>0</v>
      </c>
      <c r="AO72" cm="1">
        <f t="array" ref="AO72">INDEX(Capacity!$C$10:$Q$109,COLUMN(AN15),MATCH('Capacity Backing (Hide)'!$A72,Capacity!$C$9:$Q$9,0))</f>
        <v>0</v>
      </c>
      <c r="AP72" cm="1">
        <f t="array" ref="AP72">INDEX(Capacity!$C$10:$Q$109,COLUMN(AO15),MATCH('Capacity Backing (Hide)'!$A72,Capacity!$C$9:$Q$9,0))</f>
        <v>0</v>
      </c>
      <c r="AQ72" cm="1">
        <f t="array" ref="AQ72">INDEX(Capacity!$C$10:$Q$109,COLUMN(AP15),MATCH('Capacity Backing (Hide)'!$A72,Capacity!$C$9:$Q$9,0))</f>
        <v>0</v>
      </c>
      <c r="AR72" cm="1">
        <f t="array" ref="AR72">INDEX(Capacity!$C$10:$Q$109,COLUMN(AQ15),MATCH('Capacity Backing (Hide)'!$A72,Capacity!$C$9:$Q$9,0))</f>
        <v>0</v>
      </c>
      <c r="AS72" cm="1">
        <f t="array" ref="AS72">INDEX(Capacity!$C$10:$Q$109,COLUMN(AR15),MATCH('Capacity Backing (Hide)'!$A72,Capacity!$C$9:$Q$9,0))</f>
        <v>0</v>
      </c>
      <c r="AT72" cm="1">
        <f t="array" ref="AT72">INDEX(Capacity!$C$10:$Q$109,COLUMN(AS15),MATCH('Capacity Backing (Hide)'!$A72,Capacity!$C$9:$Q$9,0))</f>
        <v>0</v>
      </c>
      <c r="AU72" cm="1">
        <f t="array" ref="AU72">INDEX(Capacity!$C$10:$Q$109,COLUMN(AT15),MATCH('Capacity Backing (Hide)'!$A72,Capacity!$C$9:$Q$9,0))</f>
        <v>0</v>
      </c>
      <c r="AV72" cm="1">
        <f t="array" ref="AV72">INDEX(Capacity!$C$10:$Q$109,COLUMN(AU15),MATCH('Capacity Backing (Hide)'!$A72,Capacity!$C$9:$Q$9,0))</f>
        <v>0</v>
      </c>
      <c r="AW72" cm="1">
        <f t="array" ref="AW72">INDEX(Capacity!$C$10:$Q$109,COLUMN(AV15),MATCH('Capacity Backing (Hide)'!$A72,Capacity!$C$9:$Q$9,0))</f>
        <v>0</v>
      </c>
      <c r="AX72" cm="1">
        <f t="array" ref="AX72">INDEX(Capacity!$C$10:$Q$109,COLUMN(AW15),MATCH('Capacity Backing (Hide)'!$A72,Capacity!$C$9:$Q$9,0))</f>
        <v>0</v>
      </c>
      <c r="AY72" cm="1">
        <f t="array" ref="AY72">INDEX(Capacity!$C$10:$Q$109,COLUMN(AX15),MATCH('Capacity Backing (Hide)'!$A72,Capacity!$C$9:$Q$9,0))</f>
        <v>0</v>
      </c>
      <c r="AZ72" cm="1">
        <f t="array" ref="AZ72">INDEX(Capacity!$C$10:$Q$109,COLUMN(AY15),MATCH('Capacity Backing (Hide)'!$A72,Capacity!$C$9:$Q$9,0))</f>
        <v>0</v>
      </c>
      <c r="BA72" cm="1">
        <f t="array" ref="BA72">INDEX(Capacity!$C$10:$Q$109,COLUMN(AZ15),MATCH('Capacity Backing (Hide)'!$A72,Capacity!$C$9:$Q$9,0))</f>
        <v>0</v>
      </c>
      <c r="BB72" cm="1">
        <f t="array" ref="BB72">INDEX(Capacity!$C$10:$Q$109,COLUMN(BA15),MATCH('Capacity Backing (Hide)'!$A72,Capacity!$C$9:$Q$9,0))</f>
        <v>0</v>
      </c>
      <c r="BC72" cm="1">
        <f t="array" ref="BC72">INDEX(Capacity!$C$10:$Q$109,COLUMN(BB15),MATCH('Capacity Backing (Hide)'!$A72,Capacity!$C$9:$Q$9,0))</f>
        <v>0</v>
      </c>
      <c r="BD72" cm="1">
        <f t="array" ref="BD72">INDEX(Capacity!$C$10:$Q$109,COLUMN(BC15),MATCH('Capacity Backing (Hide)'!$A72,Capacity!$C$9:$Q$9,0))</f>
        <v>0</v>
      </c>
      <c r="BE72" cm="1">
        <f t="array" ref="BE72">INDEX(Capacity!$C$10:$Q$109,COLUMN(BD15),MATCH('Capacity Backing (Hide)'!$A72,Capacity!$C$9:$Q$9,0))</f>
        <v>0</v>
      </c>
      <c r="BF72" cm="1">
        <f t="array" ref="BF72">INDEX(Capacity!$C$10:$Q$109,COLUMN(BE15),MATCH('Capacity Backing (Hide)'!$A72,Capacity!$C$9:$Q$9,0))</f>
        <v>0</v>
      </c>
      <c r="BG72" cm="1">
        <f t="array" ref="BG72">INDEX(Capacity!$C$10:$Q$109,COLUMN(BF15),MATCH('Capacity Backing (Hide)'!$A72,Capacity!$C$9:$Q$9,0))</f>
        <v>0</v>
      </c>
      <c r="BH72" cm="1">
        <f t="array" ref="BH72">INDEX(Capacity!$C$10:$Q$109,COLUMN(BG15),MATCH('Capacity Backing (Hide)'!$A72,Capacity!$C$9:$Q$9,0))</f>
        <v>0</v>
      </c>
      <c r="BI72" cm="1">
        <f t="array" ref="BI72">INDEX(Capacity!$C$10:$Q$109,COLUMN(BH15),MATCH('Capacity Backing (Hide)'!$A72,Capacity!$C$9:$Q$9,0))</f>
        <v>0</v>
      </c>
      <c r="BJ72" cm="1">
        <f t="array" ref="BJ72">INDEX(Capacity!$C$10:$Q$109,COLUMN(BI15),MATCH('Capacity Backing (Hide)'!$A72,Capacity!$C$9:$Q$9,0))</f>
        <v>0</v>
      </c>
      <c r="BK72" cm="1">
        <f t="array" ref="BK72">INDEX(Capacity!$C$10:$Q$109,COLUMN(BJ15),MATCH('Capacity Backing (Hide)'!$A72,Capacity!$C$9:$Q$9,0))</f>
        <v>0</v>
      </c>
      <c r="BL72" cm="1">
        <f t="array" ref="BL72">INDEX(Capacity!$C$10:$Q$109,COLUMN(BK15),MATCH('Capacity Backing (Hide)'!$A72,Capacity!$C$9:$Q$9,0))</f>
        <v>0</v>
      </c>
      <c r="BM72" cm="1">
        <f t="array" ref="BM72">INDEX(Capacity!$C$10:$Q$109,COLUMN(BL15),MATCH('Capacity Backing (Hide)'!$A72,Capacity!$C$9:$Q$9,0))</f>
        <v>0</v>
      </c>
      <c r="BN72" cm="1">
        <f t="array" ref="BN72">INDEX(Capacity!$C$10:$Q$109,COLUMN(BM15),MATCH('Capacity Backing (Hide)'!$A72,Capacity!$C$9:$Q$9,0))</f>
        <v>0</v>
      </c>
      <c r="BO72" cm="1">
        <f t="array" ref="BO72">INDEX(Capacity!$C$10:$Q$109,COLUMN(BN15),MATCH('Capacity Backing (Hide)'!$A72,Capacity!$C$9:$Q$9,0))</f>
        <v>0</v>
      </c>
      <c r="BP72" cm="1">
        <f t="array" ref="BP72">INDEX(Capacity!$C$10:$Q$109,COLUMN(BO15),MATCH('Capacity Backing (Hide)'!$A72,Capacity!$C$9:$Q$9,0))</f>
        <v>0</v>
      </c>
      <c r="BQ72" cm="1">
        <f t="array" ref="BQ72">INDEX(Capacity!$C$10:$Q$109,COLUMN(BP15),MATCH('Capacity Backing (Hide)'!$A72,Capacity!$C$9:$Q$9,0))</f>
        <v>0</v>
      </c>
      <c r="BR72" cm="1">
        <f t="array" ref="BR72">INDEX(Capacity!$C$10:$Q$109,COLUMN(BQ15),MATCH('Capacity Backing (Hide)'!$A72,Capacity!$C$9:$Q$9,0))</f>
        <v>0</v>
      </c>
      <c r="BS72" cm="1">
        <f t="array" ref="BS72">INDEX(Capacity!$C$10:$Q$109,COLUMN(BR15),MATCH('Capacity Backing (Hide)'!$A72,Capacity!$C$9:$Q$9,0))</f>
        <v>0</v>
      </c>
      <c r="BT72" cm="1">
        <f t="array" ref="BT72">INDEX(Capacity!$C$10:$Q$109,COLUMN(BS15),MATCH('Capacity Backing (Hide)'!$A72,Capacity!$C$9:$Q$9,0))</f>
        <v>0</v>
      </c>
      <c r="BU72" cm="1">
        <f t="array" ref="BU72">INDEX(Capacity!$C$10:$Q$109,COLUMN(BT15),MATCH('Capacity Backing (Hide)'!$A72,Capacity!$C$9:$Q$9,0))</f>
        <v>0</v>
      </c>
      <c r="BV72" cm="1">
        <f t="array" ref="BV72">INDEX(Capacity!$C$10:$Q$109,COLUMN(BU15),MATCH('Capacity Backing (Hide)'!$A72,Capacity!$C$9:$Q$9,0))</f>
        <v>0</v>
      </c>
      <c r="BW72" cm="1">
        <f t="array" ref="BW72">INDEX(Capacity!$C$10:$Q$109,COLUMN(BV15),MATCH('Capacity Backing (Hide)'!$A72,Capacity!$C$9:$Q$9,0))</f>
        <v>0</v>
      </c>
      <c r="BX72" cm="1">
        <f t="array" ref="BX72">INDEX(Capacity!$C$10:$Q$109,COLUMN(BW15),MATCH('Capacity Backing (Hide)'!$A72,Capacity!$C$9:$Q$9,0))</f>
        <v>0</v>
      </c>
      <c r="BY72" cm="1">
        <f t="array" ref="BY72">INDEX(Capacity!$C$10:$Q$109,COLUMN(BX15),MATCH('Capacity Backing (Hide)'!$A72,Capacity!$C$9:$Q$9,0))</f>
        <v>0</v>
      </c>
      <c r="BZ72" cm="1">
        <f t="array" ref="BZ72">INDEX(Capacity!$C$10:$Q$109,COLUMN(BY15),MATCH('Capacity Backing (Hide)'!$A72,Capacity!$C$9:$Q$9,0))</f>
        <v>0</v>
      </c>
      <c r="CA72" cm="1">
        <f t="array" ref="CA72">INDEX(Capacity!$C$10:$Q$109,COLUMN(BZ15),MATCH('Capacity Backing (Hide)'!$A72,Capacity!$C$9:$Q$9,0))</f>
        <v>0</v>
      </c>
      <c r="CB72" cm="1">
        <f t="array" ref="CB72">INDEX(Capacity!$C$10:$Q$109,COLUMN(CA15),MATCH('Capacity Backing (Hide)'!$A72,Capacity!$C$9:$Q$9,0))</f>
        <v>0</v>
      </c>
      <c r="CC72" cm="1">
        <f t="array" ref="CC72">INDEX(Capacity!$C$10:$Q$109,COLUMN(CB15),MATCH('Capacity Backing (Hide)'!$A72,Capacity!$C$9:$Q$9,0))</f>
        <v>0</v>
      </c>
      <c r="CD72" cm="1">
        <f t="array" ref="CD72">INDEX(Capacity!$C$10:$Q$109,COLUMN(CC15),MATCH('Capacity Backing (Hide)'!$A72,Capacity!$C$9:$Q$9,0))</f>
        <v>0</v>
      </c>
      <c r="CE72" cm="1">
        <f t="array" ref="CE72">INDEX(Capacity!$C$10:$Q$109,COLUMN(CD15),MATCH('Capacity Backing (Hide)'!$A72,Capacity!$C$9:$Q$9,0))</f>
        <v>0</v>
      </c>
      <c r="CF72" cm="1">
        <f t="array" ref="CF72">INDEX(Capacity!$C$10:$Q$109,COLUMN(CE15),MATCH('Capacity Backing (Hide)'!$A72,Capacity!$C$9:$Q$9,0))</f>
        <v>0</v>
      </c>
      <c r="CG72" cm="1">
        <f t="array" ref="CG72">INDEX(Capacity!$C$10:$Q$109,COLUMN(CF15),MATCH('Capacity Backing (Hide)'!$A72,Capacity!$C$9:$Q$9,0))</f>
        <v>0</v>
      </c>
      <c r="CH72" cm="1">
        <f t="array" ref="CH72">INDEX(Capacity!$C$10:$Q$109,COLUMN(CG15),MATCH('Capacity Backing (Hide)'!$A72,Capacity!$C$9:$Q$9,0))</f>
        <v>0</v>
      </c>
      <c r="CI72" cm="1">
        <f t="array" ref="CI72">INDEX(Capacity!$C$10:$Q$109,COLUMN(CH15),MATCH('Capacity Backing (Hide)'!$A72,Capacity!$C$9:$Q$9,0))</f>
        <v>0</v>
      </c>
      <c r="CJ72" cm="1">
        <f t="array" ref="CJ72">INDEX(Capacity!$C$10:$Q$109,COLUMN(CI15),MATCH('Capacity Backing (Hide)'!$A72,Capacity!$C$9:$Q$9,0))</f>
        <v>0</v>
      </c>
      <c r="CK72" cm="1">
        <f t="array" ref="CK72">INDEX(Capacity!$C$10:$Q$109,COLUMN(CJ15),MATCH('Capacity Backing (Hide)'!$A72,Capacity!$C$9:$Q$9,0))</f>
        <v>0</v>
      </c>
      <c r="CL72" cm="1">
        <f t="array" ref="CL72">INDEX(Capacity!$C$10:$Q$109,COLUMN(CK15),MATCH('Capacity Backing (Hide)'!$A72,Capacity!$C$9:$Q$9,0))</f>
        <v>0</v>
      </c>
      <c r="CM72" cm="1">
        <f t="array" ref="CM72">INDEX(Capacity!$C$10:$Q$109,COLUMN(CL15),MATCH('Capacity Backing (Hide)'!$A72,Capacity!$C$9:$Q$9,0))</f>
        <v>0</v>
      </c>
      <c r="CN72" cm="1">
        <f t="array" ref="CN72">INDEX(Capacity!$C$10:$Q$109,COLUMN(CM15),MATCH('Capacity Backing (Hide)'!$A72,Capacity!$C$9:$Q$9,0))</f>
        <v>0</v>
      </c>
      <c r="CO72" cm="1">
        <f t="array" ref="CO72">INDEX(Capacity!$C$10:$Q$109,COLUMN(CN15),MATCH('Capacity Backing (Hide)'!$A72,Capacity!$C$9:$Q$9,0))</f>
        <v>0</v>
      </c>
      <c r="CP72" cm="1">
        <f t="array" ref="CP72">INDEX(Capacity!$C$10:$Q$109,COLUMN(CO15),MATCH('Capacity Backing (Hide)'!$A72,Capacity!$C$9:$Q$9,0))</f>
        <v>0</v>
      </c>
      <c r="CQ72" cm="1">
        <f t="array" ref="CQ72">INDEX(Capacity!$C$10:$Q$109,COLUMN(CP15),MATCH('Capacity Backing (Hide)'!$A72,Capacity!$C$9:$Q$9,0))</f>
        <v>0</v>
      </c>
      <c r="CR72" cm="1">
        <f t="array" ref="CR72">INDEX(Capacity!$C$10:$Q$109,COLUMN(CQ15),MATCH('Capacity Backing (Hide)'!$A72,Capacity!$C$9:$Q$9,0))</f>
        <v>0</v>
      </c>
      <c r="CS72" cm="1">
        <f t="array" ref="CS72">INDEX(Capacity!$C$10:$Q$109,COLUMN(CR15),MATCH('Capacity Backing (Hide)'!$A72,Capacity!$C$9:$Q$9,0))</f>
        <v>0</v>
      </c>
      <c r="CT72" cm="1">
        <f t="array" ref="CT72">INDEX(Capacity!$C$10:$Q$109,COLUMN(CS15),MATCH('Capacity Backing (Hide)'!$A72,Capacity!$C$9:$Q$9,0))</f>
        <v>0</v>
      </c>
      <c r="CU72" cm="1">
        <f t="array" ref="CU72">INDEX(Capacity!$C$10:$Q$109,COLUMN(CT15),MATCH('Capacity Backing (Hide)'!$A72,Capacity!$C$9:$Q$9,0))</f>
        <v>0</v>
      </c>
      <c r="CV72" cm="1">
        <f t="array" ref="CV72">INDEX(Capacity!$C$10:$Q$109,COLUMN(CU15),MATCH('Capacity Backing (Hide)'!$A72,Capacity!$C$9:$Q$9,0))</f>
        <v>0</v>
      </c>
      <c r="CW72" cm="1">
        <f t="array" ref="CW72">INDEX(Capacity!$C$10:$Q$109,COLUMN(CV15),MATCH('Capacity Backing (Hide)'!$A72,Capacity!$C$9:$Q$9,0))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INDEX(Capacity!$C$10:$Q$109,COLUMN(A16),MATCH('Capacity Backing (Hide)'!$A73,Capacity!$C$9:$Q$9,0))</f>
        <v>0</v>
      </c>
      <c r="C73" cm="1">
        <f t="array" ref="C73">INDEX(Capacity!$C$10:$Q$109,COLUMN(B16),MATCH('Capacity Backing (Hide)'!$A73,Capacity!$C$9:$Q$9,0))</f>
        <v>0</v>
      </c>
      <c r="D73" cm="1">
        <f t="array" ref="D73">INDEX(Capacity!$C$10:$Q$109,COLUMN(C16),MATCH('Capacity Backing (Hide)'!$A73,Capacity!$C$9:$Q$9,0))</f>
        <v>0</v>
      </c>
      <c r="E73" cm="1">
        <f t="array" ref="E73">INDEX(Capacity!$C$10:$Q$109,COLUMN(D16),MATCH('Capacity Backing (Hide)'!$A73,Capacity!$C$9:$Q$9,0))</f>
        <v>0</v>
      </c>
      <c r="F73" cm="1">
        <f t="array" ref="F73">INDEX(Capacity!$C$10:$Q$109,COLUMN(E16),MATCH('Capacity Backing (Hide)'!$A73,Capacity!$C$9:$Q$9,0))</f>
        <v>0</v>
      </c>
      <c r="G73" cm="1">
        <f t="array" ref="G73">INDEX(Capacity!$C$10:$Q$109,COLUMN(F16),MATCH('Capacity Backing (Hide)'!$A73,Capacity!$C$9:$Q$9,0))</f>
        <v>0</v>
      </c>
      <c r="H73" cm="1">
        <f t="array" ref="H73">INDEX(Capacity!$C$10:$Q$109,COLUMN(G16),MATCH('Capacity Backing (Hide)'!$A73,Capacity!$C$9:$Q$9,0))</f>
        <v>0</v>
      </c>
      <c r="I73" cm="1">
        <f t="array" ref="I73">INDEX(Capacity!$C$10:$Q$109,COLUMN(H16),MATCH('Capacity Backing (Hide)'!$A73,Capacity!$C$9:$Q$9,0))</f>
        <v>0</v>
      </c>
      <c r="J73" cm="1">
        <f t="array" ref="J73">INDEX(Capacity!$C$10:$Q$109,COLUMN(I16),MATCH('Capacity Backing (Hide)'!$A73,Capacity!$C$9:$Q$9,0))</f>
        <v>0</v>
      </c>
      <c r="K73" cm="1">
        <f t="array" ref="K73">INDEX(Capacity!$C$10:$Q$109,COLUMN(J16),MATCH('Capacity Backing (Hide)'!$A73,Capacity!$C$9:$Q$9,0))</f>
        <v>0</v>
      </c>
      <c r="L73" cm="1">
        <f t="array" ref="L73">INDEX(Capacity!$C$10:$Q$109,COLUMN(K16),MATCH('Capacity Backing (Hide)'!$A73,Capacity!$C$9:$Q$9,0))</f>
        <v>0</v>
      </c>
      <c r="M73" cm="1">
        <f t="array" ref="M73">INDEX(Capacity!$C$10:$Q$109,COLUMN(L16),MATCH('Capacity Backing (Hide)'!$A73,Capacity!$C$9:$Q$9,0))</f>
        <v>0</v>
      </c>
      <c r="N73" cm="1">
        <f t="array" ref="N73">INDEX(Capacity!$C$10:$Q$109,COLUMN(M16),MATCH('Capacity Backing (Hide)'!$A73,Capacity!$C$9:$Q$9,0))</f>
        <v>0</v>
      </c>
      <c r="O73" cm="1">
        <f t="array" ref="O73">INDEX(Capacity!$C$10:$Q$109,COLUMN(N16),MATCH('Capacity Backing (Hide)'!$A73,Capacity!$C$9:$Q$9,0))</f>
        <v>0</v>
      </c>
      <c r="P73" cm="1">
        <f t="array" ref="P73">INDEX(Capacity!$C$10:$Q$109,COLUMN(O16),MATCH('Capacity Backing (Hide)'!$A73,Capacity!$C$9:$Q$9,0))</f>
        <v>0</v>
      </c>
      <c r="Q73" cm="1">
        <f t="array" ref="Q73">INDEX(Capacity!$C$10:$Q$109,COLUMN(P16),MATCH('Capacity Backing (Hide)'!$A73,Capacity!$C$9:$Q$9,0))</f>
        <v>0</v>
      </c>
      <c r="R73" cm="1">
        <f t="array" ref="R73">INDEX(Capacity!$C$10:$Q$109,COLUMN(Q16),MATCH('Capacity Backing (Hide)'!$A73,Capacity!$C$9:$Q$9,0))</f>
        <v>0</v>
      </c>
      <c r="S73" cm="1">
        <f t="array" ref="S73">INDEX(Capacity!$C$10:$Q$109,COLUMN(R16),MATCH('Capacity Backing (Hide)'!$A73,Capacity!$C$9:$Q$9,0))</f>
        <v>0</v>
      </c>
      <c r="T73" cm="1">
        <f t="array" ref="T73">INDEX(Capacity!$C$10:$Q$109,COLUMN(S16),MATCH('Capacity Backing (Hide)'!$A73,Capacity!$C$9:$Q$9,0))</f>
        <v>0</v>
      </c>
      <c r="U73" cm="1">
        <f t="array" ref="U73">INDEX(Capacity!$C$10:$Q$109,COLUMN(T16),MATCH('Capacity Backing (Hide)'!$A73,Capacity!$C$9:$Q$9,0))</f>
        <v>0</v>
      </c>
      <c r="V73" cm="1">
        <f t="array" ref="V73">INDEX(Capacity!$C$10:$Q$109,COLUMN(U16),MATCH('Capacity Backing (Hide)'!$A73,Capacity!$C$9:$Q$9,0))</f>
        <v>0</v>
      </c>
      <c r="W73" cm="1">
        <f t="array" ref="W73">INDEX(Capacity!$C$10:$Q$109,COLUMN(V16),MATCH('Capacity Backing (Hide)'!$A73,Capacity!$C$9:$Q$9,0))</f>
        <v>0</v>
      </c>
      <c r="X73" cm="1">
        <f t="array" ref="X73">INDEX(Capacity!$C$10:$Q$109,COLUMN(W16),MATCH('Capacity Backing (Hide)'!$A73,Capacity!$C$9:$Q$9,0))</f>
        <v>0</v>
      </c>
      <c r="Y73" cm="1">
        <f t="array" ref="Y73">INDEX(Capacity!$C$10:$Q$109,COLUMN(X16),MATCH('Capacity Backing (Hide)'!$A73,Capacity!$C$9:$Q$9,0))</f>
        <v>0</v>
      </c>
      <c r="Z73" cm="1">
        <f t="array" ref="Z73">INDEX(Capacity!$C$10:$Q$109,COLUMN(Y16),MATCH('Capacity Backing (Hide)'!$A73,Capacity!$C$9:$Q$9,0))</f>
        <v>0</v>
      </c>
      <c r="AA73" cm="1">
        <f t="array" ref="AA73">INDEX(Capacity!$C$10:$Q$109,COLUMN(Z16),MATCH('Capacity Backing (Hide)'!$A73,Capacity!$C$9:$Q$9,0))</f>
        <v>0</v>
      </c>
      <c r="AB73" cm="1">
        <f t="array" ref="AB73">INDEX(Capacity!$C$10:$Q$109,COLUMN(AA16),MATCH('Capacity Backing (Hide)'!$A73,Capacity!$C$9:$Q$9,0))</f>
        <v>0</v>
      </c>
      <c r="AC73" cm="1">
        <f t="array" ref="AC73">INDEX(Capacity!$C$10:$Q$109,COLUMN(AB16),MATCH('Capacity Backing (Hide)'!$A73,Capacity!$C$9:$Q$9,0))</f>
        <v>0</v>
      </c>
      <c r="AD73" cm="1">
        <f t="array" ref="AD73">INDEX(Capacity!$C$10:$Q$109,COLUMN(AC16),MATCH('Capacity Backing (Hide)'!$A73,Capacity!$C$9:$Q$9,0))</f>
        <v>0</v>
      </c>
      <c r="AE73" cm="1">
        <f t="array" ref="AE73">INDEX(Capacity!$C$10:$Q$109,COLUMN(AD16),MATCH('Capacity Backing (Hide)'!$A73,Capacity!$C$9:$Q$9,0))</f>
        <v>0</v>
      </c>
      <c r="AF73" cm="1">
        <f t="array" ref="AF73">INDEX(Capacity!$C$10:$Q$109,COLUMN(AE16),MATCH('Capacity Backing (Hide)'!$A73,Capacity!$C$9:$Q$9,0))</f>
        <v>0</v>
      </c>
      <c r="AG73" cm="1">
        <f t="array" ref="AG73">INDEX(Capacity!$C$10:$Q$109,COLUMN(AF16),MATCH('Capacity Backing (Hide)'!$A73,Capacity!$C$9:$Q$9,0))</f>
        <v>0</v>
      </c>
      <c r="AH73" cm="1">
        <f t="array" ref="AH73">INDEX(Capacity!$C$10:$Q$109,COLUMN(AG16),MATCH('Capacity Backing (Hide)'!$A73,Capacity!$C$9:$Q$9,0))</f>
        <v>0</v>
      </c>
      <c r="AI73" cm="1">
        <f t="array" ref="AI73">INDEX(Capacity!$C$10:$Q$109,COLUMN(AH16),MATCH('Capacity Backing (Hide)'!$A73,Capacity!$C$9:$Q$9,0))</f>
        <v>0</v>
      </c>
      <c r="AJ73" cm="1">
        <f t="array" ref="AJ73">INDEX(Capacity!$C$10:$Q$109,COLUMN(AI16),MATCH('Capacity Backing (Hide)'!$A73,Capacity!$C$9:$Q$9,0))</f>
        <v>0</v>
      </c>
      <c r="AK73" cm="1">
        <f t="array" ref="AK73">INDEX(Capacity!$C$10:$Q$109,COLUMN(AJ16),MATCH('Capacity Backing (Hide)'!$A73,Capacity!$C$9:$Q$9,0))</f>
        <v>0</v>
      </c>
      <c r="AL73" cm="1">
        <f t="array" ref="AL73">INDEX(Capacity!$C$10:$Q$109,COLUMN(AK16),MATCH('Capacity Backing (Hide)'!$A73,Capacity!$C$9:$Q$9,0))</f>
        <v>0</v>
      </c>
      <c r="AM73" cm="1">
        <f t="array" ref="AM73">INDEX(Capacity!$C$10:$Q$109,COLUMN(AL16),MATCH('Capacity Backing (Hide)'!$A73,Capacity!$C$9:$Q$9,0))</f>
        <v>0</v>
      </c>
      <c r="AN73" cm="1">
        <f t="array" ref="AN73">INDEX(Capacity!$C$10:$Q$109,COLUMN(AM16),MATCH('Capacity Backing (Hide)'!$A73,Capacity!$C$9:$Q$9,0))</f>
        <v>0</v>
      </c>
      <c r="AO73" cm="1">
        <f t="array" ref="AO73">INDEX(Capacity!$C$10:$Q$109,COLUMN(AN16),MATCH('Capacity Backing (Hide)'!$A73,Capacity!$C$9:$Q$9,0))</f>
        <v>0</v>
      </c>
      <c r="AP73" cm="1">
        <f t="array" ref="AP73">INDEX(Capacity!$C$10:$Q$109,COLUMN(AO16),MATCH('Capacity Backing (Hide)'!$A73,Capacity!$C$9:$Q$9,0))</f>
        <v>0</v>
      </c>
      <c r="AQ73" cm="1">
        <f t="array" ref="AQ73">INDEX(Capacity!$C$10:$Q$109,COLUMN(AP16),MATCH('Capacity Backing (Hide)'!$A73,Capacity!$C$9:$Q$9,0))</f>
        <v>0</v>
      </c>
      <c r="AR73" cm="1">
        <f t="array" ref="AR73">INDEX(Capacity!$C$10:$Q$109,COLUMN(AQ16),MATCH('Capacity Backing (Hide)'!$A73,Capacity!$C$9:$Q$9,0))</f>
        <v>0</v>
      </c>
      <c r="AS73" cm="1">
        <f t="array" ref="AS73">INDEX(Capacity!$C$10:$Q$109,COLUMN(AR16),MATCH('Capacity Backing (Hide)'!$A73,Capacity!$C$9:$Q$9,0))</f>
        <v>0</v>
      </c>
      <c r="AT73" cm="1">
        <f t="array" ref="AT73">INDEX(Capacity!$C$10:$Q$109,COLUMN(AS16),MATCH('Capacity Backing (Hide)'!$A73,Capacity!$C$9:$Q$9,0))</f>
        <v>0</v>
      </c>
      <c r="AU73" cm="1">
        <f t="array" ref="AU73">INDEX(Capacity!$C$10:$Q$109,COLUMN(AT16),MATCH('Capacity Backing (Hide)'!$A73,Capacity!$C$9:$Q$9,0))</f>
        <v>0</v>
      </c>
      <c r="AV73" cm="1">
        <f t="array" ref="AV73">INDEX(Capacity!$C$10:$Q$109,COLUMN(AU16),MATCH('Capacity Backing (Hide)'!$A73,Capacity!$C$9:$Q$9,0))</f>
        <v>0</v>
      </c>
      <c r="AW73" cm="1">
        <f t="array" ref="AW73">INDEX(Capacity!$C$10:$Q$109,COLUMN(AV16),MATCH('Capacity Backing (Hide)'!$A73,Capacity!$C$9:$Q$9,0))</f>
        <v>0</v>
      </c>
      <c r="AX73" cm="1">
        <f t="array" ref="AX73">INDEX(Capacity!$C$10:$Q$109,COLUMN(AW16),MATCH('Capacity Backing (Hide)'!$A73,Capacity!$C$9:$Q$9,0))</f>
        <v>0</v>
      </c>
      <c r="AY73" cm="1">
        <f t="array" ref="AY73">INDEX(Capacity!$C$10:$Q$109,COLUMN(AX16),MATCH('Capacity Backing (Hide)'!$A73,Capacity!$C$9:$Q$9,0))</f>
        <v>0</v>
      </c>
      <c r="AZ73" cm="1">
        <f t="array" ref="AZ73">INDEX(Capacity!$C$10:$Q$109,COLUMN(AY16),MATCH('Capacity Backing (Hide)'!$A73,Capacity!$C$9:$Q$9,0))</f>
        <v>0</v>
      </c>
      <c r="BA73" cm="1">
        <f t="array" ref="BA73">INDEX(Capacity!$C$10:$Q$109,COLUMN(AZ16),MATCH('Capacity Backing (Hide)'!$A73,Capacity!$C$9:$Q$9,0))</f>
        <v>0</v>
      </c>
      <c r="BB73" cm="1">
        <f t="array" ref="BB73">INDEX(Capacity!$C$10:$Q$109,COLUMN(BA16),MATCH('Capacity Backing (Hide)'!$A73,Capacity!$C$9:$Q$9,0))</f>
        <v>0</v>
      </c>
      <c r="BC73" cm="1">
        <f t="array" ref="BC73">INDEX(Capacity!$C$10:$Q$109,COLUMN(BB16),MATCH('Capacity Backing (Hide)'!$A73,Capacity!$C$9:$Q$9,0))</f>
        <v>0</v>
      </c>
      <c r="BD73" cm="1">
        <f t="array" ref="BD73">INDEX(Capacity!$C$10:$Q$109,COLUMN(BC16),MATCH('Capacity Backing (Hide)'!$A73,Capacity!$C$9:$Q$9,0))</f>
        <v>0</v>
      </c>
      <c r="BE73" cm="1">
        <f t="array" ref="BE73">INDEX(Capacity!$C$10:$Q$109,COLUMN(BD16),MATCH('Capacity Backing (Hide)'!$A73,Capacity!$C$9:$Q$9,0))</f>
        <v>0</v>
      </c>
      <c r="BF73" cm="1">
        <f t="array" ref="BF73">INDEX(Capacity!$C$10:$Q$109,COLUMN(BE16),MATCH('Capacity Backing (Hide)'!$A73,Capacity!$C$9:$Q$9,0))</f>
        <v>0</v>
      </c>
      <c r="BG73" cm="1">
        <f t="array" ref="BG73">INDEX(Capacity!$C$10:$Q$109,COLUMN(BF16),MATCH('Capacity Backing (Hide)'!$A73,Capacity!$C$9:$Q$9,0))</f>
        <v>0</v>
      </c>
      <c r="BH73" cm="1">
        <f t="array" ref="BH73">INDEX(Capacity!$C$10:$Q$109,COLUMN(BG16),MATCH('Capacity Backing (Hide)'!$A73,Capacity!$C$9:$Q$9,0))</f>
        <v>0</v>
      </c>
      <c r="BI73" cm="1">
        <f t="array" ref="BI73">INDEX(Capacity!$C$10:$Q$109,COLUMN(BH16),MATCH('Capacity Backing (Hide)'!$A73,Capacity!$C$9:$Q$9,0))</f>
        <v>0</v>
      </c>
      <c r="BJ73" cm="1">
        <f t="array" ref="BJ73">INDEX(Capacity!$C$10:$Q$109,COLUMN(BI16),MATCH('Capacity Backing (Hide)'!$A73,Capacity!$C$9:$Q$9,0))</f>
        <v>0</v>
      </c>
      <c r="BK73" cm="1">
        <f t="array" ref="BK73">INDEX(Capacity!$C$10:$Q$109,COLUMN(BJ16),MATCH('Capacity Backing (Hide)'!$A73,Capacity!$C$9:$Q$9,0))</f>
        <v>0</v>
      </c>
      <c r="BL73" cm="1">
        <f t="array" ref="BL73">INDEX(Capacity!$C$10:$Q$109,COLUMN(BK16),MATCH('Capacity Backing (Hide)'!$A73,Capacity!$C$9:$Q$9,0))</f>
        <v>0</v>
      </c>
      <c r="BM73" cm="1">
        <f t="array" ref="BM73">INDEX(Capacity!$C$10:$Q$109,COLUMN(BL16),MATCH('Capacity Backing (Hide)'!$A73,Capacity!$C$9:$Q$9,0))</f>
        <v>0</v>
      </c>
      <c r="BN73" cm="1">
        <f t="array" ref="BN73">INDEX(Capacity!$C$10:$Q$109,COLUMN(BM16),MATCH('Capacity Backing (Hide)'!$A73,Capacity!$C$9:$Q$9,0))</f>
        <v>0</v>
      </c>
      <c r="BO73" cm="1">
        <f t="array" ref="BO73">INDEX(Capacity!$C$10:$Q$109,COLUMN(BN16),MATCH('Capacity Backing (Hide)'!$A73,Capacity!$C$9:$Q$9,0))</f>
        <v>0</v>
      </c>
      <c r="BP73" cm="1">
        <f t="array" ref="BP73">INDEX(Capacity!$C$10:$Q$109,COLUMN(BO16),MATCH('Capacity Backing (Hide)'!$A73,Capacity!$C$9:$Q$9,0))</f>
        <v>0</v>
      </c>
      <c r="BQ73" cm="1">
        <f t="array" ref="BQ73">INDEX(Capacity!$C$10:$Q$109,COLUMN(BP16),MATCH('Capacity Backing (Hide)'!$A73,Capacity!$C$9:$Q$9,0))</f>
        <v>0</v>
      </c>
      <c r="BR73" cm="1">
        <f t="array" ref="BR73">INDEX(Capacity!$C$10:$Q$109,COLUMN(BQ16),MATCH('Capacity Backing (Hide)'!$A73,Capacity!$C$9:$Q$9,0))</f>
        <v>0</v>
      </c>
      <c r="BS73" cm="1">
        <f t="array" ref="BS73">INDEX(Capacity!$C$10:$Q$109,COLUMN(BR16),MATCH('Capacity Backing (Hide)'!$A73,Capacity!$C$9:$Q$9,0))</f>
        <v>0</v>
      </c>
      <c r="BT73" cm="1">
        <f t="array" ref="BT73">INDEX(Capacity!$C$10:$Q$109,COLUMN(BS16),MATCH('Capacity Backing (Hide)'!$A73,Capacity!$C$9:$Q$9,0))</f>
        <v>0</v>
      </c>
      <c r="BU73" cm="1">
        <f t="array" ref="BU73">INDEX(Capacity!$C$10:$Q$109,COLUMN(BT16),MATCH('Capacity Backing (Hide)'!$A73,Capacity!$C$9:$Q$9,0))</f>
        <v>0</v>
      </c>
      <c r="BV73" cm="1">
        <f t="array" ref="BV73">INDEX(Capacity!$C$10:$Q$109,COLUMN(BU16),MATCH('Capacity Backing (Hide)'!$A73,Capacity!$C$9:$Q$9,0))</f>
        <v>0</v>
      </c>
      <c r="BW73" cm="1">
        <f t="array" ref="BW73">INDEX(Capacity!$C$10:$Q$109,COLUMN(BV16),MATCH('Capacity Backing (Hide)'!$A73,Capacity!$C$9:$Q$9,0))</f>
        <v>0</v>
      </c>
      <c r="BX73" cm="1">
        <f t="array" ref="BX73">INDEX(Capacity!$C$10:$Q$109,COLUMN(BW16),MATCH('Capacity Backing (Hide)'!$A73,Capacity!$C$9:$Q$9,0))</f>
        <v>0</v>
      </c>
      <c r="BY73" cm="1">
        <f t="array" ref="BY73">INDEX(Capacity!$C$10:$Q$109,COLUMN(BX16),MATCH('Capacity Backing (Hide)'!$A73,Capacity!$C$9:$Q$9,0))</f>
        <v>0</v>
      </c>
      <c r="BZ73" cm="1">
        <f t="array" ref="BZ73">INDEX(Capacity!$C$10:$Q$109,COLUMN(BY16),MATCH('Capacity Backing (Hide)'!$A73,Capacity!$C$9:$Q$9,0))</f>
        <v>0</v>
      </c>
      <c r="CA73" cm="1">
        <f t="array" ref="CA73">INDEX(Capacity!$C$10:$Q$109,COLUMN(BZ16),MATCH('Capacity Backing (Hide)'!$A73,Capacity!$C$9:$Q$9,0))</f>
        <v>0</v>
      </c>
      <c r="CB73" cm="1">
        <f t="array" ref="CB73">INDEX(Capacity!$C$10:$Q$109,COLUMN(CA16),MATCH('Capacity Backing (Hide)'!$A73,Capacity!$C$9:$Q$9,0))</f>
        <v>0</v>
      </c>
      <c r="CC73" cm="1">
        <f t="array" ref="CC73">INDEX(Capacity!$C$10:$Q$109,COLUMN(CB16),MATCH('Capacity Backing (Hide)'!$A73,Capacity!$C$9:$Q$9,0))</f>
        <v>0</v>
      </c>
      <c r="CD73" cm="1">
        <f t="array" ref="CD73">INDEX(Capacity!$C$10:$Q$109,COLUMN(CC16),MATCH('Capacity Backing (Hide)'!$A73,Capacity!$C$9:$Q$9,0))</f>
        <v>0</v>
      </c>
      <c r="CE73" cm="1">
        <f t="array" ref="CE73">INDEX(Capacity!$C$10:$Q$109,COLUMN(CD16),MATCH('Capacity Backing (Hide)'!$A73,Capacity!$C$9:$Q$9,0))</f>
        <v>0</v>
      </c>
      <c r="CF73" cm="1">
        <f t="array" ref="CF73">INDEX(Capacity!$C$10:$Q$109,COLUMN(CE16),MATCH('Capacity Backing (Hide)'!$A73,Capacity!$C$9:$Q$9,0))</f>
        <v>0</v>
      </c>
      <c r="CG73" cm="1">
        <f t="array" ref="CG73">INDEX(Capacity!$C$10:$Q$109,COLUMN(CF16),MATCH('Capacity Backing (Hide)'!$A73,Capacity!$C$9:$Q$9,0))</f>
        <v>0</v>
      </c>
      <c r="CH73" cm="1">
        <f t="array" ref="CH73">INDEX(Capacity!$C$10:$Q$109,COLUMN(CG16),MATCH('Capacity Backing (Hide)'!$A73,Capacity!$C$9:$Q$9,0))</f>
        <v>0</v>
      </c>
      <c r="CI73" cm="1">
        <f t="array" ref="CI73">INDEX(Capacity!$C$10:$Q$109,COLUMN(CH16),MATCH('Capacity Backing (Hide)'!$A73,Capacity!$C$9:$Q$9,0))</f>
        <v>0</v>
      </c>
      <c r="CJ73" cm="1">
        <f t="array" ref="CJ73">INDEX(Capacity!$C$10:$Q$109,COLUMN(CI16),MATCH('Capacity Backing (Hide)'!$A73,Capacity!$C$9:$Q$9,0))</f>
        <v>0</v>
      </c>
      <c r="CK73" cm="1">
        <f t="array" ref="CK73">INDEX(Capacity!$C$10:$Q$109,COLUMN(CJ16),MATCH('Capacity Backing (Hide)'!$A73,Capacity!$C$9:$Q$9,0))</f>
        <v>0</v>
      </c>
      <c r="CL73" cm="1">
        <f t="array" ref="CL73">INDEX(Capacity!$C$10:$Q$109,COLUMN(CK16),MATCH('Capacity Backing (Hide)'!$A73,Capacity!$C$9:$Q$9,0))</f>
        <v>0</v>
      </c>
      <c r="CM73" cm="1">
        <f t="array" ref="CM73">INDEX(Capacity!$C$10:$Q$109,COLUMN(CL16),MATCH('Capacity Backing (Hide)'!$A73,Capacity!$C$9:$Q$9,0))</f>
        <v>0</v>
      </c>
      <c r="CN73" cm="1">
        <f t="array" ref="CN73">INDEX(Capacity!$C$10:$Q$109,COLUMN(CM16),MATCH('Capacity Backing (Hide)'!$A73,Capacity!$C$9:$Q$9,0))</f>
        <v>0</v>
      </c>
      <c r="CO73" cm="1">
        <f t="array" ref="CO73">INDEX(Capacity!$C$10:$Q$109,COLUMN(CN16),MATCH('Capacity Backing (Hide)'!$A73,Capacity!$C$9:$Q$9,0))</f>
        <v>0</v>
      </c>
      <c r="CP73" cm="1">
        <f t="array" ref="CP73">INDEX(Capacity!$C$10:$Q$109,COLUMN(CO16),MATCH('Capacity Backing (Hide)'!$A73,Capacity!$C$9:$Q$9,0))</f>
        <v>0</v>
      </c>
      <c r="CQ73" cm="1">
        <f t="array" ref="CQ73">INDEX(Capacity!$C$10:$Q$109,COLUMN(CP16),MATCH('Capacity Backing (Hide)'!$A73,Capacity!$C$9:$Q$9,0))</f>
        <v>0</v>
      </c>
      <c r="CR73" cm="1">
        <f t="array" ref="CR73">INDEX(Capacity!$C$10:$Q$109,COLUMN(CQ16),MATCH('Capacity Backing (Hide)'!$A73,Capacity!$C$9:$Q$9,0))</f>
        <v>0</v>
      </c>
      <c r="CS73" cm="1">
        <f t="array" ref="CS73">INDEX(Capacity!$C$10:$Q$109,COLUMN(CR16),MATCH('Capacity Backing (Hide)'!$A73,Capacity!$C$9:$Q$9,0))</f>
        <v>0</v>
      </c>
      <c r="CT73" cm="1">
        <f t="array" ref="CT73">INDEX(Capacity!$C$10:$Q$109,COLUMN(CS16),MATCH('Capacity Backing (Hide)'!$A73,Capacity!$C$9:$Q$9,0))</f>
        <v>0</v>
      </c>
      <c r="CU73" cm="1">
        <f t="array" ref="CU73">INDEX(Capacity!$C$10:$Q$109,COLUMN(CT16),MATCH('Capacity Backing (Hide)'!$A73,Capacity!$C$9:$Q$9,0))</f>
        <v>0</v>
      </c>
      <c r="CV73" cm="1">
        <f t="array" ref="CV73">INDEX(Capacity!$C$10:$Q$109,COLUMN(CU16),MATCH('Capacity Backing (Hide)'!$A73,Capacity!$C$9:$Q$9,0))</f>
        <v>0</v>
      </c>
      <c r="CW73" cm="1">
        <f t="array" ref="CW73">INDEX(Capacity!$C$10:$Q$109,COLUMN(CV16),MATCH('Capacity Backing (Hide)'!$A73,Capacity!$C$9:$Q$9,0))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aca="1" ref="B75" ca="1">INDEX($A$5:$A$56,COLUMN(A2),1)</f>
        <v>44204</v>
      </c>
      <c r="C75" s="2" cm="1">
        <f t="array" aca="1" ref="C75" ca="1">INDEX($A$5:$A$56,COLUMN(B2),1)</f>
        <v>44211</v>
      </c>
      <c r="D75" s="2" cm="1">
        <f t="array" aca="1" ref="D75" ca="1">INDEX($A$5:$A$56,COLUMN(C2),1)</f>
        <v>44218</v>
      </c>
      <c r="E75" s="2" cm="1">
        <f t="array" aca="1" ref="E75" ca="1">INDEX($A$5:$A$56,COLUMN(D2),1)</f>
        <v>44225</v>
      </c>
      <c r="F75" s="2" cm="1">
        <f t="array" aca="1" ref="F75" ca="1">INDEX($A$5:$A$56,COLUMN(E2),1)</f>
        <v>44232</v>
      </c>
      <c r="G75" s="2" cm="1">
        <f t="array" aca="1" ref="G75" ca="1">INDEX($A$5:$A$56,COLUMN(F2),1)</f>
        <v>44239</v>
      </c>
      <c r="H75" s="2" cm="1">
        <f t="array" aca="1" ref="H75" ca="1">INDEX($A$5:$A$56,COLUMN(G2),1)</f>
        <v>44246</v>
      </c>
      <c r="I75" s="2" cm="1">
        <f t="array" aca="1" ref="I75" ca="1">INDEX($A$5:$A$56,COLUMN(H2),1)</f>
        <v>44253</v>
      </c>
      <c r="J75" s="2" cm="1">
        <f t="array" aca="1" ref="J75" ca="1">INDEX($A$5:$A$56,COLUMN(I2),1)</f>
        <v>44260</v>
      </c>
      <c r="K75" s="2" cm="1">
        <f t="array" aca="1" ref="K75" ca="1">INDEX($A$5:$A$56,COLUMN(J2),1)</f>
        <v>44267</v>
      </c>
      <c r="L75" s="2" cm="1">
        <f t="array" aca="1" ref="L75" ca="1">INDEX($A$5:$A$56,COLUMN(K2),1)</f>
        <v>44274</v>
      </c>
      <c r="M75" s="2" cm="1">
        <f t="array" aca="1" ref="M75" ca="1">INDEX($A$5:$A$56,COLUMN(L2),1)</f>
        <v>44281</v>
      </c>
      <c r="N75" s="2" cm="1">
        <f t="array" aca="1" ref="N75" ca="1">INDEX($A$5:$A$56,COLUMN(M2),1)</f>
        <v>44288</v>
      </c>
      <c r="O75" s="2" cm="1">
        <f t="array" aca="1" ref="O75" ca="1">INDEX($A$5:$A$56,COLUMN(N2),1)</f>
        <v>44295</v>
      </c>
      <c r="P75" s="2" cm="1">
        <f t="array" aca="1" ref="P75" ca="1">INDEX($A$5:$A$56,COLUMN(O2),1)</f>
        <v>44302</v>
      </c>
      <c r="Q75" s="2" cm="1">
        <f t="array" aca="1" ref="Q75" ca="1">INDEX($A$5:$A$56,COLUMN(P2),1)</f>
        <v>44309</v>
      </c>
      <c r="R75" s="2" cm="1">
        <f t="array" aca="1" ref="R75" ca="1">INDEX($A$5:$A$56,COLUMN(Q2),1)</f>
        <v>44316</v>
      </c>
      <c r="S75" s="2" cm="1">
        <f t="array" aca="1" ref="S75" ca="1">INDEX($A$5:$A$56,COLUMN(R2),1)</f>
        <v>44323</v>
      </c>
      <c r="T75" s="2" cm="1">
        <f t="array" aca="1" ref="T75" ca="1">INDEX($A$5:$A$56,COLUMN(S2),1)</f>
        <v>44330</v>
      </c>
      <c r="U75" s="2" cm="1">
        <f t="array" aca="1" ref="U75" ca="1">INDEX($A$5:$A$56,COLUMN(T2),1)</f>
        <v>44337</v>
      </c>
      <c r="V75" s="2" cm="1">
        <f t="array" aca="1" ref="V75" ca="1">INDEX($A$5:$A$56,COLUMN(U2),1)</f>
        <v>44344</v>
      </c>
      <c r="W75" s="2" cm="1">
        <f t="array" aca="1" ref="W75" ca="1">INDEX($A$5:$A$56,COLUMN(V2),1)</f>
        <v>44351</v>
      </c>
      <c r="X75" s="2" cm="1">
        <f t="array" aca="1" ref="X75" ca="1">INDEX($A$5:$A$56,COLUMN(W2),1)</f>
        <v>44358</v>
      </c>
      <c r="Y75" s="2" cm="1">
        <f t="array" aca="1" ref="Y75" ca="1">INDEX($A$5:$A$56,COLUMN(X2),1)</f>
        <v>44365</v>
      </c>
      <c r="Z75" s="2" cm="1">
        <f t="array" aca="1" ref="Z75" ca="1">INDEX($A$5:$A$56,COLUMN(Y2),1)</f>
        <v>44372</v>
      </c>
      <c r="AA75" s="2" cm="1">
        <f t="array" aca="1" ref="AA75" ca="1">INDEX($A$5:$A$56,COLUMN(Z2),1)</f>
        <v>44379</v>
      </c>
      <c r="AB75" s="2" cm="1">
        <f t="array" aca="1" ref="AB75" ca="1">INDEX($A$5:$A$56,COLUMN(AA2),1)</f>
        <v>44386</v>
      </c>
      <c r="AC75" s="2" cm="1">
        <f t="array" aca="1" ref="AC75" ca="1">INDEX($A$5:$A$56,COLUMN(AB2),1)</f>
        <v>44393</v>
      </c>
      <c r="AD75" s="2" cm="1">
        <f t="array" aca="1" ref="AD75" ca="1">INDEX($A$5:$A$56,COLUMN(AC2),1)</f>
        <v>44400</v>
      </c>
      <c r="AE75" s="2" cm="1">
        <f t="array" aca="1" ref="AE75" ca="1">INDEX($A$5:$A$56,COLUMN(AD2),1)</f>
        <v>44407</v>
      </c>
      <c r="AF75" s="2" cm="1">
        <f t="array" aca="1" ref="AF75" ca="1">INDEX($A$5:$A$56,COLUMN(AE2),1)</f>
        <v>44414</v>
      </c>
      <c r="AG75" s="2" cm="1">
        <f t="array" aca="1" ref="AG75" ca="1">INDEX($A$5:$A$56,COLUMN(AF2),1)</f>
        <v>44421</v>
      </c>
      <c r="AH75" s="2" cm="1">
        <f t="array" aca="1" ref="AH75" ca="1">INDEX($A$5:$A$56,COLUMN(AG2),1)</f>
        <v>44428</v>
      </c>
      <c r="AI75" s="2" cm="1">
        <f t="array" aca="1" ref="AI75" ca="1">INDEX($A$5:$A$56,COLUMN(AH2),1)</f>
        <v>44435</v>
      </c>
      <c r="AJ75" s="2" cm="1">
        <f t="array" aca="1" ref="AJ75" ca="1">INDEX($A$5:$A$56,COLUMN(AI2),1)</f>
        <v>44442</v>
      </c>
      <c r="AK75" s="2" cm="1">
        <f t="array" aca="1" ref="AK75" ca="1">INDEX($A$5:$A$56,COLUMN(AJ2),1)</f>
        <v>44449</v>
      </c>
      <c r="AL75" s="2" cm="1">
        <f t="array" aca="1" ref="AL75" ca="1">INDEX($A$5:$A$56,COLUMN(AK2),1)</f>
        <v>44456</v>
      </c>
      <c r="AM75" s="2" cm="1">
        <f t="array" aca="1" ref="AM75" ca="1">INDEX($A$5:$A$56,COLUMN(AL2),1)</f>
        <v>44463</v>
      </c>
      <c r="AN75" s="2" cm="1">
        <f t="array" aca="1" ref="AN75" ca="1">INDEX($A$5:$A$56,COLUMN(AM2),1)</f>
        <v>44470</v>
      </c>
      <c r="AO75" s="2" cm="1">
        <f t="array" aca="1" ref="AO75" ca="1">INDEX($A$5:$A$56,COLUMN(AN2),1)</f>
        <v>44477</v>
      </c>
      <c r="AP75" s="2" cm="1">
        <f t="array" aca="1" ref="AP75" ca="1">INDEX($A$5:$A$56,COLUMN(AO2),1)</f>
        <v>44484</v>
      </c>
      <c r="AQ75" s="2" cm="1">
        <f t="array" aca="1" ref="AQ75" ca="1">INDEX($A$5:$A$56,COLUMN(AP2),1)</f>
        <v>44491</v>
      </c>
      <c r="AR75" s="2" cm="1">
        <f t="array" aca="1" ref="AR75" ca="1">INDEX($A$5:$A$56,COLUMN(AQ2),1)</f>
        <v>44498</v>
      </c>
      <c r="AS75" s="2" cm="1">
        <f t="array" aca="1" ref="AS75" ca="1">INDEX($A$5:$A$56,COLUMN(AR2),1)</f>
        <v>44505</v>
      </c>
      <c r="AT75" s="2" cm="1">
        <f t="array" aca="1" ref="AT75" ca="1">INDEX($A$5:$A$56,COLUMN(AS2),1)</f>
        <v>44512</v>
      </c>
      <c r="AU75" s="2" cm="1">
        <f t="array" aca="1" ref="AU75" ca="1">INDEX($A$5:$A$56,COLUMN(AT2),1)</f>
        <v>44519</v>
      </c>
      <c r="AV75" s="2" cm="1">
        <f t="array" aca="1" ref="AV75" ca="1">INDEX($A$5:$A$56,COLUMN(AU2),1)</f>
        <v>44526</v>
      </c>
      <c r="AW75" s="2" cm="1">
        <f t="array" aca="1" ref="AW75" ca="1">INDEX($A$5:$A$56,COLUMN(AV2),1)</f>
        <v>44533</v>
      </c>
      <c r="AX75" s="2" cm="1">
        <f t="array" aca="1" ref="AX75" ca="1">INDEX($A$5:$A$56,COLUMN(AW2),1)</f>
        <v>44540</v>
      </c>
      <c r="AY75" s="2" cm="1">
        <f t="array" aca="1" ref="AY75" ca="1">INDEX($A$5:$A$56,COLUMN(AX2),1)</f>
        <v>44547</v>
      </c>
      <c r="AZ75" s="2" cm="1">
        <f t="array" aca="1" ref="AZ75" ca="1">INDEX($A$5:$A$56,COLUMN(AY2),1)</f>
        <v>44554</v>
      </c>
      <c r="BA75" s="2" cm="1">
        <f t="array" aca="1" ref="BA75" ca="1">INDEX($A$5:$A$56,COLUMN(AZ2),1)</f>
        <v>44561</v>
      </c>
      <c r="BB75" s="2"/>
      <c r="BC75" s="2" t="s">
        <v>123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 ca="1">IFERROR(SUMIFS(INDEX($B$5:$CW$56,MATCH(B$75,$A$5:$A$56,0),1):INDEX($B$5:$CW$56,MATCH(B$75,$A$5:$A$56,0),100),$B59:$CW59,"="&amp;"x",$B$3:$CW$3,"="&amp;"N"),0)</f>
        <v>0</v>
      </c>
      <c r="C76">
        <f ca="1">IFERROR(SUMIFS(INDEX($B$5:$CW$56,MATCH(C$75,$A$5:$A$56,0),1):INDEX($B$5:$CW$56,MATCH(C$75,$A$5:$A$56,0),100),$B59:$CW59,"="&amp;"x",$B$3:$CW$3,"="&amp;"N"),0)</f>
        <v>0</v>
      </c>
      <c r="D76">
        <f ca="1">IFERROR(SUMIFS(INDEX($B$5:$CW$56,MATCH(D$75,$A$5:$A$56,0),1):INDEX($B$5:$CW$56,MATCH(D$75,$A$5:$A$56,0),100),$B59:$CW59,"="&amp;"x",$B$3:$CW$3,"="&amp;"N"),0)</f>
        <v>0</v>
      </c>
      <c r="E76">
        <f ca="1">IFERROR(SUMIFS(INDEX($B$5:$CW$56,MATCH(E$75,$A$5:$A$56,0),1):INDEX($B$5:$CW$56,MATCH(E$75,$A$5:$A$56,0),100),$B59:$CW59,"="&amp;"x",$B$3:$CW$3,"="&amp;"N"),0)</f>
        <v>0</v>
      </c>
      <c r="F76">
        <f ca="1">IFERROR(SUMIFS(INDEX($B$5:$CW$56,MATCH(F$75,$A$5:$A$56,0),1):INDEX($B$5:$CW$56,MATCH(F$75,$A$5:$A$56,0),100),$B59:$CW59,"="&amp;"x",$B$3:$CW$3,"="&amp;"N"),0)</f>
        <v>0</v>
      </c>
      <c r="G76">
        <f ca="1">IFERROR(SUMIFS(INDEX($B$5:$CW$56,MATCH(G$75,$A$5:$A$56,0),1):INDEX($B$5:$CW$56,MATCH(G$75,$A$5:$A$56,0),100),$B59:$CW59,"="&amp;"x",$B$3:$CW$3,"="&amp;"N"),0)</f>
        <v>0</v>
      </c>
      <c r="H76">
        <f ca="1">IFERROR(SUMIFS(INDEX($B$5:$CW$56,MATCH(H$75,$A$5:$A$56,0),1):INDEX($B$5:$CW$56,MATCH(H$75,$A$5:$A$56,0),100),$B59:$CW59,"="&amp;"x",$B$3:$CW$3,"="&amp;"N"),0)</f>
        <v>0</v>
      </c>
      <c r="I76">
        <f ca="1">IFERROR(SUMIFS(INDEX($B$5:$CW$56,MATCH(I$75,$A$5:$A$56,0),1):INDEX($B$5:$CW$56,MATCH(I$75,$A$5:$A$56,0),100),$B59:$CW59,"="&amp;"x",$B$3:$CW$3,"="&amp;"N"),0)</f>
        <v>0</v>
      </c>
      <c r="J76">
        <f ca="1">IFERROR(SUMIFS(INDEX($B$5:$CW$56,MATCH(J$75,$A$5:$A$56,0),1):INDEX($B$5:$CW$56,MATCH(J$75,$A$5:$A$56,0),100),$B59:$CW59,"="&amp;"x",$B$3:$CW$3,"="&amp;"N"),0)</f>
        <v>0</v>
      </c>
      <c r="K76">
        <f ca="1">IFERROR(SUMIFS(INDEX($B$5:$CW$56,MATCH(K$75,$A$5:$A$56,0),1):INDEX($B$5:$CW$56,MATCH(K$75,$A$5:$A$56,0),100),$B59:$CW59,"="&amp;"x",$B$3:$CW$3,"="&amp;"N"),0)</f>
        <v>0</v>
      </c>
      <c r="L76">
        <f ca="1">IFERROR(SUMIFS(INDEX($B$5:$CW$56,MATCH(L$75,$A$5:$A$56,0),1):INDEX($B$5:$CW$56,MATCH(L$75,$A$5:$A$56,0),100),$B59:$CW59,"="&amp;"x",$B$3:$CW$3,"="&amp;"N"),0)</f>
        <v>0</v>
      </c>
      <c r="M76">
        <f ca="1">IFERROR(SUMIFS(INDEX($B$5:$CW$56,MATCH(M$75,$A$5:$A$56,0),1):INDEX($B$5:$CW$56,MATCH(M$75,$A$5:$A$56,0),100),$B59:$CW59,"="&amp;"x",$B$3:$CW$3,"="&amp;"N"),0)</f>
        <v>0</v>
      </c>
      <c r="N76">
        <f ca="1">IFERROR(SUMIFS(INDEX($B$5:$CW$56,MATCH(N$75,$A$5:$A$56,0),1):INDEX($B$5:$CW$56,MATCH(N$75,$A$5:$A$56,0),100),$B59:$CW59,"="&amp;"x",$B$3:$CW$3,"="&amp;"N"),0)</f>
        <v>0</v>
      </c>
      <c r="O76">
        <f ca="1">IFERROR(SUMIFS(INDEX($B$5:$CW$56,MATCH(O$75,$A$5:$A$56,0),1):INDEX($B$5:$CW$56,MATCH(O$75,$A$5:$A$56,0),100),$B59:$CW59,"="&amp;"x",$B$3:$CW$3,"="&amp;"N"),0)</f>
        <v>0</v>
      </c>
      <c r="P76">
        <f ca="1">IFERROR(SUMIFS(INDEX($B$5:$CW$56,MATCH(P$75,$A$5:$A$56,0),1):INDEX($B$5:$CW$56,MATCH(P$75,$A$5:$A$56,0),100),$B59:$CW59,"="&amp;"x",$B$3:$CW$3,"="&amp;"N"),0)</f>
        <v>0</v>
      </c>
      <c r="Q76">
        <f ca="1">IFERROR(SUMIFS(INDEX($B$5:$CW$56,MATCH(Q$75,$A$5:$A$56,0),1):INDEX($B$5:$CW$56,MATCH(Q$75,$A$5:$A$56,0),100),$B59:$CW59,"="&amp;"x",$B$3:$CW$3,"="&amp;"N"),0)</f>
        <v>0</v>
      </c>
      <c r="R76">
        <f ca="1">IFERROR(SUMIFS(INDEX($B$5:$CW$56,MATCH(R$75,$A$5:$A$56,0),1):INDEX($B$5:$CW$56,MATCH(R$75,$A$5:$A$56,0),100),$B59:$CW59,"="&amp;"x",$B$3:$CW$3,"="&amp;"N"),0)</f>
        <v>0</v>
      </c>
      <c r="S76">
        <f ca="1">IFERROR(SUMIFS(INDEX($B$5:$CW$56,MATCH(S$75,$A$5:$A$56,0),1):INDEX($B$5:$CW$56,MATCH(S$75,$A$5:$A$56,0),100),$B59:$CW59,"="&amp;"x",$B$3:$CW$3,"="&amp;"N"),0)</f>
        <v>0</v>
      </c>
      <c r="T76">
        <f ca="1">IFERROR(SUMIFS(INDEX($B$5:$CW$56,MATCH(T$75,$A$5:$A$56,0),1):INDEX($B$5:$CW$56,MATCH(T$75,$A$5:$A$56,0),100),$B59:$CW59,"="&amp;"x",$B$3:$CW$3,"="&amp;"N"),0)</f>
        <v>0</v>
      </c>
      <c r="U76">
        <f ca="1">IFERROR(SUMIFS(INDEX($B$5:$CW$56,MATCH(U$75,$A$5:$A$56,0),1):INDEX($B$5:$CW$56,MATCH(U$75,$A$5:$A$56,0),100),$B59:$CW59,"="&amp;"x",$B$3:$CW$3,"="&amp;"N"),0)</f>
        <v>0</v>
      </c>
      <c r="V76">
        <f ca="1">IFERROR(SUMIFS(INDEX($B$5:$CW$56,MATCH(V$75,$A$5:$A$56,0),1):INDEX($B$5:$CW$56,MATCH(V$75,$A$5:$A$56,0),100),$B59:$CW59,"="&amp;"x",$B$3:$CW$3,"="&amp;"N"),0)</f>
        <v>0</v>
      </c>
      <c r="W76">
        <f ca="1">IFERROR(SUMIFS(INDEX($B$5:$CW$56,MATCH(W$75,$A$5:$A$56,0),1):INDEX($B$5:$CW$56,MATCH(W$75,$A$5:$A$56,0),100),$B59:$CW59,"="&amp;"x",$B$3:$CW$3,"="&amp;"N"),0)</f>
        <v>0</v>
      </c>
      <c r="X76">
        <f ca="1">IFERROR(SUMIFS(INDEX($B$5:$CW$56,MATCH(X$75,$A$5:$A$56,0),1):INDEX($B$5:$CW$56,MATCH(X$75,$A$5:$A$56,0),100),$B59:$CW59,"="&amp;"x",$B$3:$CW$3,"="&amp;"N"),0)</f>
        <v>0</v>
      </c>
      <c r="Y76">
        <f ca="1">IFERROR(SUMIFS(INDEX($B$5:$CW$56,MATCH(Y$75,$A$5:$A$56,0),1):INDEX($B$5:$CW$56,MATCH(Y$75,$A$5:$A$56,0),100),$B59:$CW59,"="&amp;"x",$B$3:$CW$3,"="&amp;"N"),0)</f>
        <v>0</v>
      </c>
      <c r="Z76">
        <f ca="1">IFERROR(SUMIFS(INDEX($B$5:$CW$56,MATCH(Z$75,$A$5:$A$56,0),1):INDEX($B$5:$CW$56,MATCH(Z$75,$A$5:$A$56,0),100),$B59:$CW59,"="&amp;"x",$B$3:$CW$3,"="&amp;"N"),0)</f>
        <v>0</v>
      </c>
      <c r="AA76">
        <f ca="1">IFERROR(SUMIFS(INDEX($B$5:$CW$56,MATCH(AA$75,$A$5:$A$56,0),1):INDEX($B$5:$CW$56,MATCH(AA$75,$A$5:$A$56,0),100),$B59:$CW59,"="&amp;"x",$B$3:$CW$3,"="&amp;"N"),0)</f>
        <v>0</v>
      </c>
      <c r="AB76">
        <f ca="1">IFERROR(SUMIFS(INDEX($B$5:$CW$56,MATCH(AB$75,$A$5:$A$56,0),1):INDEX($B$5:$CW$56,MATCH(AB$75,$A$5:$A$56,0),100),$B59:$CW59,"="&amp;"x",$B$3:$CW$3,"="&amp;"N"),0)</f>
        <v>0</v>
      </c>
      <c r="AC76">
        <f ca="1">IFERROR(SUMIFS(INDEX($B$5:$CW$56,MATCH(AC$75,$A$5:$A$56,0),1):INDEX($B$5:$CW$56,MATCH(AC$75,$A$5:$A$56,0),100),$B59:$CW59,"="&amp;"x",$B$3:$CW$3,"="&amp;"N"),0)</f>
        <v>0</v>
      </c>
      <c r="AD76">
        <f ca="1">IFERROR(SUMIFS(INDEX($B$5:$CW$56,MATCH(AD$75,$A$5:$A$56,0),1):INDEX($B$5:$CW$56,MATCH(AD$75,$A$5:$A$56,0),100),$B59:$CW59,"="&amp;"x",$B$3:$CW$3,"="&amp;"N"),0)</f>
        <v>0</v>
      </c>
      <c r="AE76">
        <f ca="1">IFERROR(SUMIFS(INDEX($B$5:$CW$56,MATCH(AE$75,$A$5:$A$56,0),1):INDEX($B$5:$CW$56,MATCH(AE$75,$A$5:$A$56,0),100),$B59:$CW59,"="&amp;"x",$B$3:$CW$3,"="&amp;"N"),0)</f>
        <v>0</v>
      </c>
      <c r="AF76">
        <f ca="1">IFERROR(SUMIFS(INDEX($B$5:$CW$56,MATCH(AF$75,$A$5:$A$56,0),1):INDEX($B$5:$CW$56,MATCH(AF$75,$A$5:$A$56,0),100),$B59:$CW59,"="&amp;"x",$B$3:$CW$3,"="&amp;"N"),0)</f>
        <v>0</v>
      </c>
      <c r="AG76">
        <f ca="1">IFERROR(SUMIFS(INDEX($B$5:$CW$56,MATCH(AG$75,$A$5:$A$56,0),1):INDEX($B$5:$CW$56,MATCH(AG$75,$A$5:$A$56,0),100),$B59:$CW59,"="&amp;"x",$B$3:$CW$3,"="&amp;"N"),0)</f>
        <v>0</v>
      </c>
      <c r="AH76">
        <f ca="1">IFERROR(SUMIFS(INDEX($B$5:$CW$56,MATCH(AH$75,$A$5:$A$56,0),1):INDEX($B$5:$CW$56,MATCH(AH$75,$A$5:$A$56,0),100),$B59:$CW59,"="&amp;"x",$B$3:$CW$3,"="&amp;"N"),0)</f>
        <v>0</v>
      </c>
      <c r="AI76">
        <f ca="1">IFERROR(SUMIFS(INDEX($B$5:$CW$56,MATCH(AI$75,$A$5:$A$56,0),1):INDEX($B$5:$CW$56,MATCH(AI$75,$A$5:$A$56,0),100),$B59:$CW59,"="&amp;"x",$B$3:$CW$3,"="&amp;"N"),0)</f>
        <v>0</v>
      </c>
      <c r="AJ76">
        <f ca="1">IFERROR(SUMIFS(INDEX($B$5:$CW$56,MATCH(AJ$75,$A$5:$A$56,0),1):INDEX($B$5:$CW$56,MATCH(AJ$75,$A$5:$A$56,0),100),$B59:$CW59,"="&amp;"x",$B$3:$CW$3,"="&amp;"N"),0)</f>
        <v>0</v>
      </c>
      <c r="AK76">
        <f ca="1">IFERROR(SUMIFS(INDEX($B$5:$CW$56,MATCH(AK$75,$A$5:$A$56,0),1):INDEX($B$5:$CW$56,MATCH(AK$75,$A$5:$A$56,0),100),$B59:$CW59,"="&amp;"x",$B$3:$CW$3,"="&amp;"N"),0)</f>
        <v>0</v>
      </c>
      <c r="AL76">
        <f ca="1">IFERROR(SUMIFS(INDEX($B$5:$CW$56,MATCH(AL$75,$A$5:$A$56,0),1):INDEX($B$5:$CW$56,MATCH(AL$75,$A$5:$A$56,0),100),$B59:$CW59,"="&amp;"x",$B$3:$CW$3,"="&amp;"N"),0)</f>
        <v>0</v>
      </c>
      <c r="AM76">
        <f ca="1">IFERROR(SUMIFS(INDEX($B$5:$CW$56,MATCH(AM$75,$A$5:$A$56,0),1):INDEX($B$5:$CW$56,MATCH(AM$75,$A$5:$A$56,0),100),$B59:$CW59,"="&amp;"x",$B$3:$CW$3,"="&amp;"N"),0)</f>
        <v>0</v>
      </c>
      <c r="AN76">
        <f ca="1">IFERROR(SUMIFS(INDEX($B$5:$CW$56,MATCH(AN$75,$A$5:$A$56,0),1):INDEX($B$5:$CW$56,MATCH(AN$75,$A$5:$A$56,0),100),$B59:$CW59,"="&amp;"x",$B$3:$CW$3,"="&amp;"N"),0)</f>
        <v>0</v>
      </c>
      <c r="AO76">
        <f ca="1">IFERROR(SUMIFS(INDEX($B$5:$CW$56,MATCH(AO$75,$A$5:$A$56,0),1):INDEX($B$5:$CW$56,MATCH(AO$75,$A$5:$A$56,0),100),$B59:$CW59,"="&amp;"x",$B$3:$CW$3,"="&amp;"N"),0)</f>
        <v>0</v>
      </c>
      <c r="AP76">
        <f ca="1">IFERROR(SUMIFS(INDEX($B$5:$CW$56,MATCH(AP$75,$A$5:$A$56,0),1):INDEX($B$5:$CW$56,MATCH(AP$75,$A$5:$A$56,0),100),$B59:$CW59,"="&amp;"x",$B$3:$CW$3,"="&amp;"N"),0)</f>
        <v>0</v>
      </c>
      <c r="AQ76">
        <f ca="1">IFERROR(SUMIFS(INDEX($B$5:$CW$56,MATCH(AQ$75,$A$5:$A$56,0),1):INDEX($B$5:$CW$56,MATCH(AQ$75,$A$5:$A$56,0),100),$B59:$CW59,"="&amp;"x",$B$3:$CW$3,"="&amp;"N"),0)</f>
        <v>0</v>
      </c>
      <c r="AR76">
        <f ca="1">IFERROR(SUMIFS(INDEX($B$5:$CW$56,MATCH(AR$75,$A$5:$A$56,0),1):INDEX($B$5:$CW$56,MATCH(AR$75,$A$5:$A$56,0),100),$B59:$CW59,"="&amp;"x",$B$3:$CW$3,"="&amp;"N"),0)</f>
        <v>0</v>
      </c>
      <c r="AS76">
        <f ca="1">IFERROR(SUMIFS(INDEX($B$5:$CW$56,MATCH(AS$75,$A$5:$A$56,0),1):INDEX($B$5:$CW$56,MATCH(AS$75,$A$5:$A$56,0),100),$B59:$CW59,"="&amp;"x",$B$3:$CW$3,"="&amp;"N"),0)</f>
        <v>0</v>
      </c>
      <c r="AT76">
        <f ca="1">IFERROR(SUMIFS(INDEX($B$5:$CW$56,MATCH(AT$75,$A$5:$A$56,0),1):INDEX($B$5:$CW$56,MATCH(AT$75,$A$5:$A$56,0),100),$B59:$CW59,"="&amp;"x",$B$3:$CW$3,"="&amp;"N"),0)</f>
        <v>0</v>
      </c>
      <c r="AU76">
        <f ca="1">IFERROR(SUMIFS(INDEX($B$5:$CW$56,MATCH(AU$75,$A$5:$A$56,0),1):INDEX($B$5:$CW$56,MATCH(AU$75,$A$5:$A$56,0),100),$B59:$CW59,"="&amp;"x",$B$3:$CW$3,"="&amp;"N"),0)</f>
        <v>0</v>
      </c>
      <c r="AV76">
        <f ca="1">IFERROR(SUMIFS(INDEX($B$5:$CW$56,MATCH(AV$75,$A$5:$A$56,0),1):INDEX($B$5:$CW$56,MATCH(AV$75,$A$5:$A$56,0),100),$B59:$CW59,"="&amp;"x",$B$3:$CW$3,"="&amp;"N"),0)</f>
        <v>0</v>
      </c>
      <c r="AW76">
        <f ca="1">IFERROR(SUMIFS(INDEX($B$5:$CW$56,MATCH(AW$75,$A$5:$A$56,0),1):INDEX($B$5:$CW$56,MATCH(AW$75,$A$5:$A$56,0),100),$B59:$CW59,"="&amp;"x",$B$3:$CW$3,"="&amp;"N"),0)</f>
        <v>0</v>
      </c>
      <c r="AX76">
        <f ca="1">IFERROR(SUMIFS(INDEX($B$5:$CW$56,MATCH(AX$75,$A$5:$A$56,0),1):INDEX($B$5:$CW$56,MATCH(AX$75,$A$5:$A$56,0),100),$B59:$CW59,"="&amp;"x",$B$3:$CW$3,"="&amp;"N"),0)</f>
        <v>0</v>
      </c>
      <c r="AY76">
        <f ca="1">IFERROR(SUMIFS(INDEX($B$5:$CW$56,MATCH(AY$75,$A$5:$A$56,0),1):INDEX($B$5:$CW$56,MATCH(AY$75,$A$5:$A$56,0),100),$B59:$CW59,"="&amp;"x",$B$3:$CW$3,"="&amp;"N"),0)</f>
        <v>0</v>
      </c>
      <c r="AZ76">
        <f ca="1">IFERROR(SUMIFS(INDEX($B$5:$CW$56,MATCH(AZ$75,$A$5:$A$56,0),1):INDEX($B$5:$CW$56,MATCH(AZ$75,$A$5:$A$56,0),100),$B59:$CW59,"="&amp;"x",$B$3:$CW$3,"="&amp;"N"),0)</f>
        <v>0</v>
      </c>
      <c r="BA76">
        <f ca="1">IFERROR(SUMIFS(INDEX($B$5:$CW$56,MATCH(BA$75,$A$5:$A$56,0),1):INDEX($B$5:$CW$56,MATCH(BA$75,$A$5:$A$56,0),100),$B59:$CW59,"="&amp;"x",$B$3:$CW$3,"="&amp;"N"),0)</f>
        <v>0</v>
      </c>
      <c r="BC76">
        <f ca="1"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ca="1">IFERROR(SUMIFS(INDEX($B$5:$CW$56,MATCH(B$75,$A$5:$A$56,0),1):INDEX($B$5:$CW$56,MATCH(B$75,$A$5:$A$56,0),100),$B60:$CW60,"="&amp;"x",$B$3:$CW$3,"="&amp;"N"),0)</f>
        <v>0</v>
      </c>
      <c r="C77">
        <f ca="1">IFERROR(SUMIFS(INDEX($B$5:$CW$56,MATCH(C$75,$A$5:$A$56,0),1):INDEX($B$5:$CW$56,MATCH(C$75,$A$5:$A$56,0),100),$B60:$CW60,"="&amp;"x",$B$3:$CW$3,"="&amp;"N"),0)</f>
        <v>0</v>
      </c>
      <c r="D77">
        <f ca="1">IFERROR(SUMIFS(INDEX($B$5:$CW$56,MATCH(D$75,$A$5:$A$56,0),1):INDEX($B$5:$CW$56,MATCH(D$75,$A$5:$A$56,0),100),$B60:$CW60,"="&amp;"x",$B$3:$CW$3,"="&amp;"N"),0)</f>
        <v>0</v>
      </c>
      <c r="E77">
        <f ca="1">IFERROR(SUMIFS(INDEX($B$5:$CW$56,MATCH(E$75,$A$5:$A$56,0),1):INDEX($B$5:$CW$56,MATCH(E$75,$A$5:$A$56,0),100),$B60:$CW60,"="&amp;"x",$B$3:$CW$3,"="&amp;"N"),0)</f>
        <v>0</v>
      </c>
      <c r="F77">
        <f ca="1">IFERROR(SUMIFS(INDEX($B$5:$CW$56,MATCH(F$75,$A$5:$A$56,0),1):INDEX($B$5:$CW$56,MATCH(F$75,$A$5:$A$56,0),100),$B60:$CW60,"="&amp;"x",$B$3:$CW$3,"="&amp;"N"),0)</f>
        <v>0</v>
      </c>
      <c r="G77">
        <f ca="1">IFERROR(SUMIFS(INDEX($B$5:$CW$56,MATCH(G$75,$A$5:$A$56,0),1):INDEX($B$5:$CW$56,MATCH(G$75,$A$5:$A$56,0),100),$B60:$CW60,"="&amp;"x",$B$3:$CW$3,"="&amp;"N"),0)</f>
        <v>0</v>
      </c>
      <c r="H77">
        <f ca="1">IFERROR(SUMIFS(INDEX($B$5:$CW$56,MATCH(H$75,$A$5:$A$56,0),1):INDEX($B$5:$CW$56,MATCH(H$75,$A$5:$A$56,0),100),$B60:$CW60,"="&amp;"x",$B$3:$CW$3,"="&amp;"N"),0)</f>
        <v>0</v>
      </c>
      <c r="I77">
        <f ca="1">IFERROR(SUMIFS(INDEX($B$5:$CW$56,MATCH(I$75,$A$5:$A$56,0),1):INDEX($B$5:$CW$56,MATCH(I$75,$A$5:$A$56,0),100),$B60:$CW60,"="&amp;"x",$B$3:$CW$3,"="&amp;"N"),0)</f>
        <v>0</v>
      </c>
      <c r="J77">
        <f ca="1">IFERROR(SUMIFS(INDEX($B$5:$CW$56,MATCH(J$75,$A$5:$A$56,0),1):INDEX($B$5:$CW$56,MATCH(J$75,$A$5:$A$56,0),100),$B60:$CW60,"="&amp;"x",$B$3:$CW$3,"="&amp;"N"),0)</f>
        <v>0</v>
      </c>
      <c r="K77">
        <f ca="1">IFERROR(SUMIFS(INDEX($B$5:$CW$56,MATCH(K$75,$A$5:$A$56,0),1):INDEX($B$5:$CW$56,MATCH(K$75,$A$5:$A$56,0),100),$B60:$CW60,"="&amp;"x",$B$3:$CW$3,"="&amp;"N"),0)</f>
        <v>0</v>
      </c>
      <c r="L77">
        <f ca="1">IFERROR(SUMIFS(INDEX($B$5:$CW$56,MATCH(L$75,$A$5:$A$56,0),1):INDEX($B$5:$CW$56,MATCH(L$75,$A$5:$A$56,0),100),$B60:$CW60,"="&amp;"x",$B$3:$CW$3,"="&amp;"N"),0)</f>
        <v>0</v>
      </c>
      <c r="M77">
        <f ca="1">IFERROR(SUMIFS(INDEX($B$5:$CW$56,MATCH(M$75,$A$5:$A$56,0),1):INDEX($B$5:$CW$56,MATCH(M$75,$A$5:$A$56,0),100),$B60:$CW60,"="&amp;"x",$B$3:$CW$3,"="&amp;"N"),0)</f>
        <v>0</v>
      </c>
      <c r="N77">
        <f ca="1">IFERROR(SUMIFS(INDEX($B$5:$CW$56,MATCH(N$75,$A$5:$A$56,0),1):INDEX($B$5:$CW$56,MATCH(N$75,$A$5:$A$56,0),100),$B60:$CW60,"="&amp;"x",$B$3:$CW$3,"="&amp;"N"),0)</f>
        <v>0</v>
      </c>
      <c r="O77">
        <f ca="1">IFERROR(SUMIFS(INDEX($B$5:$CW$56,MATCH(O$75,$A$5:$A$56,0),1):INDEX($B$5:$CW$56,MATCH(O$75,$A$5:$A$56,0),100),$B60:$CW60,"="&amp;"x",$B$3:$CW$3,"="&amp;"N"),0)</f>
        <v>0</v>
      </c>
      <c r="P77">
        <f ca="1">IFERROR(SUMIFS(INDEX($B$5:$CW$56,MATCH(P$75,$A$5:$A$56,0),1):INDEX($B$5:$CW$56,MATCH(P$75,$A$5:$A$56,0),100),$B60:$CW60,"="&amp;"x",$B$3:$CW$3,"="&amp;"N"),0)</f>
        <v>0</v>
      </c>
      <c r="Q77">
        <f ca="1">IFERROR(SUMIFS(INDEX($B$5:$CW$56,MATCH(Q$75,$A$5:$A$56,0),1):INDEX($B$5:$CW$56,MATCH(Q$75,$A$5:$A$56,0),100),$B60:$CW60,"="&amp;"x",$B$3:$CW$3,"="&amp;"N"),0)</f>
        <v>0</v>
      </c>
      <c r="R77">
        <f ca="1">IFERROR(SUMIFS(INDEX($B$5:$CW$56,MATCH(R$75,$A$5:$A$56,0),1):INDEX($B$5:$CW$56,MATCH(R$75,$A$5:$A$56,0),100),$B60:$CW60,"="&amp;"x",$B$3:$CW$3,"="&amp;"N"),0)</f>
        <v>0</v>
      </c>
      <c r="S77">
        <f ca="1">IFERROR(SUMIFS(INDEX($B$5:$CW$56,MATCH(S$75,$A$5:$A$56,0),1):INDEX($B$5:$CW$56,MATCH(S$75,$A$5:$A$56,0),100),$B60:$CW60,"="&amp;"x",$B$3:$CW$3,"="&amp;"N"),0)</f>
        <v>0</v>
      </c>
      <c r="T77">
        <f ca="1">IFERROR(SUMIFS(INDEX($B$5:$CW$56,MATCH(T$75,$A$5:$A$56,0),1):INDEX($B$5:$CW$56,MATCH(T$75,$A$5:$A$56,0),100),$B60:$CW60,"="&amp;"x",$B$3:$CW$3,"="&amp;"N"),0)</f>
        <v>0</v>
      </c>
      <c r="U77">
        <f ca="1">IFERROR(SUMIFS(INDEX($B$5:$CW$56,MATCH(U$75,$A$5:$A$56,0),1):INDEX($B$5:$CW$56,MATCH(U$75,$A$5:$A$56,0),100),$B60:$CW60,"="&amp;"x",$B$3:$CW$3,"="&amp;"N"),0)</f>
        <v>0</v>
      </c>
      <c r="V77">
        <f ca="1">IFERROR(SUMIFS(INDEX($B$5:$CW$56,MATCH(V$75,$A$5:$A$56,0),1):INDEX($B$5:$CW$56,MATCH(V$75,$A$5:$A$56,0),100),$B60:$CW60,"="&amp;"x",$B$3:$CW$3,"="&amp;"N"),0)</f>
        <v>0</v>
      </c>
      <c r="W77">
        <f ca="1">IFERROR(SUMIFS(INDEX($B$5:$CW$56,MATCH(W$75,$A$5:$A$56,0),1):INDEX($B$5:$CW$56,MATCH(W$75,$A$5:$A$56,0),100),$B60:$CW60,"="&amp;"x",$B$3:$CW$3,"="&amp;"N"),0)</f>
        <v>0</v>
      </c>
      <c r="X77">
        <f ca="1">IFERROR(SUMIFS(INDEX($B$5:$CW$56,MATCH(X$75,$A$5:$A$56,0),1):INDEX($B$5:$CW$56,MATCH(X$75,$A$5:$A$56,0),100),$B60:$CW60,"="&amp;"x",$B$3:$CW$3,"="&amp;"N"),0)</f>
        <v>0</v>
      </c>
      <c r="Y77">
        <f ca="1">IFERROR(SUMIFS(INDEX($B$5:$CW$56,MATCH(Y$75,$A$5:$A$56,0),1):INDEX($B$5:$CW$56,MATCH(Y$75,$A$5:$A$56,0),100),$B60:$CW60,"="&amp;"x",$B$3:$CW$3,"="&amp;"N"),0)</f>
        <v>0</v>
      </c>
      <c r="Z77">
        <f ca="1">IFERROR(SUMIFS(INDEX($B$5:$CW$56,MATCH(Z$75,$A$5:$A$56,0),1):INDEX($B$5:$CW$56,MATCH(Z$75,$A$5:$A$56,0),100),$B60:$CW60,"="&amp;"x",$B$3:$CW$3,"="&amp;"N"),0)</f>
        <v>0</v>
      </c>
      <c r="AA77">
        <f ca="1">IFERROR(SUMIFS(INDEX($B$5:$CW$56,MATCH(AA$75,$A$5:$A$56,0),1):INDEX($B$5:$CW$56,MATCH(AA$75,$A$5:$A$56,0),100),$B60:$CW60,"="&amp;"x",$B$3:$CW$3,"="&amp;"N"),0)</f>
        <v>0</v>
      </c>
      <c r="AB77">
        <f ca="1">IFERROR(SUMIFS(INDEX($B$5:$CW$56,MATCH(AB$75,$A$5:$A$56,0),1):INDEX($B$5:$CW$56,MATCH(AB$75,$A$5:$A$56,0),100),$B60:$CW60,"="&amp;"x",$B$3:$CW$3,"="&amp;"N"),0)</f>
        <v>0</v>
      </c>
      <c r="AC77">
        <f ca="1">IFERROR(SUMIFS(INDEX($B$5:$CW$56,MATCH(AC$75,$A$5:$A$56,0),1):INDEX($B$5:$CW$56,MATCH(AC$75,$A$5:$A$56,0),100),$B60:$CW60,"="&amp;"x",$B$3:$CW$3,"="&amp;"N"),0)</f>
        <v>0</v>
      </c>
      <c r="AD77">
        <f ca="1">IFERROR(SUMIFS(INDEX($B$5:$CW$56,MATCH(AD$75,$A$5:$A$56,0),1):INDEX($B$5:$CW$56,MATCH(AD$75,$A$5:$A$56,0),100),$B60:$CW60,"="&amp;"x",$B$3:$CW$3,"="&amp;"N"),0)</f>
        <v>0</v>
      </c>
      <c r="AE77">
        <f ca="1">IFERROR(SUMIFS(INDEX($B$5:$CW$56,MATCH(AE$75,$A$5:$A$56,0),1):INDEX($B$5:$CW$56,MATCH(AE$75,$A$5:$A$56,0),100),$B60:$CW60,"="&amp;"x",$B$3:$CW$3,"="&amp;"N"),0)</f>
        <v>0</v>
      </c>
      <c r="AF77">
        <f ca="1">IFERROR(SUMIFS(INDEX($B$5:$CW$56,MATCH(AF$75,$A$5:$A$56,0),1):INDEX($B$5:$CW$56,MATCH(AF$75,$A$5:$A$56,0),100),$B60:$CW60,"="&amp;"x",$B$3:$CW$3,"="&amp;"N"),0)</f>
        <v>0</v>
      </c>
      <c r="AG77">
        <f ca="1">IFERROR(SUMIFS(INDEX($B$5:$CW$56,MATCH(AG$75,$A$5:$A$56,0),1):INDEX($B$5:$CW$56,MATCH(AG$75,$A$5:$A$56,0),100),$B60:$CW60,"="&amp;"x",$B$3:$CW$3,"="&amp;"N"),0)</f>
        <v>0</v>
      </c>
      <c r="AH77">
        <f ca="1">IFERROR(SUMIFS(INDEX($B$5:$CW$56,MATCH(AH$75,$A$5:$A$56,0),1):INDEX($B$5:$CW$56,MATCH(AH$75,$A$5:$A$56,0),100),$B60:$CW60,"="&amp;"x",$B$3:$CW$3,"="&amp;"N"),0)</f>
        <v>0</v>
      </c>
      <c r="AI77">
        <f ca="1">IFERROR(SUMIFS(INDEX($B$5:$CW$56,MATCH(AI$75,$A$5:$A$56,0),1):INDEX($B$5:$CW$56,MATCH(AI$75,$A$5:$A$56,0),100),$B60:$CW60,"="&amp;"x",$B$3:$CW$3,"="&amp;"N"),0)</f>
        <v>0</v>
      </c>
      <c r="AJ77">
        <f ca="1">IFERROR(SUMIFS(INDEX($B$5:$CW$56,MATCH(AJ$75,$A$5:$A$56,0),1):INDEX($B$5:$CW$56,MATCH(AJ$75,$A$5:$A$56,0),100),$B60:$CW60,"="&amp;"x",$B$3:$CW$3,"="&amp;"N"),0)</f>
        <v>0</v>
      </c>
      <c r="AK77">
        <f ca="1">IFERROR(SUMIFS(INDEX($B$5:$CW$56,MATCH(AK$75,$A$5:$A$56,0),1):INDEX($B$5:$CW$56,MATCH(AK$75,$A$5:$A$56,0),100),$B60:$CW60,"="&amp;"x",$B$3:$CW$3,"="&amp;"N"),0)</f>
        <v>0</v>
      </c>
      <c r="AL77">
        <f ca="1">IFERROR(SUMIFS(INDEX($B$5:$CW$56,MATCH(AL$75,$A$5:$A$56,0),1):INDEX($B$5:$CW$56,MATCH(AL$75,$A$5:$A$56,0),100),$B60:$CW60,"="&amp;"x",$B$3:$CW$3,"="&amp;"N"),0)</f>
        <v>0</v>
      </c>
      <c r="AM77">
        <f ca="1">IFERROR(SUMIFS(INDEX($B$5:$CW$56,MATCH(AM$75,$A$5:$A$56,0),1):INDEX($B$5:$CW$56,MATCH(AM$75,$A$5:$A$56,0),100),$B60:$CW60,"="&amp;"x",$B$3:$CW$3,"="&amp;"N"),0)</f>
        <v>0</v>
      </c>
      <c r="AN77">
        <f ca="1">IFERROR(SUMIFS(INDEX($B$5:$CW$56,MATCH(AN$75,$A$5:$A$56,0),1):INDEX($B$5:$CW$56,MATCH(AN$75,$A$5:$A$56,0),100),$B60:$CW60,"="&amp;"x",$B$3:$CW$3,"="&amp;"N"),0)</f>
        <v>0</v>
      </c>
      <c r="AO77">
        <f ca="1">IFERROR(SUMIFS(INDEX($B$5:$CW$56,MATCH(AO$75,$A$5:$A$56,0),1):INDEX($B$5:$CW$56,MATCH(AO$75,$A$5:$A$56,0),100),$B60:$CW60,"="&amp;"x",$B$3:$CW$3,"="&amp;"N"),0)</f>
        <v>0</v>
      </c>
      <c r="AP77">
        <f ca="1">IFERROR(SUMIFS(INDEX($B$5:$CW$56,MATCH(AP$75,$A$5:$A$56,0),1):INDEX($B$5:$CW$56,MATCH(AP$75,$A$5:$A$56,0),100),$B60:$CW60,"="&amp;"x",$B$3:$CW$3,"="&amp;"N"),0)</f>
        <v>0</v>
      </c>
      <c r="AQ77">
        <f ca="1">IFERROR(SUMIFS(INDEX($B$5:$CW$56,MATCH(AQ$75,$A$5:$A$56,0),1):INDEX($B$5:$CW$56,MATCH(AQ$75,$A$5:$A$56,0),100),$B60:$CW60,"="&amp;"x",$B$3:$CW$3,"="&amp;"N"),0)</f>
        <v>0</v>
      </c>
      <c r="AR77">
        <f ca="1">IFERROR(SUMIFS(INDEX($B$5:$CW$56,MATCH(AR$75,$A$5:$A$56,0),1):INDEX($B$5:$CW$56,MATCH(AR$75,$A$5:$A$56,0),100),$B60:$CW60,"="&amp;"x",$B$3:$CW$3,"="&amp;"N"),0)</f>
        <v>0</v>
      </c>
      <c r="AS77">
        <f ca="1">IFERROR(SUMIFS(INDEX($B$5:$CW$56,MATCH(AS$75,$A$5:$A$56,0),1):INDEX($B$5:$CW$56,MATCH(AS$75,$A$5:$A$56,0),100),$B60:$CW60,"="&amp;"x",$B$3:$CW$3,"="&amp;"N"),0)</f>
        <v>0</v>
      </c>
      <c r="AT77">
        <f ca="1">IFERROR(SUMIFS(INDEX($B$5:$CW$56,MATCH(AT$75,$A$5:$A$56,0),1):INDEX($B$5:$CW$56,MATCH(AT$75,$A$5:$A$56,0),100),$B60:$CW60,"="&amp;"x",$B$3:$CW$3,"="&amp;"N"),0)</f>
        <v>0</v>
      </c>
      <c r="AU77">
        <f ca="1">IFERROR(SUMIFS(INDEX($B$5:$CW$56,MATCH(AU$75,$A$5:$A$56,0),1):INDEX($B$5:$CW$56,MATCH(AU$75,$A$5:$A$56,0),100),$B60:$CW60,"="&amp;"x",$B$3:$CW$3,"="&amp;"N"),0)</f>
        <v>0</v>
      </c>
      <c r="AV77">
        <f ca="1">IFERROR(SUMIFS(INDEX($B$5:$CW$56,MATCH(AV$75,$A$5:$A$56,0),1):INDEX($B$5:$CW$56,MATCH(AV$75,$A$5:$A$56,0),100),$B60:$CW60,"="&amp;"x",$B$3:$CW$3,"="&amp;"N"),0)</f>
        <v>0</v>
      </c>
      <c r="AW77">
        <f ca="1">IFERROR(SUMIFS(INDEX($B$5:$CW$56,MATCH(AW$75,$A$5:$A$56,0),1):INDEX($B$5:$CW$56,MATCH(AW$75,$A$5:$A$56,0),100),$B60:$CW60,"="&amp;"x",$B$3:$CW$3,"="&amp;"N"),0)</f>
        <v>0</v>
      </c>
      <c r="AX77">
        <f ca="1">IFERROR(SUMIFS(INDEX($B$5:$CW$56,MATCH(AX$75,$A$5:$A$56,0),1):INDEX($B$5:$CW$56,MATCH(AX$75,$A$5:$A$56,0),100),$B60:$CW60,"="&amp;"x",$B$3:$CW$3,"="&amp;"N"),0)</f>
        <v>0</v>
      </c>
      <c r="AY77">
        <f ca="1">IFERROR(SUMIFS(INDEX($B$5:$CW$56,MATCH(AY$75,$A$5:$A$56,0),1):INDEX($B$5:$CW$56,MATCH(AY$75,$A$5:$A$56,0),100),$B60:$CW60,"="&amp;"x",$B$3:$CW$3,"="&amp;"N"),0)</f>
        <v>0</v>
      </c>
      <c r="AZ77">
        <f ca="1">IFERROR(SUMIFS(INDEX($B$5:$CW$56,MATCH(AZ$75,$A$5:$A$56,0),1):INDEX($B$5:$CW$56,MATCH(AZ$75,$A$5:$A$56,0),100),$B60:$CW60,"="&amp;"x",$B$3:$CW$3,"="&amp;"N"),0)</f>
        <v>0</v>
      </c>
      <c r="BA77">
        <f ca="1">IFERROR(SUMIFS(INDEX($B$5:$CW$56,MATCH(BA$75,$A$5:$A$56,0),1):INDEX($B$5:$CW$56,MATCH(BA$75,$A$5:$A$56,0),100),$B60:$CW60,"="&amp;"x",$B$3:$CW$3,"="&amp;"N"),0)</f>
        <v>0</v>
      </c>
      <c r="BC77">
        <f t="shared" ref="BC77:BC91" ca="1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ca="1">IFERROR(SUMIFS(INDEX($B$5:$CW$56,MATCH(B$75,$A$5:$A$56,0),1):INDEX($B$5:$CW$56,MATCH(B$75,$A$5:$A$56,0),100),$B61:$CW61,"="&amp;"x",$B$3:$CW$3,"="&amp;"N"),0)</f>
        <v>0</v>
      </c>
      <c r="C78">
        <f ca="1">IFERROR(SUMIFS(INDEX($B$5:$CW$56,MATCH(C$75,$A$5:$A$56,0),1):INDEX($B$5:$CW$56,MATCH(C$75,$A$5:$A$56,0),100),$B61:$CW61,"="&amp;"x",$B$3:$CW$3,"="&amp;"N"),0)</f>
        <v>0</v>
      </c>
      <c r="D78">
        <f ca="1">IFERROR(SUMIFS(INDEX($B$5:$CW$56,MATCH(D$75,$A$5:$A$56,0),1):INDEX($B$5:$CW$56,MATCH(D$75,$A$5:$A$56,0),100),$B61:$CW61,"="&amp;"x",$B$3:$CW$3,"="&amp;"N"),0)</f>
        <v>0</v>
      </c>
      <c r="E78">
        <f ca="1">IFERROR(SUMIFS(INDEX($B$5:$CW$56,MATCH(E$75,$A$5:$A$56,0),1):INDEX($B$5:$CW$56,MATCH(E$75,$A$5:$A$56,0),100),$B61:$CW61,"="&amp;"x",$B$3:$CW$3,"="&amp;"N"),0)</f>
        <v>0</v>
      </c>
      <c r="F78">
        <f ca="1">IFERROR(SUMIFS(INDEX($B$5:$CW$56,MATCH(F$75,$A$5:$A$56,0),1):INDEX($B$5:$CW$56,MATCH(F$75,$A$5:$A$56,0),100),$B61:$CW61,"="&amp;"x",$B$3:$CW$3,"="&amp;"N"),0)</f>
        <v>0</v>
      </c>
      <c r="G78">
        <f ca="1">IFERROR(SUMIFS(INDEX($B$5:$CW$56,MATCH(G$75,$A$5:$A$56,0),1):INDEX($B$5:$CW$56,MATCH(G$75,$A$5:$A$56,0),100),$B61:$CW61,"="&amp;"x",$B$3:$CW$3,"="&amp;"N"),0)</f>
        <v>0</v>
      </c>
      <c r="H78">
        <f ca="1">IFERROR(SUMIFS(INDEX($B$5:$CW$56,MATCH(H$75,$A$5:$A$56,0),1):INDEX($B$5:$CW$56,MATCH(H$75,$A$5:$A$56,0),100),$B61:$CW61,"="&amp;"x",$B$3:$CW$3,"="&amp;"N"),0)</f>
        <v>0</v>
      </c>
      <c r="I78">
        <f ca="1">IFERROR(SUMIFS(INDEX($B$5:$CW$56,MATCH(I$75,$A$5:$A$56,0),1):INDEX($B$5:$CW$56,MATCH(I$75,$A$5:$A$56,0),100),$B61:$CW61,"="&amp;"x",$B$3:$CW$3,"="&amp;"N"),0)</f>
        <v>0</v>
      </c>
      <c r="J78">
        <f ca="1">IFERROR(SUMIFS(INDEX($B$5:$CW$56,MATCH(J$75,$A$5:$A$56,0),1):INDEX($B$5:$CW$56,MATCH(J$75,$A$5:$A$56,0),100),$B61:$CW61,"="&amp;"x",$B$3:$CW$3,"="&amp;"N"),0)</f>
        <v>0</v>
      </c>
      <c r="K78">
        <f ca="1">IFERROR(SUMIFS(INDEX($B$5:$CW$56,MATCH(K$75,$A$5:$A$56,0),1):INDEX($B$5:$CW$56,MATCH(K$75,$A$5:$A$56,0),100),$B61:$CW61,"="&amp;"x",$B$3:$CW$3,"="&amp;"N"),0)</f>
        <v>0</v>
      </c>
      <c r="L78">
        <f ca="1">IFERROR(SUMIFS(INDEX($B$5:$CW$56,MATCH(L$75,$A$5:$A$56,0),1):INDEX($B$5:$CW$56,MATCH(L$75,$A$5:$A$56,0),100),$B61:$CW61,"="&amp;"x",$B$3:$CW$3,"="&amp;"N"),0)</f>
        <v>0</v>
      </c>
      <c r="M78">
        <f ca="1">IFERROR(SUMIFS(INDEX($B$5:$CW$56,MATCH(M$75,$A$5:$A$56,0),1):INDEX($B$5:$CW$56,MATCH(M$75,$A$5:$A$56,0),100),$B61:$CW61,"="&amp;"x",$B$3:$CW$3,"="&amp;"N"),0)</f>
        <v>0</v>
      </c>
      <c r="N78">
        <f ca="1">IFERROR(SUMIFS(INDEX($B$5:$CW$56,MATCH(N$75,$A$5:$A$56,0),1):INDEX($B$5:$CW$56,MATCH(N$75,$A$5:$A$56,0),100),$B61:$CW61,"="&amp;"x",$B$3:$CW$3,"="&amp;"N"),0)</f>
        <v>0</v>
      </c>
      <c r="O78">
        <f ca="1">IFERROR(SUMIFS(INDEX($B$5:$CW$56,MATCH(O$75,$A$5:$A$56,0),1):INDEX($B$5:$CW$56,MATCH(O$75,$A$5:$A$56,0),100),$B61:$CW61,"="&amp;"x",$B$3:$CW$3,"="&amp;"N"),0)</f>
        <v>0</v>
      </c>
      <c r="P78">
        <f ca="1">IFERROR(SUMIFS(INDEX($B$5:$CW$56,MATCH(P$75,$A$5:$A$56,0),1):INDEX($B$5:$CW$56,MATCH(P$75,$A$5:$A$56,0),100),$B61:$CW61,"="&amp;"x",$B$3:$CW$3,"="&amp;"N"),0)</f>
        <v>0</v>
      </c>
      <c r="Q78">
        <f ca="1">IFERROR(SUMIFS(INDEX($B$5:$CW$56,MATCH(Q$75,$A$5:$A$56,0),1):INDEX($B$5:$CW$56,MATCH(Q$75,$A$5:$A$56,0),100),$B61:$CW61,"="&amp;"x",$B$3:$CW$3,"="&amp;"N"),0)</f>
        <v>0</v>
      </c>
      <c r="R78">
        <f ca="1">IFERROR(SUMIFS(INDEX($B$5:$CW$56,MATCH(R$75,$A$5:$A$56,0),1):INDEX($B$5:$CW$56,MATCH(R$75,$A$5:$A$56,0),100),$B61:$CW61,"="&amp;"x",$B$3:$CW$3,"="&amp;"N"),0)</f>
        <v>0</v>
      </c>
      <c r="S78">
        <f ca="1">IFERROR(SUMIFS(INDEX($B$5:$CW$56,MATCH(S$75,$A$5:$A$56,0),1):INDEX($B$5:$CW$56,MATCH(S$75,$A$5:$A$56,0),100),$B61:$CW61,"="&amp;"x",$B$3:$CW$3,"="&amp;"N"),0)</f>
        <v>0</v>
      </c>
      <c r="T78">
        <f ca="1">IFERROR(SUMIFS(INDEX($B$5:$CW$56,MATCH(T$75,$A$5:$A$56,0),1):INDEX($B$5:$CW$56,MATCH(T$75,$A$5:$A$56,0),100),$B61:$CW61,"="&amp;"x",$B$3:$CW$3,"="&amp;"N"),0)</f>
        <v>0</v>
      </c>
      <c r="U78">
        <f ca="1">IFERROR(SUMIFS(INDEX($B$5:$CW$56,MATCH(U$75,$A$5:$A$56,0),1):INDEX($B$5:$CW$56,MATCH(U$75,$A$5:$A$56,0),100),$B61:$CW61,"="&amp;"x",$B$3:$CW$3,"="&amp;"N"),0)</f>
        <v>0</v>
      </c>
      <c r="V78">
        <f ca="1">IFERROR(SUMIFS(INDEX($B$5:$CW$56,MATCH(V$75,$A$5:$A$56,0),1):INDEX($B$5:$CW$56,MATCH(V$75,$A$5:$A$56,0),100),$B61:$CW61,"="&amp;"x",$B$3:$CW$3,"="&amp;"N"),0)</f>
        <v>0</v>
      </c>
      <c r="W78">
        <f ca="1">IFERROR(SUMIFS(INDEX($B$5:$CW$56,MATCH(W$75,$A$5:$A$56,0),1):INDEX($B$5:$CW$56,MATCH(W$75,$A$5:$A$56,0),100),$B61:$CW61,"="&amp;"x",$B$3:$CW$3,"="&amp;"N"),0)</f>
        <v>0</v>
      </c>
      <c r="X78">
        <f ca="1">IFERROR(SUMIFS(INDEX($B$5:$CW$56,MATCH(X$75,$A$5:$A$56,0),1):INDEX($B$5:$CW$56,MATCH(X$75,$A$5:$A$56,0),100),$B61:$CW61,"="&amp;"x",$B$3:$CW$3,"="&amp;"N"),0)</f>
        <v>0</v>
      </c>
      <c r="Y78">
        <f ca="1">IFERROR(SUMIFS(INDEX($B$5:$CW$56,MATCH(Y$75,$A$5:$A$56,0),1):INDEX($B$5:$CW$56,MATCH(Y$75,$A$5:$A$56,0),100),$B61:$CW61,"="&amp;"x",$B$3:$CW$3,"="&amp;"N"),0)</f>
        <v>0</v>
      </c>
      <c r="Z78">
        <f ca="1">IFERROR(SUMIFS(INDEX($B$5:$CW$56,MATCH(Z$75,$A$5:$A$56,0),1):INDEX($B$5:$CW$56,MATCH(Z$75,$A$5:$A$56,0),100),$B61:$CW61,"="&amp;"x",$B$3:$CW$3,"="&amp;"N"),0)</f>
        <v>0</v>
      </c>
      <c r="AA78">
        <f ca="1">IFERROR(SUMIFS(INDEX($B$5:$CW$56,MATCH(AA$75,$A$5:$A$56,0),1):INDEX($B$5:$CW$56,MATCH(AA$75,$A$5:$A$56,0),100),$B61:$CW61,"="&amp;"x",$B$3:$CW$3,"="&amp;"N"),0)</f>
        <v>0</v>
      </c>
      <c r="AB78">
        <f ca="1">IFERROR(SUMIFS(INDEX($B$5:$CW$56,MATCH(AB$75,$A$5:$A$56,0),1):INDEX($B$5:$CW$56,MATCH(AB$75,$A$5:$A$56,0),100),$B61:$CW61,"="&amp;"x",$B$3:$CW$3,"="&amp;"N"),0)</f>
        <v>0</v>
      </c>
      <c r="AC78">
        <f ca="1">IFERROR(SUMIFS(INDEX($B$5:$CW$56,MATCH(AC$75,$A$5:$A$56,0),1):INDEX($B$5:$CW$56,MATCH(AC$75,$A$5:$A$56,0),100),$B61:$CW61,"="&amp;"x",$B$3:$CW$3,"="&amp;"N"),0)</f>
        <v>0</v>
      </c>
      <c r="AD78">
        <f ca="1">IFERROR(SUMIFS(INDEX($B$5:$CW$56,MATCH(AD$75,$A$5:$A$56,0),1):INDEX($B$5:$CW$56,MATCH(AD$75,$A$5:$A$56,0),100),$B61:$CW61,"="&amp;"x",$B$3:$CW$3,"="&amp;"N"),0)</f>
        <v>0</v>
      </c>
      <c r="AE78">
        <f ca="1">IFERROR(SUMIFS(INDEX($B$5:$CW$56,MATCH(AE$75,$A$5:$A$56,0),1):INDEX($B$5:$CW$56,MATCH(AE$75,$A$5:$A$56,0),100),$B61:$CW61,"="&amp;"x",$B$3:$CW$3,"="&amp;"N"),0)</f>
        <v>0</v>
      </c>
      <c r="AF78">
        <f ca="1">IFERROR(SUMIFS(INDEX($B$5:$CW$56,MATCH(AF$75,$A$5:$A$56,0),1):INDEX($B$5:$CW$56,MATCH(AF$75,$A$5:$A$56,0),100),$B61:$CW61,"="&amp;"x",$B$3:$CW$3,"="&amp;"N"),0)</f>
        <v>0</v>
      </c>
      <c r="AG78">
        <f ca="1">IFERROR(SUMIFS(INDEX($B$5:$CW$56,MATCH(AG$75,$A$5:$A$56,0),1):INDEX($B$5:$CW$56,MATCH(AG$75,$A$5:$A$56,0),100),$B61:$CW61,"="&amp;"x",$B$3:$CW$3,"="&amp;"N"),0)</f>
        <v>0</v>
      </c>
      <c r="AH78">
        <f ca="1">IFERROR(SUMIFS(INDEX($B$5:$CW$56,MATCH(AH$75,$A$5:$A$56,0),1):INDEX($B$5:$CW$56,MATCH(AH$75,$A$5:$A$56,0),100),$B61:$CW61,"="&amp;"x",$B$3:$CW$3,"="&amp;"N"),0)</f>
        <v>0</v>
      </c>
      <c r="AI78">
        <f ca="1">IFERROR(SUMIFS(INDEX($B$5:$CW$56,MATCH(AI$75,$A$5:$A$56,0),1):INDEX($B$5:$CW$56,MATCH(AI$75,$A$5:$A$56,0),100),$B61:$CW61,"="&amp;"x",$B$3:$CW$3,"="&amp;"N"),0)</f>
        <v>0</v>
      </c>
      <c r="AJ78">
        <f ca="1">IFERROR(SUMIFS(INDEX($B$5:$CW$56,MATCH(AJ$75,$A$5:$A$56,0),1):INDEX($B$5:$CW$56,MATCH(AJ$75,$A$5:$A$56,0),100),$B61:$CW61,"="&amp;"x",$B$3:$CW$3,"="&amp;"N"),0)</f>
        <v>0</v>
      </c>
      <c r="AK78">
        <f ca="1">IFERROR(SUMIFS(INDEX($B$5:$CW$56,MATCH(AK$75,$A$5:$A$56,0),1):INDEX($B$5:$CW$56,MATCH(AK$75,$A$5:$A$56,0),100),$B61:$CW61,"="&amp;"x",$B$3:$CW$3,"="&amp;"N"),0)</f>
        <v>0</v>
      </c>
      <c r="AL78">
        <f ca="1">IFERROR(SUMIFS(INDEX($B$5:$CW$56,MATCH(AL$75,$A$5:$A$56,0),1):INDEX($B$5:$CW$56,MATCH(AL$75,$A$5:$A$56,0),100),$B61:$CW61,"="&amp;"x",$B$3:$CW$3,"="&amp;"N"),0)</f>
        <v>0</v>
      </c>
      <c r="AM78">
        <f ca="1">IFERROR(SUMIFS(INDEX($B$5:$CW$56,MATCH(AM$75,$A$5:$A$56,0),1):INDEX($B$5:$CW$56,MATCH(AM$75,$A$5:$A$56,0),100),$B61:$CW61,"="&amp;"x",$B$3:$CW$3,"="&amp;"N"),0)</f>
        <v>0</v>
      </c>
      <c r="AN78">
        <f ca="1">IFERROR(SUMIFS(INDEX($B$5:$CW$56,MATCH(AN$75,$A$5:$A$56,0),1):INDEX($B$5:$CW$56,MATCH(AN$75,$A$5:$A$56,0),100),$B61:$CW61,"="&amp;"x",$B$3:$CW$3,"="&amp;"N"),0)</f>
        <v>0</v>
      </c>
      <c r="AO78">
        <f ca="1">IFERROR(SUMIFS(INDEX($B$5:$CW$56,MATCH(AO$75,$A$5:$A$56,0),1):INDEX($B$5:$CW$56,MATCH(AO$75,$A$5:$A$56,0),100),$B61:$CW61,"="&amp;"x",$B$3:$CW$3,"="&amp;"N"),0)</f>
        <v>0</v>
      </c>
      <c r="AP78">
        <f ca="1">IFERROR(SUMIFS(INDEX($B$5:$CW$56,MATCH(AP$75,$A$5:$A$56,0),1):INDEX($B$5:$CW$56,MATCH(AP$75,$A$5:$A$56,0),100),$B61:$CW61,"="&amp;"x",$B$3:$CW$3,"="&amp;"N"),0)</f>
        <v>0</v>
      </c>
      <c r="AQ78">
        <f ca="1">IFERROR(SUMIFS(INDEX($B$5:$CW$56,MATCH(AQ$75,$A$5:$A$56,0),1):INDEX($B$5:$CW$56,MATCH(AQ$75,$A$5:$A$56,0),100),$B61:$CW61,"="&amp;"x",$B$3:$CW$3,"="&amp;"N"),0)</f>
        <v>0</v>
      </c>
      <c r="AR78">
        <f ca="1">IFERROR(SUMIFS(INDEX($B$5:$CW$56,MATCH(AR$75,$A$5:$A$56,0),1):INDEX($B$5:$CW$56,MATCH(AR$75,$A$5:$A$56,0),100),$B61:$CW61,"="&amp;"x",$B$3:$CW$3,"="&amp;"N"),0)</f>
        <v>0</v>
      </c>
      <c r="AS78">
        <f ca="1">IFERROR(SUMIFS(INDEX($B$5:$CW$56,MATCH(AS$75,$A$5:$A$56,0),1):INDEX($B$5:$CW$56,MATCH(AS$75,$A$5:$A$56,0),100),$B61:$CW61,"="&amp;"x",$B$3:$CW$3,"="&amp;"N"),0)</f>
        <v>0</v>
      </c>
      <c r="AT78">
        <f ca="1">IFERROR(SUMIFS(INDEX($B$5:$CW$56,MATCH(AT$75,$A$5:$A$56,0),1):INDEX($B$5:$CW$56,MATCH(AT$75,$A$5:$A$56,0),100),$B61:$CW61,"="&amp;"x",$B$3:$CW$3,"="&amp;"N"),0)</f>
        <v>0</v>
      </c>
      <c r="AU78">
        <f ca="1">IFERROR(SUMIFS(INDEX($B$5:$CW$56,MATCH(AU$75,$A$5:$A$56,0),1):INDEX($B$5:$CW$56,MATCH(AU$75,$A$5:$A$56,0),100),$B61:$CW61,"="&amp;"x",$B$3:$CW$3,"="&amp;"N"),0)</f>
        <v>0</v>
      </c>
      <c r="AV78">
        <f ca="1">IFERROR(SUMIFS(INDEX($B$5:$CW$56,MATCH(AV$75,$A$5:$A$56,0),1):INDEX($B$5:$CW$56,MATCH(AV$75,$A$5:$A$56,0),100),$B61:$CW61,"="&amp;"x",$B$3:$CW$3,"="&amp;"N"),0)</f>
        <v>0</v>
      </c>
      <c r="AW78">
        <f ca="1">IFERROR(SUMIFS(INDEX($B$5:$CW$56,MATCH(AW$75,$A$5:$A$56,0),1):INDEX($B$5:$CW$56,MATCH(AW$75,$A$5:$A$56,0),100),$B61:$CW61,"="&amp;"x",$B$3:$CW$3,"="&amp;"N"),0)</f>
        <v>0</v>
      </c>
      <c r="AX78">
        <f ca="1">IFERROR(SUMIFS(INDEX($B$5:$CW$56,MATCH(AX$75,$A$5:$A$56,0),1):INDEX($B$5:$CW$56,MATCH(AX$75,$A$5:$A$56,0),100),$B61:$CW61,"="&amp;"x",$B$3:$CW$3,"="&amp;"N"),0)</f>
        <v>0</v>
      </c>
      <c r="AY78">
        <f ca="1">IFERROR(SUMIFS(INDEX($B$5:$CW$56,MATCH(AY$75,$A$5:$A$56,0),1):INDEX($B$5:$CW$56,MATCH(AY$75,$A$5:$A$56,0),100),$B61:$CW61,"="&amp;"x",$B$3:$CW$3,"="&amp;"N"),0)</f>
        <v>0</v>
      </c>
      <c r="AZ78">
        <f ca="1">IFERROR(SUMIFS(INDEX($B$5:$CW$56,MATCH(AZ$75,$A$5:$A$56,0),1):INDEX($B$5:$CW$56,MATCH(AZ$75,$A$5:$A$56,0),100),$B61:$CW61,"="&amp;"x",$B$3:$CW$3,"="&amp;"N"),0)</f>
        <v>0</v>
      </c>
      <c r="BA78">
        <f ca="1">IFERROR(SUMIFS(INDEX($B$5:$CW$56,MATCH(BA$75,$A$5:$A$56,0),1):INDEX($B$5:$CW$56,MATCH(BA$75,$A$5:$A$56,0),100),$B61:$CW61,"="&amp;"x",$B$3:$CW$3,"="&amp;"N"),0)</f>
        <v>0</v>
      </c>
      <c r="BC78">
        <f t="shared" ca="1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ca="1">IFERROR(SUMIFS(INDEX($B$5:$CW$56,MATCH(B$75,$A$5:$A$56,0),1):INDEX($B$5:$CW$56,MATCH(B$75,$A$5:$A$56,0),100),$B62:$CW62,"="&amp;"x",$B$3:$CW$3,"="&amp;"N"),0)</f>
        <v>0</v>
      </c>
      <c r="C79">
        <f ca="1">IFERROR(SUMIFS(INDEX($B$5:$CW$56,MATCH(C$75,$A$5:$A$56,0),1):INDEX($B$5:$CW$56,MATCH(C$75,$A$5:$A$56,0),100),$B62:$CW62,"="&amp;"x",$B$3:$CW$3,"="&amp;"N"),0)</f>
        <v>0</v>
      </c>
      <c r="D79">
        <f ca="1">IFERROR(SUMIFS(INDEX($B$5:$CW$56,MATCH(D$75,$A$5:$A$56,0),1):INDEX($B$5:$CW$56,MATCH(D$75,$A$5:$A$56,0),100),$B62:$CW62,"="&amp;"x",$B$3:$CW$3,"="&amp;"N"),0)</f>
        <v>0</v>
      </c>
      <c r="E79">
        <f ca="1">IFERROR(SUMIFS(INDEX($B$5:$CW$56,MATCH(E$75,$A$5:$A$56,0),1):INDEX($B$5:$CW$56,MATCH(E$75,$A$5:$A$56,0),100),$B62:$CW62,"="&amp;"x",$B$3:$CW$3,"="&amp;"N"),0)</f>
        <v>0</v>
      </c>
      <c r="F79">
        <f ca="1">IFERROR(SUMIFS(INDEX($B$5:$CW$56,MATCH(F$75,$A$5:$A$56,0),1):INDEX($B$5:$CW$56,MATCH(F$75,$A$5:$A$56,0),100),$B62:$CW62,"="&amp;"x",$B$3:$CW$3,"="&amp;"N"),0)</f>
        <v>0</v>
      </c>
      <c r="G79">
        <f ca="1">IFERROR(SUMIFS(INDEX($B$5:$CW$56,MATCH(G$75,$A$5:$A$56,0),1):INDEX($B$5:$CW$56,MATCH(G$75,$A$5:$A$56,0),100),$B62:$CW62,"="&amp;"x",$B$3:$CW$3,"="&amp;"N"),0)</f>
        <v>0</v>
      </c>
      <c r="H79">
        <f ca="1">IFERROR(SUMIFS(INDEX($B$5:$CW$56,MATCH(H$75,$A$5:$A$56,0),1):INDEX($B$5:$CW$56,MATCH(H$75,$A$5:$A$56,0),100),$B62:$CW62,"="&amp;"x",$B$3:$CW$3,"="&amp;"N"),0)</f>
        <v>0</v>
      </c>
      <c r="I79">
        <f ca="1">IFERROR(SUMIFS(INDEX($B$5:$CW$56,MATCH(I$75,$A$5:$A$56,0),1):INDEX($B$5:$CW$56,MATCH(I$75,$A$5:$A$56,0),100),$B62:$CW62,"="&amp;"x",$B$3:$CW$3,"="&amp;"N"),0)</f>
        <v>0</v>
      </c>
      <c r="J79">
        <f ca="1">IFERROR(SUMIFS(INDEX($B$5:$CW$56,MATCH(J$75,$A$5:$A$56,0),1):INDEX($B$5:$CW$56,MATCH(J$75,$A$5:$A$56,0),100),$B62:$CW62,"="&amp;"x",$B$3:$CW$3,"="&amp;"N"),0)</f>
        <v>0</v>
      </c>
      <c r="K79">
        <f ca="1">IFERROR(SUMIFS(INDEX($B$5:$CW$56,MATCH(K$75,$A$5:$A$56,0),1):INDEX($B$5:$CW$56,MATCH(K$75,$A$5:$A$56,0),100),$B62:$CW62,"="&amp;"x",$B$3:$CW$3,"="&amp;"N"),0)</f>
        <v>0</v>
      </c>
      <c r="L79">
        <f ca="1">IFERROR(SUMIFS(INDEX($B$5:$CW$56,MATCH(L$75,$A$5:$A$56,0),1):INDEX($B$5:$CW$56,MATCH(L$75,$A$5:$A$56,0),100),$B62:$CW62,"="&amp;"x",$B$3:$CW$3,"="&amp;"N"),0)</f>
        <v>0</v>
      </c>
      <c r="M79">
        <f ca="1">IFERROR(SUMIFS(INDEX($B$5:$CW$56,MATCH(M$75,$A$5:$A$56,0),1):INDEX($B$5:$CW$56,MATCH(M$75,$A$5:$A$56,0),100),$B62:$CW62,"="&amp;"x",$B$3:$CW$3,"="&amp;"N"),0)</f>
        <v>0</v>
      </c>
      <c r="N79">
        <f ca="1">IFERROR(SUMIFS(INDEX($B$5:$CW$56,MATCH(N$75,$A$5:$A$56,0),1):INDEX($B$5:$CW$56,MATCH(N$75,$A$5:$A$56,0),100),$B62:$CW62,"="&amp;"x",$B$3:$CW$3,"="&amp;"N"),0)</f>
        <v>0</v>
      </c>
      <c r="O79">
        <f ca="1">IFERROR(SUMIFS(INDEX($B$5:$CW$56,MATCH(O$75,$A$5:$A$56,0),1):INDEX($B$5:$CW$56,MATCH(O$75,$A$5:$A$56,0),100),$B62:$CW62,"="&amp;"x",$B$3:$CW$3,"="&amp;"N"),0)</f>
        <v>0</v>
      </c>
      <c r="P79">
        <f ca="1">IFERROR(SUMIFS(INDEX($B$5:$CW$56,MATCH(P$75,$A$5:$A$56,0),1):INDEX($B$5:$CW$56,MATCH(P$75,$A$5:$A$56,0),100),$B62:$CW62,"="&amp;"x",$B$3:$CW$3,"="&amp;"N"),0)</f>
        <v>0</v>
      </c>
      <c r="Q79">
        <f ca="1">IFERROR(SUMIFS(INDEX($B$5:$CW$56,MATCH(Q$75,$A$5:$A$56,0),1):INDEX($B$5:$CW$56,MATCH(Q$75,$A$5:$A$56,0),100),$B62:$CW62,"="&amp;"x",$B$3:$CW$3,"="&amp;"N"),0)</f>
        <v>0</v>
      </c>
      <c r="R79">
        <f ca="1">IFERROR(SUMIFS(INDEX($B$5:$CW$56,MATCH(R$75,$A$5:$A$56,0),1):INDEX($B$5:$CW$56,MATCH(R$75,$A$5:$A$56,0),100),$B62:$CW62,"="&amp;"x",$B$3:$CW$3,"="&amp;"N"),0)</f>
        <v>0</v>
      </c>
      <c r="S79">
        <f ca="1">IFERROR(SUMIFS(INDEX($B$5:$CW$56,MATCH(S$75,$A$5:$A$56,0),1):INDEX($B$5:$CW$56,MATCH(S$75,$A$5:$A$56,0),100),$B62:$CW62,"="&amp;"x",$B$3:$CW$3,"="&amp;"N"),0)</f>
        <v>0</v>
      </c>
      <c r="T79">
        <f ca="1">IFERROR(SUMIFS(INDEX($B$5:$CW$56,MATCH(T$75,$A$5:$A$56,0),1):INDEX($B$5:$CW$56,MATCH(T$75,$A$5:$A$56,0),100),$B62:$CW62,"="&amp;"x",$B$3:$CW$3,"="&amp;"N"),0)</f>
        <v>0</v>
      </c>
      <c r="U79">
        <f ca="1">IFERROR(SUMIFS(INDEX($B$5:$CW$56,MATCH(U$75,$A$5:$A$56,0),1):INDEX($B$5:$CW$56,MATCH(U$75,$A$5:$A$56,0),100),$B62:$CW62,"="&amp;"x",$B$3:$CW$3,"="&amp;"N"),0)</f>
        <v>0</v>
      </c>
      <c r="V79">
        <f ca="1">IFERROR(SUMIFS(INDEX($B$5:$CW$56,MATCH(V$75,$A$5:$A$56,0),1):INDEX($B$5:$CW$56,MATCH(V$75,$A$5:$A$56,0),100),$B62:$CW62,"="&amp;"x",$B$3:$CW$3,"="&amp;"N"),0)</f>
        <v>0</v>
      </c>
      <c r="W79">
        <f ca="1">IFERROR(SUMIFS(INDEX($B$5:$CW$56,MATCH(W$75,$A$5:$A$56,0),1):INDEX($B$5:$CW$56,MATCH(W$75,$A$5:$A$56,0),100),$B62:$CW62,"="&amp;"x",$B$3:$CW$3,"="&amp;"N"),0)</f>
        <v>0</v>
      </c>
      <c r="X79">
        <f ca="1">IFERROR(SUMIFS(INDEX($B$5:$CW$56,MATCH(X$75,$A$5:$A$56,0),1):INDEX($B$5:$CW$56,MATCH(X$75,$A$5:$A$56,0),100),$B62:$CW62,"="&amp;"x",$B$3:$CW$3,"="&amp;"N"),0)</f>
        <v>0</v>
      </c>
      <c r="Y79">
        <f ca="1">IFERROR(SUMIFS(INDEX($B$5:$CW$56,MATCH(Y$75,$A$5:$A$56,0),1):INDEX($B$5:$CW$56,MATCH(Y$75,$A$5:$A$56,0),100),$B62:$CW62,"="&amp;"x",$B$3:$CW$3,"="&amp;"N"),0)</f>
        <v>0</v>
      </c>
      <c r="Z79">
        <f ca="1">IFERROR(SUMIFS(INDEX($B$5:$CW$56,MATCH(Z$75,$A$5:$A$56,0),1):INDEX($B$5:$CW$56,MATCH(Z$75,$A$5:$A$56,0),100),$B62:$CW62,"="&amp;"x",$B$3:$CW$3,"="&amp;"N"),0)</f>
        <v>0</v>
      </c>
      <c r="AA79">
        <f ca="1">IFERROR(SUMIFS(INDEX($B$5:$CW$56,MATCH(AA$75,$A$5:$A$56,0),1):INDEX($B$5:$CW$56,MATCH(AA$75,$A$5:$A$56,0),100),$B62:$CW62,"="&amp;"x",$B$3:$CW$3,"="&amp;"N"),0)</f>
        <v>0</v>
      </c>
      <c r="AB79">
        <f ca="1">IFERROR(SUMIFS(INDEX($B$5:$CW$56,MATCH(AB$75,$A$5:$A$56,0),1):INDEX($B$5:$CW$56,MATCH(AB$75,$A$5:$A$56,0),100),$B62:$CW62,"="&amp;"x",$B$3:$CW$3,"="&amp;"N"),0)</f>
        <v>0</v>
      </c>
      <c r="AC79">
        <f ca="1">IFERROR(SUMIFS(INDEX($B$5:$CW$56,MATCH(AC$75,$A$5:$A$56,0),1):INDEX($B$5:$CW$56,MATCH(AC$75,$A$5:$A$56,0),100),$B62:$CW62,"="&amp;"x",$B$3:$CW$3,"="&amp;"N"),0)</f>
        <v>0</v>
      </c>
      <c r="AD79">
        <f ca="1">IFERROR(SUMIFS(INDEX($B$5:$CW$56,MATCH(AD$75,$A$5:$A$56,0),1):INDEX($B$5:$CW$56,MATCH(AD$75,$A$5:$A$56,0),100),$B62:$CW62,"="&amp;"x",$B$3:$CW$3,"="&amp;"N"),0)</f>
        <v>0</v>
      </c>
      <c r="AE79">
        <f ca="1">IFERROR(SUMIFS(INDEX($B$5:$CW$56,MATCH(AE$75,$A$5:$A$56,0),1):INDEX($B$5:$CW$56,MATCH(AE$75,$A$5:$A$56,0),100),$B62:$CW62,"="&amp;"x",$B$3:$CW$3,"="&amp;"N"),0)</f>
        <v>0</v>
      </c>
      <c r="AF79">
        <f ca="1">IFERROR(SUMIFS(INDEX($B$5:$CW$56,MATCH(AF$75,$A$5:$A$56,0),1):INDEX($B$5:$CW$56,MATCH(AF$75,$A$5:$A$56,0),100),$B62:$CW62,"="&amp;"x",$B$3:$CW$3,"="&amp;"N"),0)</f>
        <v>0</v>
      </c>
      <c r="AG79">
        <f ca="1">IFERROR(SUMIFS(INDEX($B$5:$CW$56,MATCH(AG$75,$A$5:$A$56,0),1):INDEX($B$5:$CW$56,MATCH(AG$75,$A$5:$A$56,0),100),$B62:$CW62,"="&amp;"x",$B$3:$CW$3,"="&amp;"N"),0)</f>
        <v>0</v>
      </c>
      <c r="AH79">
        <f ca="1">IFERROR(SUMIFS(INDEX($B$5:$CW$56,MATCH(AH$75,$A$5:$A$56,0),1):INDEX($B$5:$CW$56,MATCH(AH$75,$A$5:$A$56,0),100),$B62:$CW62,"="&amp;"x",$B$3:$CW$3,"="&amp;"N"),0)</f>
        <v>0</v>
      </c>
      <c r="AI79">
        <f ca="1">IFERROR(SUMIFS(INDEX($B$5:$CW$56,MATCH(AI$75,$A$5:$A$56,0),1):INDEX($B$5:$CW$56,MATCH(AI$75,$A$5:$A$56,0),100),$B62:$CW62,"="&amp;"x",$B$3:$CW$3,"="&amp;"N"),0)</f>
        <v>0</v>
      </c>
      <c r="AJ79">
        <f ca="1">IFERROR(SUMIFS(INDEX($B$5:$CW$56,MATCH(AJ$75,$A$5:$A$56,0),1):INDEX($B$5:$CW$56,MATCH(AJ$75,$A$5:$A$56,0),100),$B62:$CW62,"="&amp;"x",$B$3:$CW$3,"="&amp;"N"),0)</f>
        <v>0</v>
      </c>
      <c r="AK79">
        <f ca="1">IFERROR(SUMIFS(INDEX($B$5:$CW$56,MATCH(AK$75,$A$5:$A$56,0),1):INDEX($B$5:$CW$56,MATCH(AK$75,$A$5:$A$56,0),100),$B62:$CW62,"="&amp;"x",$B$3:$CW$3,"="&amp;"N"),0)</f>
        <v>0</v>
      </c>
      <c r="AL79">
        <f ca="1">IFERROR(SUMIFS(INDEX($B$5:$CW$56,MATCH(AL$75,$A$5:$A$56,0),1):INDEX($B$5:$CW$56,MATCH(AL$75,$A$5:$A$56,0),100),$B62:$CW62,"="&amp;"x",$B$3:$CW$3,"="&amp;"N"),0)</f>
        <v>0</v>
      </c>
      <c r="AM79">
        <f ca="1">IFERROR(SUMIFS(INDEX($B$5:$CW$56,MATCH(AM$75,$A$5:$A$56,0),1):INDEX($B$5:$CW$56,MATCH(AM$75,$A$5:$A$56,0),100),$B62:$CW62,"="&amp;"x",$B$3:$CW$3,"="&amp;"N"),0)</f>
        <v>0</v>
      </c>
      <c r="AN79">
        <f ca="1">IFERROR(SUMIFS(INDEX($B$5:$CW$56,MATCH(AN$75,$A$5:$A$56,0),1):INDEX($B$5:$CW$56,MATCH(AN$75,$A$5:$A$56,0),100),$B62:$CW62,"="&amp;"x",$B$3:$CW$3,"="&amp;"N"),0)</f>
        <v>0</v>
      </c>
      <c r="AO79">
        <f ca="1">IFERROR(SUMIFS(INDEX($B$5:$CW$56,MATCH(AO$75,$A$5:$A$56,0),1):INDEX($B$5:$CW$56,MATCH(AO$75,$A$5:$A$56,0),100),$B62:$CW62,"="&amp;"x",$B$3:$CW$3,"="&amp;"N"),0)</f>
        <v>0</v>
      </c>
      <c r="AP79">
        <f ca="1">IFERROR(SUMIFS(INDEX($B$5:$CW$56,MATCH(AP$75,$A$5:$A$56,0),1):INDEX($B$5:$CW$56,MATCH(AP$75,$A$5:$A$56,0),100),$B62:$CW62,"="&amp;"x",$B$3:$CW$3,"="&amp;"N"),0)</f>
        <v>0</v>
      </c>
      <c r="AQ79">
        <f ca="1">IFERROR(SUMIFS(INDEX($B$5:$CW$56,MATCH(AQ$75,$A$5:$A$56,0),1):INDEX($B$5:$CW$56,MATCH(AQ$75,$A$5:$A$56,0),100),$B62:$CW62,"="&amp;"x",$B$3:$CW$3,"="&amp;"N"),0)</f>
        <v>0</v>
      </c>
      <c r="AR79">
        <f ca="1">IFERROR(SUMIFS(INDEX($B$5:$CW$56,MATCH(AR$75,$A$5:$A$56,0),1):INDEX($B$5:$CW$56,MATCH(AR$75,$A$5:$A$56,0),100),$B62:$CW62,"="&amp;"x",$B$3:$CW$3,"="&amp;"N"),0)</f>
        <v>0</v>
      </c>
      <c r="AS79">
        <f ca="1">IFERROR(SUMIFS(INDEX($B$5:$CW$56,MATCH(AS$75,$A$5:$A$56,0),1):INDEX($B$5:$CW$56,MATCH(AS$75,$A$5:$A$56,0),100),$B62:$CW62,"="&amp;"x",$B$3:$CW$3,"="&amp;"N"),0)</f>
        <v>0</v>
      </c>
      <c r="AT79">
        <f ca="1">IFERROR(SUMIFS(INDEX($B$5:$CW$56,MATCH(AT$75,$A$5:$A$56,0),1):INDEX($B$5:$CW$56,MATCH(AT$75,$A$5:$A$56,0),100),$B62:$CW62,"="&amp;"x",$B$3:$CW$3,"="&amp;"N"),0)</f>
        <v>0</v>
      </c>
      <c r="AU79">
        <f ca="1">IFERROR(SUMIFS(INDEX($B$5:$CW$56,MATCH(AU$75,$A$5:$A$56,0),1):INDEX($B$5:$CW$56,MATCH(AU$75,$A$5:$A$56,0),100),$B62:$CW62,"="&amp;"x",$B$3:$CW$3,"="&amp;"N"),0)</f>
        <v>0</v>
      </c>
      <c r="AV79">
        <f ca="1">IFERROR(SUMIFS(INDEX($B$5:$CW$56,MATCH(AV$75,$A$5:$A$56,0),1):INDEX($B$5:$CW$56,MATCH(AV$75,$A$5:$A$56,0),100),$B62:$CW62,"="&amp;"x",$B$3:$CW$3,"="&amp;"N"),0)</f>
        <v>0</v>
      </c>
      <c r="AW79">
        <f ca="1">IFERROR(SUMIFS(INDEX($B$5:$CW$56,MATCH(AW$75,$A$5:$A$56,0),1):INDEX($B$5:$CW$56,MATCH(AW$75,$A$5:$A$56,0),100),$B62:$CW62,"="&amp;"x",$B$3:$CW$3,"="&amp;"N"),0)</f>
        <v>0</v>
      </c>
      <c r="AX79">
        <f ca="1">IFERROR(SUMIFS(INDEX($B$5:$CW$56,MATCH(AX$75,$A$5:$A$56,0),1):INDEX($B$5:$CW$56,MATCH(AX$75,$A$5:$A$56,0),100),$B62:$CW62,"="&amp;"x",$B$3:$CW$3,"="&amp;"N"),0)</f>
        <v>0</v>
      </c>
      <c r="AY79">
        <f ca="1">IFERROR(SUMIFS(INDEX($B$5:$CW$56,MATCH(AY$75,$A$5:$A$56,0),1):INDEX($B$5:$CW$56,MATCH(AY$75,$A$5:$A$56,0),100),$B62:$CW62,"="&amp;"x",$B$3:$CW$3,"="&amp;"N"),0)</f>
        <v>0</v>
      </c>
      <c r="AZ79">
        <f ca="1">IFERROR(SUMIFS(INDEX($B$5:$CW$56,MATCH(AZ$75,$A$5:$A$56,0),1):INDEX($B$5:$CW$56,MATCH(AZ$75,$A$5:$A$56,0),100),$B62:$CW62,"="&amp;"x",$B$3:$CW$3,"="&amp;"N"),0)</f>
        <v>0</v>
      </c>
      <c r="BA79">
        <f ca="1">IFERROR(SUMIFS(INDEX($B$5:$CW$56,MATCH(BA$75,$A$5:$A$56,0),1):INDEX($B$5:$CW$56,MATCH(BA$75,$A$5:$A$56,0),100),$B62:$CW62,"="&amp;"x",$B$3:$CW$3,"="&amp;"N"),0)</f>
        <v>0</v>
      </c>
      <c r="BC79">
        <f t="shared" ca="1" si="2"/>
        <v>0</v>
      </c>
    </row>
    <row r="80" spans="1:101" x14ac:dyDescent="0.35">
      <c r="A80" s="2" t="str" cm="1">
        <f t="array" ref="A80">INDEX('Data Validation (Hide)'!$B$2:$B$16,ROW(A5),1)</f>
        <v>40 Individual</v>
      </c>
      <c r="B80">
        <f ca="1">IFERROR(SUMIFS(INDEX($B$5:$CW$56,MATCH(B$75,$A$5:$A$56,0),1):INDEX($B$5:$CW$56,MATCH(B$75,$A$5:$A$56,0),100),$B63:$CW63,"="&amp;"x",$B$3:$CW$3,"="&amp;"N"),0)</f>
        <v>0</v>
      </c>
      <c r="C80">
        <f ca="1">IFERROR(SUMIFS(INDEX($B$5:$CW$56,MATCH(C$75,$A$5:$A$56,0),1):INDEX($B$5:$CW$56,MATCH(C$75,$A$5:$A$56,0),100),$B63:$CW63,"="&amp;"x",$B$3:$CW$3,"="&amp;"N"),0)</f>
        <v>0</v>
      </c>
      <c r="D80">
        <f ca="1">IFERROR(SUMIFS(INDEX($B$5:$CW$56,MATCH(D$75,$A$5:$A$56,0),1):INDEX($B$5:$CW$56,MATCH(D$75,$A$5:$A$56,0),100),$B63:$CW63,"="&amp;"x",$B$3:$CW$3,"="&amp;"N"),0)</f>
        <v>0</v>
      </c>
      <c r="E80">
        <f ca="1">IFERROR(SUMIFS(INDEX($B$5:$CW$56,MATCH(E$75,$A$5:$A$56,0),1):INDEX($B$5:$CW$56,MATCH(E$75,$A$5:$A$56,0),100),$B63:$CW63,"="&amp;"x",$B$3:$CW$3,"="&amp;"N"),0)</f>
        <v>0</v>
      </c>
      <c r="F80">
        <f ca="1">IFERROR(SUMIFS(INDEX($B$5:$CW$56,MATCH(F$75,$A$5:$A$56,0),1):INDEX($B$5:$CW$56,MATCH(F$75,$A$5:$A$56,0),100),$B63:$CW63,"="&amp;"x",$B$3:$CW$3,"="&amp;"N"),0)</f>
        <v>0</v>
      </c>
      <c r="G80">
        <f ca="1">IFERROR(SUMIFS(INDEX($B$5:$CW$56,MATCH(G$75,$A$5:$A$56,0),1):INDEX($B$5:$CW$56,MATCH(G$75,$A$5:$A$56,0),100),$B63:$CW63,"="&amp;"x",$B$3:$CW$3,"="&amp;"N"),0)</f>
        <v>0</v>
      </c>
      <c r="H80">
        <f ca="1">IFERROR(SUMIFS(INDEX($B$5:$CW$56,MATCH(H$75,$A$5:$A$56,0),1):INDEX($B$5:$CW$56,MATCH(H$75,$A$5:$A$56,0),100),$B63:$CW63,"="&amp;"x",$B$3:$CW$3,"="&amp;"N"),0)</f>
        <v>0</v>
      </c>
      <c r="I80">
        <f ca="1">IFERROR(SUMIFS(INDEX($B$5:$CW$56,MATCH(I$75,$A$5:$A$56,0),1):INDEX($B$5:$CW$56,MATCH(I$75,$A$5:$A$56,0),100),$B63:$CW63,"="&amp;"x",$B$3:$CW$3,"="&amp;"N"),0)</f>
        <v>0</v>
      </c>
      <c r="J80">
        <f ca="1">IFERROR(SUMIFS(INDEX($B$5:$CW$56,MATCH(J$75,$A$5:$A$56,0),1):INDEX($B$5:$CW$56,MATCH(J$75,$A$5:$A$56,0),100),$B63:$CW63,"="&amp;"x",$B$3:$CW$3,"="&amp;"N"),0)</f>
        <v>0</v>
      </c>
      <c r="K80">
        <f ca="1">IFERROR(SUMIFS(INDEX($B$5:$CW$56,MATCH(K$75,$A$5:$A$56,0),1):INDEX($B$5:$CW$56,MATCH(K$75,$A$5:$A$56,0),100),$B63:$CW63,"="&amp;"x",$B$3:$CW$3,"="&amp;"N"),0)</f>
        <v>0</v>
      </c>
      <c r="L80">
        <f ca="1">IFERROR(SUMIFS(INDEX($B$5:$CW$56,MATCH(L$75,$A$5:$A$56,0),1):INDEX($B$5:$CW$56,MATCH(L$75,$A$5:$A$56,0),100),$B63:$CW63,"="&amp;"x",$B$3:$CW$3,"="&amp;"N"),0)</f>
        <v>0</v>
      </c>
      <c r="M80">
        <f ca="1">IFERROR(SUMIFS(INDEX($B$5:$CW$56,MATCH(M$75,$A$5:$A$56,0),1):INDEX($B$5:$CW$56,MATCH(M$75,$A$5:$A$56,0),100),$B63:$CW63,"="&amp;"x",$B$3:$CW$3,"="&amp;"N"),0)</f>
        <v>0</v>
      </c>
      <c r="N80">
        <f ca="1">IFERROR(SUMIFS(INDEX($B$5:$CW$56,MATCH(N$75,$A$5:$A$56,0),1):INDEX($B$5:$CW$56,MATCH(N$75,$A$5:$A$56,0),100),$B63:$CW63,"="&amp;"x",$B$3:$CW$3,"="&amp;"N"),0)</f>
        <v>0</v>
      </c>
      <c r="O80">
        <f ca="1">IFERROR(SUMIFS(INDEX($B$5:$CW$56,MATCH(O$75,$A$5:$A$56,0),1):INDEX($B$5:$CW$56,MATCH(O$75,$A$5:$A$56,0),100),$B63:$CW63,"="&amp;"x",$B$3:$CW$3,"="&amp;"N"),0)</f>
        <v>0</v>
      </c>
      <c r="P80">
        <f ca="1">IFERROR(SUMIFS(INDEX($B$5:$CW$56,MATCH(P$75,$A$5:$A$56,0),1):INDEX($B$5:$CW$56,MATCH(P$75,$A$5:$A$56,0),100),$B63:$CW63,"="&amp;"x",$B$3:$CW$3,"="&amp;"N"),0)</f>
        <v>0</v>
      </c>
      <c r="Q80">
        <f ca="1">IFERROR(SUMIFS(INDEX($B$5:$CW$56,MATCH(Q$75,$A$5:$A$56,0),1):INDEX($B$5:$CW$56,MATCH(Q$75,$A$5:$A$56,0),100),$B63:$CW63,"="&amp;"x",$B$3:$CW$3,"="&amp;"N"),0)</f>
        <v>0</v>
      </c>
      <c r="R80">
        <f ca="1">IFERROR(SUMIFS(INDEX($B$5:$CW$56,MATCH(R$75,$A$5:$A$56,0),1):INDEX($B$5:$CW$56,MATCH(R$75,$A$5:$A$56,0),100),$B63:$CW63,"="&amp;"x",$B$3:$CW$3,"="&amp;"N"),0)</f>
        <v>0</v>
      </c>
      <c r="S80">
        <f ca="1">IFERROR(SUMIFS(INDEX($B$5:$CW$56,MATCH(S$75,$A$5:$A$56,0),1):INDEX($B$5:$CW$56,MATCH(S$75,$A$5:$A$56,0),100),$B63:$CW63,"="&amp;"x",$B$3:$CW$3,"="&amp;"N"),0)</f>
        <v>0</v>
      </c>
      <c r="T80">
        <f ca="1">IFERROR(SUMIFS(INDEX($B$5:$CW$56,MATCH(T$75,$A$5:$A$56,0),1):INDEX($B$5:$CW$56,MATCH(T$75,$A$5:$A$56,0),100),$B63:$CW63,"="&amp;"x",$B$3:$CW$3,"="&amp;"N"),0)</f>
        <v>0</v>
      </c>
      <c r="U80">
        <f ca="1">IFERROR(SUMIFS(INDEX($B$5:$CW$56,MATCH(U$75,$A$5:$A$56,0),1):INDEX($B$5:$CW$56,MATCH(U$75,$A$5:$A$56,0),100),$B63:$CW63,"="&amp;"x",$B$3:$CW$3,"="&amp;"N"),0)</f>
        <v>0</v>
      </c>
      <c r="V80">
        <f ca="1">IFERROR(SUMIFS(INDEX($B$5:$CW$56,MATCH(V$75,$A$5:$A$56,0),1):INDEX($B$5:$CW$56,MATCH(V$75,$A$5:$A$56,0),100),$B63:$CW63,"="&amp;"x",$B$3:$CW$3,"="&amp;"N"),0)</f>
        <v>0</v>
      </c>
      <c r="W80">
        <f ca="1">IFERROR(SUMIFS(INDEX($B$5:$CW$56,MATCH(W$75,$A$5:$A$56,0),1):INDEX($B$5:$CW$56,MATCH(W$75,$A$5:$A$56,0),100),$B63:$CW63,"="&amp;"x",$B$3:$CW$3,"="&amp;"N"),0)</f>
        <v>0</v>
      </c>
      <c r="X80">
        <f ca="1">IFERROR(SUMIFS(INDEX($B$5:$CW$56,MATCH(X$75,$A$5:$A$56,0),1):INDEX($B$5:$CW$56,MATCH(X$75,$A$5:$A$56,0),100),$B63:$CW63,"="&amp;"x",$B$3:$CW$3,"="&amp;"N"),0)</f>
        <v>0</v>
      </c>
      <c r="Y80">
        <f ca="1">IFERROR(SUMIFS(INDEX($B$5:$CW$56,MATCH(Y$75,$A$5:$A$56,0),1):INDEX($B$5:$CW$56,MATCH(Y$75,$A$5:$A$56,0),100),$B63:$CW63,"="&amp;"x",$B$3:$CW$3,"="&amp;"N"),0)</f>
        <v>0</v>
      </c>
      <c r="Z80">
        <f ca="1">IFERROR(SUMIFS(INDEX($B$5:$CW$56,MATCH(Z$75,$A$5:$A$56,0),1):INDEX($B$5:$CW$56,MATCH(Z$75,$A$5:$A$56,0),100),$B63:$CW63,"="&amp;"x",$B$3:$CW$3,"="&amp;"N"),0)</f>
        <v>0</v>
      </c>
      <c r="AA80">
        <f ca="1">IFERROR(SUMIFS(INDEX($B$5:$CW$56,MATCH(AA$75,$A$5:$A$56,0),1):INDEX($B$5:$CW$56,MATCH(AA$75,$A$5:$A$56,0),100),$B63:$CW63,"="&amp;"x",$B$3:$CW$3,"="&amp;"N"),0)</f>
        <v>0</v>
      </c>
      <c r="AB80">
        <f ca="1">IFERROR(SUMIFS(INDEX($B$5:$CW$56,MATCH(AB$75,$A$5:$A$56,0),1):INDEX($B$5:$CW$56,MATCH(AB$75,$A$5:$A$56,0),100),$B63:$CW63,"="&amp;"x",$B$3:$CW$3,"="&amp;"N"),0)</f>
        <v>0</v>
      </c>
      <c r="AC80">
        <f ca="1">IFERROR(SUMIFS(INDEX($B$5:$CW$56,MATCH(AC$75,$A$5:$A$56,0),1):INDEX($B$5:$CW$56,MATCH(AC$75,$A$5:$A$56,0),100),$B63:$CW63,"="&amp;"x",$B$3:$CW$3,"="&amp;"N"),0)</f>
        <v>0</v>
      </c>
      <c r="AD80">
        <f ca="1">IFERROR(SUMIFS(INDEX($B$5:$CW$56,MATCH(AD$75,$A$5:$A$56,0),1):INDEX($B$5:$CW$56,MATCH(AD$75,$A$5:$A$56,0),100),$B63:$CW63,"="&amp;"x",$B$3:$CW$3,"="&amp;"N"),0)</f>
        <v>0</v>
      </c>
      <c r="AE80">
        <f ca="1">IFERROR(SUMIFS(INDEX($B$5:$CW$56,MATCH(AE$75,$A$5:$A$56,0),1):INDEX($B$5:$CW$56,MATCH(AE$75,$A$5:$A$56,0),100),$B63:$CW63,"="&amp;"x",$B$3:$CW$3,"="&amp;"N"),0)</f>
        <v>0</v>
      </c>
      <c r="AF80">
        <f ca="1">IFERROR(SUMIFS(INDEX($B$5:$CW$56,MATCH(AF$75,$A$5:$A$56,0),1):INDEX($B$5:$CW$56,MATCH(AF$75,$A$5:$A$56,0),100),$B63:$CW63,"="&amp;"x",$B$3:$CW$3,"="&amp;"N"),0)</f>
        <v>0</v>
      </c>
      <c r="AG80">
        <f ca="1">IFERROR(SUMIFS(INDEX($B$5:$CW$56,MATCH(AG$75,$A$5:$A$56,0),1):INDEX($B$5:$CW$56,MATCH(AG$75,$A$5:$A$56,0),100),$B63:$CW63,"="&amp;"x",$B$3:$CW$3,"="&amp;"N"),0)</f>
        <v>0</v>
      </c>
      <c r="AH80">
        <f ca="1">IFERROR(SUMIFS(INDEX($B$5:$CW$56,MATCH(AH$75,$A$5:$A$56,0),1):INDEX($B$5:$CW$56,MATCH(AH$75,$A$5:$A$56,0),100),$B63:$CW63,"="&amp;"x",$B$3:$CW$3,"="&amp;"N"),0)</f>
        <v>0</v>
      </c>
      <c r="AI80">
        <f ca="1">IFERROR(SUMIFS(INDEX($B$5:$CW$56,MATCH(AI$75,$A$5:$A$56,0),1):INDEX($B$5:$CW$56,MATCH(AI$75,$A$5:$A$56,0),100),$B63:$CW63,"="&amp;"x",$B$3:$CW$3,"="&amp;"N"),0)</f>
        <v>0</v>
      </c>
      <c r="AJ80">
        <f ca="1">IFERROR(SUMIFS(INDEX($B$5:$CW$56,MATCH(AJ$75,$A$5:$A$56,0),1):INDEX($B$5:$CW$56,MATCH(AJ$75,$A$5:$A$56,0),100),$B63:$CW63,"="&amp;"x",$B$3:$CW$3,"="&amp;"N"),0)</f>
        <v>0</v>
      </c>
      <c r="AK80">
        <f ca="1">IFERROR(SUMIFS(INDEX($B$5:$CW$56,MATCH(AK$75,$A$5:$A$56,0),1):INDEX($B$5:$CW$56,MATCH(AK$75,$A$5:$A$56,0),100),$B63:$CW63,"="&amp;"x",$B$3:$CW$3,"="&amp;"N"),0)</f>
        <v>0</v>
      </c>
      <c r="AL80">
        <f ca="1">IFERROR(SUMIFS(INDEX($B$5:$CW$56,MATCH(AL$75,$A$5:$A$56,0),1):INDEX($B$5:$CW$56,MATCH(AL$75,$A$5:$A$56,0),100),$B63:$CW63,"="&amp;"x",$B$3:$CW$3,"="&amp;"N"),0)</f>
        <v>0</v>
      </c>
      <c r="AM80">
        <f ca="1">IFERROR(SUMIFS(INDEX($B$5:$CW$56,MATCH(AM$75,$A$5:$A$56,0),1):INDEX($B$5:$CW$56,MATCH(AM$75,$A$5:$A$56,0),100),$B63:$CW63,"="&amp;"x",$B$3:$CW$3,"="&amp;"N"),0)</f>
        <v>0</v>
      </c>
      <c r="AN80">
        <f ca="1">IFERROR(SUMIFS(INDEX($B$5:$CW$56,MATCH(AN$75,$A$5:$A$56,0),1):INDEX($B$5:$CW$56,MATCH(AN$75,$A$5:$A$56,0),100),$B63:$CW63,"="&amp;"x",$B$3:$CW$3,"="&amp;"N"),0)</f>
        <v>0</v>
      </c>
      <c r="AO80">
        <f ca="1">IFERROR(SUMIFS(INDEX($B$5:$CW$56,MATCH(AO$75,$A$5:$A$56,0),1):INDEX($B$5:$CW$56,MATCH(AO$75,$A$5:$A$56,0),100),$B63:$CW63,"="&amp;"x",$B$3:$CW$3,"="&amp;"N"),0)</f>
        <v>0</v>
      </c>
      <c r="AP80">
        <f ca="1">IFERROR(SUMIFS(INDEX($B$5:$CW$56,MATCH(AP$75,$A$5:$A$56,0),1):INDEX($B$5:$CW$56,MATCH(AP$75,$A$5:$A$56,0),100),$B63:$CW63,"="&amp;"x",$B$3:$CW$3,"="&amp;"N"),0)</f>
        <v>0</v>
      </c>
      <c r="AQ80">
        <f ca="1">IFERROR(SUMIFS(INDEX($B$5:$CW$56,MATCH(AQ$75,$A$5:$A$56,0),1):INDEX($B$5:$CW$56,MATCH(AQ$75,$A$5:$A$56,0),100),$B63:$CW63,"="&amp;"x",$B$3:$CW$3,"="&amp;"N"),0)</f>
        <v>0</v>
      </c>
      <c r="AR80">
        <f ca="1">IFERROR(SUMIFS(INDEX($B$5:$CW$56,MATCH(AR$75,$A$5:$A$56,0),1):INDEX($B$5:$CW$56,MATCH(AR$75,$A$5:$A$56,0),100),$B63:$CW63,"="&amp;"x",$B$3:$CW$3,"="&amp;"N"),0)</f>
        <v>0</v>
      </c>
      <c r="AS80">
        <f ca="1">IFERROR(SUMIFS(INDEX($B$5:$CW$56,MATCH(AS$75,$A$5:$A$56,0),1):INDEX($B$5:$CW$56,MATCH(AS$75,$A$5:$A$56,0),100),$B63:$CW63,"="&amp;"x",$B$3:$CW$3,"="&amp;"N"),0)</f>
        <v>0</v>
      </c>
      <c r="AT80">
        <f ca="1">IFERROR(SUMIFS(INDEX($B$5:$CW$56,MATCH(AT$75,$A$5:$A$56,0),1):INDEX($B$5:$CW$56,MATCH(AT$75,$A$5:$A$56,0),100),$B63:$CW63,"="&amp;"x",$B$3:$CW$3,"="&amp;"N"),0)</f>
        <v>0</v>
      </c>
      <c r="AU80">
        <f ca="1">IFERROR(SUMIFS(INDEX($B$5:$CW$56,MATCH(AU$75,$A$5:$A$56,0),1):INDEX($B$5:$CW$56,MATCH(AU$75,$A$5:$A$56,0),100),$B63:$CW63,"="&amp;"x",$B$3:$CW$3,"="&amp;"N"),0)</f>
        <v>0</v>
      </c>
      <c r="AV80">
        <f ca="1">IFERROR(SUMIFS(INDEX($B$5:$CW$56,MATCH(AV$75,$A$5:$A$56,0),1):INDEX($B$5:$CW$56,MATCH(AV$75,$A$5:$A$56,0),100),$B63:$CW63,"="&amp;"x",$B$3:$CW$3,"="&amp;"N"),0)</f>
        <v>0</v>
      </c>
      <c r="AW80">
        <f ca="1">IFERROR(SUMIFS(INDEX($B$5:$CW$56,MATCH(AW$75,$A$5:$A$56,0),1):INDEX($B$5:$CW$56,MATCH(AW$75,$A$5:$A$56,0),100),$B63:$CW63,"="&amp;"x",$B$3:$CW$3,"="&amp;"N"),0)</f>
        <v>0</v>
      </c>
      <c r="AX80">
        <f ca="1">IFERROR(SUMIFS(INDEX($B$5:$CW$56,MATCH(AX$75,$A$5:$A$56,0),1):INDEX($B$5:$CW$56,MATCH(AX$75,$A$5:$A$56,0),100),$B63:$CW63,"="&amp;"x",$B$3:$CW$3,"="&amp;"N"),0)</f>
        <v>0</v>
      </c>
      <c r="AY80">
        <f ca="1">IFERROR(SUMIFS(INDEX($B$5:$CW$56,MATCH(AY$75,$A$5:$A$56,0),1):INDEX($B$5:$CW$56,MATCH(AY$75,$A$5:$A$56,0),100),$B63:$CW63,"="&amp;"x",$B$3:$CW$3,"="&amp;"N"),0)</f>
        <v>0</v>
      </c>
      <c r="AZ80">
        <f ca="1">IFERROR(SUMIFS(INDEX($B$5:$CW$56,MATCH(AZ$75,$A$5:$A$56,0),1):INDEX($B$5:$CW$56,MATCH(AZ$75,$A$5:$A$56,0),100),$B63:$CW63,"="&amp;"x",$B$3:$CW$3,"="&amp;"N"),0)</f>
        <v>0</v>
      </c>
      <c r="BA80">
        <f ca="1">IFERROR(SUMIFS(INDEX($B$5:$CW$56,MATCH(BA$75,$A$5:$A$56,0),1):INDEX($B$5:$CW$56,MATCH(BA$75,$A$5:$A$56,0),100),$B63:$CW63,"="&amp;"x",$B$3:$CW$3,"="&amp;"N"),0)</f>
        <v>0</v>
      </c>
      <c r="BC80">
        <f t="shared" ca="1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ca="1">IFERROR(SUMIFS(INDEX($B$5:$CW$56,MATCH(B$75,$A$5:$A$56,0),1):INDEX($B$5:$CW$56,MATCH(B$75,$A$5:$A$56,0),100),$B64:$CW64,"="&amp;"x",$B$3:$CW$3,"="&amp;"N"),0)</f>
        <v>0</v>
      </c>
      <c r="C81">
        <f ca="1">IFERROR(SUMIFS(INDEX($B$5:$CW$56,MATCH(C$75,$A$5:$A$56,0),1):INDEX($B$5:$CW$56,MATCH(C$75,$A$5:$A$56,0),100),$B64:$CW64,"="&amp;"x",$B$3:$CW$3,"="&amp;"N"),0)</f>
        <v>0</v>
      </c>
      <c r="D81">
        <f ca="1">IFERROR(SUMIFS(INDEX($B$5:$CW$56,MATCH(D$75,$A$5:$A$56,0),1):INDEX($B$5:$CW$56,MATCH(D$75,$A$5:$A$56,0),100),$B64:$CW64,"="&amp;"x",$B$3:$CW$3,"="&amp;"N"),0)</f>
        <v>0</v>
      </c>
      <c r="E81">
        <f ca="1">IFERROR(SUMIFS(INDEX($B$5:$CW$56,MATCH(E$75,$A$5:$A$56,0),1):INDEX($B$5:$CW$56,MATCH(E$75,$A$5:$A$56,0),100),$B64:$CW64,"="&amp;"x",$B$3:$CW$3,"="&amp;"N"),0)</f>
        <v>0</v>
      </c>
      <c r="F81">
        <f ca="1">IFERROR(SUMIFS(INDEX($B$5:$CW$56,MATCH(F$75,$A$5:$A$56,0),1):INDEX($B$5:$CW$56,MATCH(F$75,$A$5:$A$56,0),100),$B64:$CW64,"="&amp;"x",$B$3:$CW$3,"="&amp;"N"),0)</f>
        <v>0</v>
      </c>
      <c r="G81">
        <f ca="1">IFERROR(SUMIFS(INDEX($B$5:$CW$56,MATCH(G$75,$A$5:$A$56,0),1):INDEX($B$5:$CW$56,MATCH(G$75,$A$5:$A$56,0),100),$B64:$CW64,"="&amp;"x",$B$3:$CW$3,"="&amp;"N"),0)</f>
        <v>0</v>
      </c>
      <c r="H81">
        <f ca="1">IFERROR(SUMIFS(INDEX($B$5:$CW$56,MATCH(H$75,$A$5:$A$56,0),1):INDEX($B$5:$CW$56,MATCH(H$75,$A$5:$A$56,0),100),$B64:$CW64,"="&amp;"x",$B$3:$CW$3,"="&amp;"N"),0)</f>
        <v>0</v>
      </c>
      <c r="I81">
        <f ca="1">IFERROR(SUMIFS(INDEX($B$5:$CW$56,MATCH(I$75,$A$5:$A$56,0),1):INDEX($B$5:$CW$56,MATCH(I$75,$A$5:$A$56,0),100),$B64:$CW64,"="&amp;"x",$B$3:$CW$3,"="&amp;"N"),0)</f>
        <v>0</v>
      </c>
      <c r="J81">
        <f ca="1">IFERROR(SUMIFS(INDEX($B$5:$CW$56,MATCH(J$75,$A$5:$A$56,0),1):INDEX($B$5:$CW$56,MATCH(J$75,$A$5:$A$56,0),100),$B64:$CW64,"="&amp;"x",$B$3:$CW$3,"="&amp;"N"),0)</f>
        <v>0</v>
      </c>
      <c r="K81">
        <f ca="1">IFERROR(SUMIFS(INDEX($B$5:$CW$56,MATCH(K$75,$A$5:$A$56,0),1):INDEX($B$5:$CW$56,MATCH(K$75,$A$5:$A$56,0),100),$B64:$CW64,"="&amp;"x",$B$3:$CW$3,"="&amp;"N"),0)</f>
        <v>0</v>
      </c>
      <c r="L81">
        <f ca="1">IFERROR(SUMIFS(INDEX($B$5:$CW$56,MATCH(L$75,$A$5:$A$56,0),1):INDEX($B$5:$CW$56,MATCH(L$75,$A$5:$A$56,0),100),$B64:$CW64,"="&amp;"x",$B$3:$CW$3,"="&amp;"N"),0)</f>
        <v>0</v>
      </c>
      <c r="M81">
        <f ca="1">IFERROR(SUMIFS(INDEX($B$5:$CW$56,MATCH(M$75,$A$5:$A$56,0),1):INDEX($B$5:$CW$56,MATCH(M$75,$A$5:$A$56,0),100),$B64:$CW64,"="&amp;"x",$B$3:$CW$3,"="&amp;"N"),0)</f>
        <v>0</v>
      </c>
      <c r="N81">
        <f ca="1">IFERROR(SUMIFS(INDEX($B$5:$CW$56,MATCH(N$75,$A$5:$A$56,0),1):INDEX($B$5:$CW$56,MATCH(N$75,$A$5:$A$56,0),100),$B64:$CW64,"="&amp;"x",$B$3:$CW$3,"="&amp;"N"),0)</f>
        <v>0</v>
      </c>
      <c r="O81">
        <f ca="1">IFERROR(SUMIFS(INDEX($B$5:$CW$56,MATCH(O$75,$A$5:$A$56,0),1):INDEX($B$5:$CW$56,MATCH(O$75,$A$5:$A$56,0),100),$B64:$CW64,"="&amp;"x",$B$3:$CW$3,"="&amp;"N"),0)</f>
        <v>0</v>
      </c>
      <c r="P81">
        <f ca="1">IFERROR(SUMIFS(INDEX($B$5:$CW$56,MATCH(P$75,$A$5:$A$56,0),1):INDEX($B$5:$CW$56,MATCH(P$75,$A$5:$A$56,0),100),$B64:$CW64,"="&amp;"x",$B$3:$CW$3,"="&amp;"N"),0)</f>
        <v>0</v>
      </c>
      <c r="Q81">
        <f ca="1">IFERROR(SUMIFS(INDEX($B$5:$CW$56,MATCH(Q$75,$A$5:$A$56,0),1):INDEX($B$5:$CW$56,MATCH(Q$75,$A$5:$A$56,0),100),$B64:$CW64,"="&amp;"x",$B$3:$CW$3,"="&amp;"N"),0)</f>
        <v>0</v>
      </c>
      <c r="R81">
        <f ca="1">IFERROR(SUMIFS(INDEX($B$5:$CW$56,MATCH(R$75,$A$5:$A$56,0),1):INDEX($B$5:$CW$56,MATCH(R$75,$A$5:$A$56,0),100),$B64:$CW64,"="&amp;"x",$B$3:$CW$3,"="&amp;"N"),0)</f>
        <v>0</v>
      </c>
      <c r="S81">
        <f ca="1">IFERROR(SUMIFS(INDEX($B$5:$CW$56,MATCH(S$75,$A$5:$A$56,0),1):INDEX($B$5:$CW$56,MATCH(S$75,$A$5:$A$56,0),100),$B64:$CW64,"="&amp;"x",$B$3:$CW$3,"="&amp;"N"),0)</f>
        <v>0</v>
      </c>
      <c r="T81">
        <f ca="1">IFERROR(SUMIFS(INDEX($B$5:$CW$56,MATCH(T$75,$A$5:$A$56,0),1):INDEX($B$5:$CW$56,MATCH(T$75,$A$5:$A$56,0),100),$B64:$CW64,"="&amp;"x",$B$3:$CW$3,"="&amp;"N"),0)</f>
        <v>0</v>
      </c>
      <c r="U81">
        <f ca="1">IFERROR(SUMIFS(INDEX($B$5:$CW$56,MATCH(U$75,$A$5:$A$56,0),1):INDEX($B$5:$CW$56,MATCH(U$75,$A$5:$A$56,0),100),$B64:$CW64,"="&amp;"x",$B$3:$CW$3,"="&amp;"N"),0)</f>
        <v>0</v>
      </c>
      <c r="V81">
        <f ca="1">IFERROR(SUMIFS(INDEX($B$5:$CW$56,MATCH(V$75,$A$5:$A$56,0),1):INDEX($B$5:$CW$56,MATCH(V$75,$A$5:$A$56,0),100),$B64:$CW64,"="&amp;"x",$B$3:$CW$3,"="&amp;"N"),0)</f>
        <v>0</v>
      </c>
      <c r="W81">
        <f ca="1">IFERROR(SUMIFS(INDEX($B$5:$CW$56,MATCH(W$75,$A$5:$A$56,0),1):INDEX($B$5:$CW$56,MATCH(W$75,$A$5:$A$56,0),100),$B64:$CW64,"="&amp;"x",$B$3:$CW$3,"="&amp;"N"),0)</f>
        <v>0</v>
      </c>
      <c r="X81">
        <f ca="1">IFERROR(SUMIFS(INDEX($B$5:$CW$56,MATCH(X$75,$A$5:$A$56,0),1):INDEX($B$5:$CW$56,MATCH(X$75,$A$5:$A$56,0),100),$B64:$CW64,"="&amp;"x",$B$3:$CW$3,"="&amp;"N"),0)</f>
        <v>0</v>
      </c>
      <c r="Y81">
        <f ca="1">IFERROR(SUMIFS(INDEX($B$5:$CW$56,MATCH(Y$75,$A$5:$A$56,0),1):INDEX($B$5:$CW$56,MATCH(Y$75,$A$5:$A$56,0),100),$B64:$CW64,"="&amp;"x",$B$3:$CW$3,"="&amp;"N"),0)</f>
        <v>0</v>
      </c>
      <c r="Z81">
        <f ca="1">IFERROR(SUMIFS(INDEX($B$5:$CW$56,MATCH(Z$75,$A$5:$A$56,0),1):INDEX($B$5:$CW$56,MATCH(Z$75,$A$5:$A$56,0),100),$B64:$CW64,"="&amp;"x",$B$3:$CW$3,"="&amp;"N"),0)</f>
        <v>0</v>
      </c>
      <c r="AA81">
        <f ca="1">IFERROR(SUMIFS(INDEX($B$5:$CW$56,MATCH(AA$75,$A$5:$A$56,0),1):INDEX($B$5:$CW$56,MATCH(AA$75,$A$5:$A$56,0),100),$B64:$CW64,"="&amp;"x",$B$3:$CW$3,"="&amp;"N"),0)</f>
        <v>0</v>
      </c>
      <c r="AB81">
        <f ca="1">IFERROR(SUMIFS(INDEX($B$5:$CW$56,MATCH(AB$75,$A$5:$A$56,0),1):INDEX($B$5:$CW$56,MATCH(AB$75,$A$5:$A$56,0),100),$B64:$CW64,"="&amp;"x",$B$3:$CW$3,"="&amp;"N"),0)</f>
        <v>0</v>
      </c>
      <c r="AC81">
        <f ca="1">IFERROR(SUMIFS(INDEX($B$5:$CW$56,MATCH(AC$75,$A$5:$A$56,0),1):INDEX($B$5:$CW$56,MATCH(AC$75,$A$5:$A$56,0),100),$B64:$CW64,"="&amp;"x",$B$3:$CW$3,"="&amp;"N"),0)</f>
        <v>0</v>
      </c>
      <c r="AD81">
        <f ca="1">IFERROR(SUMIFS(INDEX($B$5:$CW$56,MATCH(AD$75,$A$5:$A$56,0),1):INDEX($B$5:$CW$56,MATCH(AD$75,$A$5:$A$56,0),100),$B64:$CW64,"="&amp;"x",$B$3:$CW$3,"="&amp;"N"),0)</f>
        <v>0</v>
      </c>
      <c r="AE81">
        <f ca="1">IFERROR(SUMIFS(INDEX($B$5:$CW$56,MATCH(AE$75,$A$5:$A$56,0),1):INDEX($B$5:$CW$56,MATCH(AE$75,$A$5:$A$56,0),100),$B64:$CW64,"="&amp;"x",$B$3:$CW$3,"="&amp;"N"),0)</f>
        <v>0</v>
      </c>
      <c r="AF81">
        <f ca="1">IFERROR(SUMIFS(INDEX($B$5:$CW$56,MATCH(AF$75,$A$5:$A$56,0),1):INDEX($B$5:$CW$56,MATCH(AF$75,$A$5:$A$56,0),100),$B64:$CW64,"="&amp;"x",$B$3:$CW$3,"="&amp;"N"),0)</f>
        <v>0</v>
      </c>
      <c r="AG81">
        <f ca="1">IFERROR(SUMIFS(INDEX($B$5:$CW$56,MATCH(AG$75,$A$5:$A$56,0),1):INDEX($B$5:$CW$56,MATCH(AG$75,$A$5:$A$56,0),100),$B64:$CW64,"="&amp;"x",$B$3:$CW$3,"="&amp;"N"),0)</f>
        <v>0</v>
      </c>
      <c r="AH81">
        <f ca="1">IFERROR(SUMIFS(INDEX($B$5:$CW$56,MATCH(AH$75,$A$5:$A$56,0),1):INDEX($B$5:$CW$56,MATCH(AH$75,$A$5:$A$56,0),100),$B64:$CW64,"="&amp;"x",$B$3:$CW$3,"="&amp;"N"),0)</f>
        <v>0</v>
      </c>
      <c r="AI81">
        <f ca="1">IFERROR(SUMIFS(INDEX($B$5:$CW$56,MATCH(AI$75,$A$5:$A$56,0),1):INDEX($B$5:$CW$56,MATCH(AI$75,$A$5:$A$56,0),100),$B64:$CW64,"="&amp;"x",$B$3:$CW$3,"="&amp;"N"),0)</f>
        <v>0</v>
      </c>
      <c r="AJ81">
        <f ca="1">IFERROR(SUMIFS(INDEX($B$5:$CW$56,MATCH(AJ$75,$A$5:$A$56,0),1):INDEX($B$5:$CW$56,MATCH(AJ$75,$A$5:$A$56,0),100),$B64:$CW64,"="&amp;"x",$B$3:$CW$3,"="&amp;"N"),0)</f>
        <v>0</v>
      </c>
      <c r="AK81">
        <f ca="1">IFERROR(SUMIFS(INDEX($B$5:$CW$56,MATCH(AK$75,$A$5:$A$56,0),1):INDEX($B$5:$CW$56,MATCH(AK$75,$A$5:$A$56,0),100),$B64:$CW64,"="&amp;"x",$B$3:$CW$3,"="&amp;"N"),0)</f>
        <v>0</v>
      </c>
      <c r="AL81">
        <f ca="1">IFERROR(SUMIFS(INDEX($B$5:$CW$56,MATCH(AL$75,$A$5:$A$56,0),1):INDEX($B$5:$CW$56,MATCH(AL$75,$A$5:$A$56,0),100),$B64:$CW64,"="&amp;"x",$B$3:$CW$3,"="&amp;"N"),0)</f>
        <v>0</v>
      </c>
      <c r="AM81">
        <f ca="1">IFERROR(SUMIFS(INDEX($B$5:$CW$56,MATCH(AM$75,$A$5:$A$56,0),1):INDEX($B$5:$CW$56,MATCH(AM$75,$A$5:$A$56,0),100),$B64:$CW64,"="&amp;"x",$B$3:$CW$3,"="&amp;"N"),0)</f>
        <v>0</v>
      </c>
      <c r="AN81">
        <f ca="1">IFERROR(SUMIFS(INDEX($B$5:$CW$56,MATCH(AN$75,$A$5:$A$56,0),1):INDEX($B$5:$CW$56,MATCH(AN$75,$A$5:$A$56,0),100),$B64:$CW64,"="&amp;"x",$B$3:$CW$3,"="&amp;"N"),0)</f>
        <v>0</v>
      </c>
      <c r="AO81">
        <f ca="1">IFERROR(SUMIFS(INDEX($B$5:$CW$56,MATCH(AO$75,$A$5:$A$56,0),1):INDEX($B$5:$CW$56,MATCH(AO$75,$A$5:$A$56,0),100),$B64:$CW64,"="&amp;"x",$B$3:$CW$3,"="&amp;"N"),0)</f>
        <v>0</v>
      </c>
      <c r="AP81">
        <f ca="1">IFERROR(SUMIFS(INDEX($B$5:$CW$56,MATCH(AP$75,$A$5:$A$56,0),1):INDEX($B$5:$CW$56,MATCH(AP$75,$A$5:$A$56,0),100),$B64:$CW64,"="&amp;"x",$B$3:$CW$3,"="&amp;"N"),0)</f>
        <v>0</v>
      </c>
      <c r="AQ81">
        <f ca="1">IFERROR(SUMIFS(INDEX($B$5:$CW$56,MATCH(AQ$75,$A$5:$A$56,0),1):INDEX($B$5:$CW$56,MATCH(AQ$75,$A$5:$A$56,0),100),$B64:$CW64,"="&amp;"x",$B$3:$CW$3,"="&amp;"N"),0)</f>
        <v>0</v>
      </c>
      <c r="AR81">
        <f ca="1">IFERROR(SUMIFS(INDEX($B$5:$CW$56,MATCH(AR$75,$A$5:$A$56,0),1):INDEX($B$5:$CW$56,MATCH(AR$75,$A$5:$A$56,0),100),$B64:$CW64,"="&amp;"x",$B$3:$CW$3,"="&amp;"N"),0)</f>
        <v>0</v>
      </c>
      <c r="AS81">
        <f ca="1">IFERROR(SUMIFS(INDEX($B$5:$CW$56,MATCH(AS$75,$A$5:$A$56,0),1):INDEX($B$5:$CW$56,MATCH(AS$75,$A$5:$A$56,0),100),$B64:$CW64,"="&amp;"x",$B$3:$CW$3,"="&amp;"N"),0)</f>
        <v>0</v>
      </c>
      <c r="AT81">
        <f ca="1">IFERROR(SUMIFS(INDEX($B$5:$CW$56,MATCH(AT$75,$A$5:$A$56,0),1):INDEX($B$5:$CW$56,MATCH(AT$75,$A$5:$A$56,0),100),$B64:$CW64,"="&amp;"x",$B$3:$CW$3,"="&amp;"N"),0)</f>
        <v>0</v>
      </c>
      <c r="AU81">
        <f ca="1">IFERROR(SUMIFS(INDEX($B$5:$CW$56,MATCH(AU$75,$A$5:$A$56,0),1):INDEX($B$5:$CW$56,MATCH(AU$75,$A$5:$A$56,0),100),$B64:$CW64,"="&amp;"x",$B$3:$CW$3,"="&amp;"N"),0)</f>
        <v>0</v>
      </c>
      <c r="AV81">
        <f ca="1">IFERROR(SUMIFS(INDEX($B$5:$CW$56,MATCH(AV$75,$A$5:$A$56,0),1):INDEX($B$5:$CW$56,MATCH(AV$75,$A$5:$A$56,0),100),$B64:$CW64,"="&amp;"x",$B$3:$CW$3,"="&amp;"N"),0)</f>
        <v>0</v>
      </c>
      <c r="AW81">
        <f ca="1">IFERROR(SUMIFS(INDEX($B$5:$CW$56,MATCH(AW$75,$A$5:$A$56,0),1):INDEX($B$5:$CW$56,MATCH(AW$75,$A$5:$A$56,0),100),$B64:$CW64,"="&amp;"x",$B$3:$CW$3,"="&amp;"N"),0)</f>
        <v>0</v>
      </c>
      <c r="AX81">
        <f ca="1">IFERROR(SUMIFS(INDEX($B$5:$CW$56,MATCH(AX$75,$A$5:$A$56,0),1):INDEX($B$5:$CW$56,MATCH(AX$75,$A$5:$A$56,0),100),$B64:$CW64,"="&amp;"x",$B$3:$CW$3,"="&amp;"N"),0)</f>
        <v>0</v>
      </c>
      <c r="AY81">
        <f ca="1">IFERROR(SUMIFS(INDEX($B$5:$CW$56,MATCH(AY$75,$A$5:$A$56,0),1):INDEX($B$5:$CW$56,MATCH(AY$75,$A$5:$A$56,0),100),$B64:$CW64,"="&amp;"x",$B$3:$CW$3,"="&amp;"N"),0)</f>
        <v>0</v>
      </c>
      <c r="AZ81">
        <f ca="1">IFERROR(SUMIFS(INDEX($B$5:$CW$56,MATCH(AZ$75,$A$5:$A$56,0),1):INDEX($B$5:$CW$56,MATCH(AZ$75,$A$5:$A$56,0),100),$B64:$CW64,"="&amp;"x",$B$3:$CW$3,"="&amp;"N"),0)</f>
        <v>0</v>
      </c>
      <c r="BA81">
        <f ca="1">IFERROR(SUMIFS(INDEX($B$5:$CW$56,MATCH(BA$75,$A$5:$A$56,0),1):INDEX($B$5:$CW$56,MATCH(BA$75,$A$5:$A$56,0),100),$B64:$CW64,"="&amp;"x",$B$3:$CW$3,"="&amp;"N"),0)</f>
        <v>0</v>
      </c>
      <c r="BC81">
        <f t="shared" ca="1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ca="1">IFERROR(SUMIFS(INDEX($B$5:$CW$56,MATCH(B$75,$A$5:$A$56,0),1):INDEX($B$5:$CW$56,MATCH(B$75,$A$5:$A$56,0),100),$B65:$CW65,"="&amp;"x",$B$3:$CW$3,"="&amp;"N"),0)</f>
        <v>0</v>
      </c>
      <c r="C82">
        <f ca="1">IFERROR(SUMIFS(INDEX($B$5:$CW$56,MATCH(C$75,$A$5:$A$56,0),1):INDEX($B$5:$CW$56,MATCH(C$75,$A$5:$A$56,0),100),$B65:$CW65,"="&amp;"x",$B$3:$CW$3,"="&amp;"N"),0)</f>
        <v>0</v>
      </c>
      <c r="D82">
        <f ca="1">IFERROR(SUMIFS(INDEX($B$5:$CW$56,MATCH(D$75,$A$5:$A$56,0),1):INDEX($B$5:$CW$56,MATCH(D$75,$A$5:$A$56,0),100),$B65:$CW65,"="&amp;"x",$B$3:$CW$3,"="&amp;"N"),0)</f>
        <v>0</v>
      </c>
      <c r="E82">
        <f ca="1">IFERROR(SUMIFS(INDEX($B$5:$CW$56,MATCH(E$75,$A$5:$A$56,0),1):INDEX($B$5:$CW$56,MATCH(E$75,$A$5:$A$56,0),100),$B65:$CW65,"="&amp;"x",$B$3:$CW$3,"="&amp;"N"),0)</f>
        <v>0</v>
      </c>
      <c r="F82">
        <f ca="1">IFERROR(SUMIFS(INDEX($B$5:$CW$56,MATCH(F$75,$A$5:$A$56,0),1):INDEX($B$5:$CW$56,MATCH(F$75,$A$5:$A$56,0),100),$B65:$CW65,"="&amp;"x",$B$3:$CW$3,"="&amp;"N"),0)</f>
        <v>0</v>
      </c>
      <c r="G82">
        <f ca="1">IFERROR(SUMIFS(INDEX($B$5:$CW$56,MATCH(G$75,$A$5:$A$56,0),1):INDEX($B$5:$CW$56,MATCH(G$75,$A$5:$A$56,0),100),$B65:$CW65,"="&amp;"x",$B$3:$CW$3,"="&amp;"N"),0)</f>
        <v>0</v>
      </c>
      <c r="H82">
        <f ca="1">IFERROR(SUMIFS(INDEX($B$5:$CW$56,MATCH(H$75,$A$5:$A$56,0),1):INDEX($B$5:$CW$56,MATCH(H$75,$A$5:$A$56,0),100),$B65:$CW65,"="&amp;"x",$B$3:$CW$3,"="&amp;"N"),0)</f>
        <v>0</v>
      </c>
      <c r="I82">
        <f ca="1">IFERROR(SUMIFS(INDEX($B$5:$CW$56,MATCH(I$75,$A$5:$A$56,0),1):INDEX($B$5:$CW$56,MATCH(I$75,$A$5:$A$56,0),100),$B65:$CW65,"="&amp;"x",$B$3:$CW$3,"="&amp;"N"),0)</f>
        <v>0</v>
      </c>
      <c r="J82">
        <f ca="1">IFERROR(SUMIFS(INDEX($B$5:$CW$56,MATCH(J$75,$A$5:$A$56,0),1):INDEX($B$5:$CW$56,MATCH(J$75,$A$5:$A$56,0),100),$B65:$CW65,"="&amp;"x",$B$3:$CW$3,"="&amp;"N"),0)</f>
        <v>0</v>
      </c>
      <c r="K82">
        <f ca="1">IFERROR(SUMIFS(INDEX($B$5:$CW$56,MATCH(K$75,$A$5:$A$56,0),1):INDEX($B$5:$CW$56,MATCH(K$75,$A$5:$A$56,0),100),$B65:$CW65,"="&amp;"x",$B$3:$CW$3,"="&amp;"N"),0)</f>
        <v>0</v>
      </c>
      <c r="L82">
        <f ca="1">IFERROR(SUMIFS(INDEX($B$5:$CW$56,MATCH(L$75,$A$5:$A$56,0),1):INDEX($B$5:$CW$56,MATCH(L$75,$A$5:$A$56,0),100),$B65:$CW65,"="&amp;"x",$B$3:$CW$3,"="&amp;"N"),0)</f>
        <v>0</v>
      </c>
      <c r="M82">
        <f ca="1">IFERROR(SUMIFS(INDEX($B$5:$CW$56,MATCH(M$75,$A$5:$A$56,0),1):INDEX($B$5:$CW$56,MATCH(M$75,$A$5:$A$56,0),100),$B65:$CW65,"="&amp;"x",$B$3:$CW$3,"="&amp;"N"),0)</f>
        <v>0</v>
      </c>
      <c r="N82">
        <f ca="1">IFERROR(SUMIFS(INDEX($B$5:$CW$56,MATCH(N$75,$A$5:$A$56,0),1):INDEX($B$5:$CW$56,MATCH(N$75,$A$5:$A$56,0),100),$B65:$CW65,"="&amp;"x",$B$3:$CW$3,"="&amp;"N"),0)</f>
        <v>0</v>
      </c>
      <c r="O82">
        <f ca="1">IFERROR(SUMIFS(INDEX($B$5:$CW$56,MATCH(O$75,$A$5:$A$56,0),1):INDEX($B$5:$CW$56,MATCH(O$75,$A$5:$A$56,0),100),$B65:$CW65,"="&amp;"x",$B$3:$CW$3,"="&amp;"N"),0)</f>
        <v>0</v>
      </c>
      <c r="P82">
        <f ca="1">IFERROR(SUMIFS(INDEX($B$5:$CW$56,MATCH(P$75,$A$5:$A$56,0),1):INDEX($B$5:$CW$56,MATCH(P$75,$A$5:$A$56,0),100),$B65:$CW65,"="&amp;"x",$B$3:$CW$3,"="&amp;"N"),0)</f>
        <v>0</v>
      </c>
      <c r="Q82">
        <f ca="1">IFERROR(SUMIFS(INDEX($B$5:$CW$56,MATCH(Q$75,$A$5:$A$56,0),1):INDEX($B$5:$CW$56,MATCH(Q$75,$A$5:$A$56,0),100),$B65:$CW65,"="&amp;"x",$B$3:$CW$3,"="&amp;"N"),0)</f>
        <v>0</v>
      </c>
      <c r="R82">
        <f ca="1">IFERROR(SUMIFS(INDEX($B$5:$CW$56,MATCH(R$75,$A$5:$A$56,0),1):INDEX($B$5:$CW$56,MATCH(R$75,$A$5:$A$56,0),100),$B65:$CW65,"="&amp;"x",$B$3:$CW$3,"="&amp;"N"),0)</f>
        <v>0</v>
      </c>
      <c r="S82">
        <f ca="1">IFERROR(SUMIFS(INDEX($B$5:$CW$56,MATCH(S$75,$A$5:$A$56,0),1):INDEX($B$5:$CW$56,MATCH(S$75,$A$5:$A$56,0),100),$B65:$CW65,"="&amp;"x",$B$3:$CW$3,"="&amp;"N"),0)</f>
        <v>0</v>
      </c>
      <c r="T82">
        <f ca="1">IFERROR(SUMIFS(INDEX($B$5:$CW$56,MATCH(T$75,$A$5:$A$56,0),1):INDEX($B$5:$CW$56,MATCH(T$75,$A$5:$A$56,0),100),$B65:$CW65,"="&amp;"x",$B$3:$CW$3,"="&amp;"N"),0)</f>
        <v>0</v>
      </c>
      <c r="U82">
        <f ca="1">IFERROR(SUMIFS(INDEX($B$5:$CW$56,MATCH(U$75,$A$5:$A$56,0),1):INDEX($B$5:$CW$56,MATCH(U$75,$A$5:$A$56,0),100),$B65:$CW65,"="&amp;"x",$B$3:$CW$3,"="&amp;"N"),0)</f>
        <v>0</v>
      </c>
      <c r="V82">
        <f ca="1">IFERROR(SUMIFS(INDEX($B$5:$CW$56,MATCH(V$75,$A$5:$A$56,0),1):INDEX($B$5:$CW$56,MATCH(V$75,$A$5:$A$56,0),100),$B65:$CW65,"="&amp;"x",$B$3:$CW$3,"="&amp;"N"),0)</f>
        <v>0</v>
      </c>
      <c r="W82">
        <f ca="1">IFERROR(SUMIFS(INDEX($B$5:$CW$56,MATCH(W$75,$A$5:$A$56,0),1):INDEX($B$5:$CW$56,MATCH(W$75,$A$5:$A$56,0),100),$B65:$CW65,"="&amp;"x",$B$3:$CW$3,"="&amp;"N"),0)</f>
        <v>0</v>
      </c>
      <c r="X82">
        <f ca="1">IFERROR(SUMIFS(INDEX($B$5:$CW$56,MATCH(X$75,$A$5:$A$56,0),1):INDEX($B$5:$CW$56,MATCH(X$75,$A$5:$A$56,0),100),$B65:$CW65,"="&amp;"x",$B$3:$CW$3,"="&amp;"N"),0)</f>
        <v>0</v>
      </c>
      <c r="Y82">
        <f ca="1">IFERROR(SUMIFS(INDEX($B$5:$CW$56,MATCH(Y$75,$A$5:$A$56,0),1):INDEX($B$5:$CW$56,MATCH(Y$75,$A$5:$A$56,0),100),$B65:$CW65,"="&amp;"x",$B$3:$CW$3,"="&amp;"N"),0)</f>
        <v>0</v>
      </c>
      <c r="Z82">
        <f ca="1">IFERROR(SUMIFS(INDEX($B$5:$CW$56,MATCH(Z$75,$A$5:$A$56,0),1):INDEX($B$5:$CW$56,MATCH(Z$75,$A$5:$A$56,0),100),$B65:$CW65,"="&amp;"x",$B$3:$CW$3,"="&amp;"N"),0)</f>
        <v>0</v>
      </c>
      <c r="AA82">
        <f ca="1">IFERROR(SUMIFS(INDEX($B$5:$CW$56,MATCH(AA$75,$A$5:$A$56,0),1):INDEX($B$5:$CW$56,MATCH(AA$75,$A$5:$A$56,0),100),$B65:$CW65,"="&amp;"x",$B$3:$CW$3,"="&amp;"N"),0)</f>
        <v>0</v>
      </c>
      <c r="AB82">
        <f ca="1">IFERROR(SUMIFS(INDEX($B$5:$CW$56,MATCH(AB$75,$A$5:$A$56,0),1):INDEX($B$5:$CW$56,MATCH(AB$75,$A$5:$A$56,0),100),$B65:$CW65,"="&amp;"x",$B$3:$CW$3,"="&amp;"N"),0)</f>
        <v>0</v>
      </c>
      <c r="AC82">
        <f ca="1">IFERROR(SUMIFS(INDEX($B$5:$CW$56,MATCH(AC$75,$A$5:$A$56,0),1):INDEX($B$5:$CW$56,MATCH(AC$75,$A$5:$A$56,0),100),$B65:$CW65,"="&amp;"x",$B$3:$CW$3,"="&amp;"N"),0)</f>
        <v>0</v>
      </c>
      <c r="AD82">
        <f ca="1">IFERROR(SUMIFS(INDEX($B$5:$CW$56,MATCH(AD$75,$A$5:$A$56,0),1):INDEX($B$5:$CW$56,MATCH(AD$75,$A$5:$A$56,0),100),$B65:$CW65,"="&amp;"x",$B$3:$CW$3,"="&amp;"N"),0)</f>
        <v>0</v>
      </c>
      <c r="AE82">
        <f ca="1">IFERROR(SUMIFS(INDEX($B$5:$CW$56,MATCH(AE$75,$A$5:$A$56,0),1):INDEX($B$5:$CW$56,MATCH(AE$75,$A$5:$A$56,0),100),$B65:$CW65,"="&amp;"x",$B$3:$CW$3,"="&amp;"N"),0)</f>
        <v>0</v>
      </c>
      <c r="AF82">
        <f ca="1">IFERROR(SUMIFS(INDEX($B$5:$CW$56,MATCH(AF$75,$A$5:$A$56,0),1):INDEX($B$5:$CW$56,MATCH(AF$75,$A$5:$A$56,0),100),$B65:$CW65,"="&amp;"x",$B$3:$CW$3,"="&amp;"N"),0)</f>
        <v>0</v>
      </c>
      <c r="AG82">
        <f ca="1">IFERROR(SUMIFS(INDEX($B$5:$CW$56,MATCH(AG$75,$A$5:$A$56,0),1):INDEX($B$5:$CW$56,MATCH(AG$75,$A$5:$A$56,0),100),$B65:$CW65,"="&amp;"x",$B$3:$CW$3,"="&amp;"N"),0)</f>
        <v>0</v>
      </c>
      <c r="AH82">
        <f ca="1">IFERROR(SUMIFS(INDEX($B$5:$CW$56,MATCH(AH$75,$A$5:$A$56,0),1):INDEX($B$5:$CW$56,MATCH(AH$75,$A$5:$A$56,0),100),$B65:$CW65,"="&amp;"x",$B$3:$CW$3,"="&amp;"N"),0)</f>
        <v>0</v>
      </c>
      <c r="AI82">
        <f ca="1">IFERROR(SUMIFS(INDEX($B$5:$CW$56,MATCH(AI$75,$A$5:$A$56,0),1):INDEX($B$5:$CW$56,MATCH(AI$75,$A$5:$A$56,0),100),$B65:$CW65,"="&amp;"x",$B$3:$CW$3,"="&amp;"N"),0)</f>
        <v>0</v>
      </c>
      <c r="AJ82">
        <f ca="1">IFERROR(SUMIFS(INDEX($B$5:$CW$56,MATCH(AJ$75,$A$5:$A$56,0),1):INDEX($B$5:$CW$56,MATCH(AJ$75,$A$5:$A$56,0),100),$B65:$CW65,"="&amp;"x",$B$3:$CW$3,"="&amp;"N"),0)</f>
        <v>0</v>
      </c>
      <c r="AK82">
        <f ca="1">IFERROR(SUMIFS(INDEX($B$5:$CW$56,MATCH(AK$75,$A$5:$A$56,0),1):INDEX($B$5:$CW$56,MATCH(AK$75,$A$5:$A$56,0),100),$B65:$CW65,"="&amp;"x",$B$3:$CW$3,"="&amp;"N"),0)</f>
        <v>0</v>
      </c>
      <c r="AL82">
        <f ca="1">IFERROR(SUMIFS(INDEX($B$5:$CW$56,MATCH(AL$75,$A$5:$A$56,0),1):INDEX($B$5:$CW$56,MATCH(AL$75,$A$5:$A$56,0),100),$B65:$CW65,"="&amp;"x",$B$3:$CW$3,"="&amp;"N"),0)</f>
        <v>0</v>
      </c>
      <c r="AM82">
        <f ca="1">IFERROR(SUMIFS(INDEX($B$5:$CW$56,MATCH(AM$75,$A$5:$A$56,0),1):INDEX($B$5:$CW$56,MATCH(AM$75,$A$5:$A$56,0),100),$B65:$CW65,"="&amp;"x",$B$3:$CW$3,"="&amp;"N"),0)</f>
        <v>0</v>
      </c>
      <c r="AN82">
        <f ca="1">IFERROR(SUMIFS(INDEX($B$5:$CW$56,MATCH(AN$75,$A$5:$A$56,0),1):INDEX($B$5:$CW$56,MATCH(AN$75,$A$5:$A$56,0),100),$B65:$CW65,"="&amp;"x",$B$3:$CW$3,"="&amp;"N"),0)</f>
        <v>0</v>
      </c>
      <c r="AO82">
        <f ca="1">IFERROR(SUMIFS(INDEX($B$5:$CW$56,MATCH(AO$75,$A$5:$A$56,0),1):INDEX($B$5:$CW$56,MATCH(AO$75,$A$5:$A$56,0),100),$B65:$CW65,"="&amp;"x",$B$3:$CW$3,"="&amp;"N"),0)</f>
        <v>0</v>
      </c>
      <c r="AP82">
        <f ca="1">IFERROR(SUMIFS(INDEX($B$5:$CW$56,MATCH(AP$75,$A$5:$A$56,0),1):INDEX($B$5:$CW$56,MATCH(AP$75,$A$5:$A$56,0),100),$B65:$CW65,"="&amp;"x",$B$3:$CW$3,"="&amp;"N"),0)</f>
        <v>0</v>
      </c>
      <c r="AQ82">
        <f ca="1">IFERROR(SUMIFS(INDEX($B$5:$CW$56,MATCH(AQ$75,$A$5:$A$56,0),1):INDEX($B$5:$CW$56,MATCH(AQ$75,$A$5:$A$56,0),100),$B65:$CW65,"="&amp;"x",$B$3:$CW$3,"="&amp;"N"),0)</f>
        <v>0</v>
      </c>
      <c r="AR82">
        <f ca="1">IFERROR(SUMIFS(INDEX($B$5:$CW$56,MATCH(AR$75,$A$5:$A$56,0),1):INDEX($B$5:$CW$56,MATCH(AR$75,$A$5:$A$56,0),100),$B65:$CW65,"="&amp;"x",$B$3:$CW$3,"="&amp;"N"),0)</f>
        <v>0</v>
      </c>
      <c r="AS82">
        <f ca="1">IFERROR(SUMIFS(INDEX($B$5:$CW$56,MATCH(AS$75,$A$5:$A$56,0),1):INDEX($B$5:$CW$56,MATCH(AS$75,$A$5:$A$56,0),100),$B65:$CW65,"="&amp;"x",$B$3:$CW$3,"="&amp;"N"),0)</f>
        <v>0</v>
      </c>
      <c r="AT82">
        <f ca="1">IFERROR(SUMIFS(INDEX($B$5:$CW$56,MATCH(AT$75,$A$5:$A$56,0),1):INDEX($B$5:$CW$56,MATCH(AT$75,$A$5:$A$56,0),100),$B65:$CW65,"="&amp;"x",$B$3:$CW$3,"="&amp;"N"),0)</f>
        <v>0</v>
      </c>
      <c r="AU82">
        <f ca="1">IFERROR(SUMIFS(INDEX($B$5:$CW$56,MATCH(AU$75,$A$5:$A$56,0),1):INDEX($B$5:$CW$56,MATCH(AU$75,$A$5:$A$56,0),100),$B65:$CW65,"="&amp;"x",$B$3:$CW$3,"="&amp;"N"),0)</f>
        <v>0</v>
      </c>
      <c r="AV82">
        <f ca="1">IFERROR(SUMIFS(INDEX($B$5:$CW$56,MATCH(AV$75,$A$5:$A$56,0),1):INDEX($B$5:$CW$56,MATCH(AV$75,$A$5:$A$56,0),100),$B65:$CW65,"="&amp;"x",$B$3:$CW$3,"="&amp;"N"),0)</f>
        <v>0</v>
      </c>
      <c r="AW82">
        <f ca="1">IFERROR(SUMIFS(INDEX($B$5:$CW$56,MATCH(AW$75,$A$5:$A$56,0),1):INDEX($B$5:$CW$56,MATCH(AW$75,$A$5:$A$56,0),100),$B65:$CW65,"="&amp;"x",$B$3:$CW$3,"="&amp;"N"),0)</f>
        <v>0</v>
      </c>
      <c r="AX82">
        <f ca="1">IFERROR(SUMIFS(INDEX($B$5:$CW$56,MATCH(AX$75,$A$5:$A$56,0),1):INDEX($B$5:$CW$56,MATCH(AX$75,$A$5:$A$56,0),100),$B65:$CW65,"="&amp;"x",$B$3:$CW$3,"="&amp;"N"),0)</f>
        <v>0</v>
      </c>
      <c r="AY82">
        <f ca="1">IFERROR(SUMIFS(INDEX($B$5:$CW$56,MATCH(AY$75,$A$5:$A$56,0),1):INDEX($B$5:$CW$56,MATCH(AY$75,$A$5:$A$56,0),100),$B65:$CW65,"="&amp;"x",$B$3:$CW$3,"="&amp;"N"),0)</f>
        <v>0</v>
      </c>
      <c r="AZ82">
        <f ca="1">IFERROR(SUMIFS(INDEX($B$5:$CW$56,MATCH(AZ$75,$A$5:$A$56,0),1):INDEX($B$5:$CW$56,MATCH(AZ$75,$A$5:$A$56,0),100),$B65:$CW65,"="&amp;"x",$B$3:$CW$3,"="&amp;"N"),0)</f>
        <v>0</v>
      </c>
      <c r="BA82">
        <f ca="1">IFERROR(SUMIFS(INDEX($B$5:$CW$56,MATCH(BA$75,$A$5:$A$56,0),1):INDEX($B$5:$CW$56,MATCH(BA$75,$A$5:$A$56,0),100),$B65:$CW65,"="&amp;"x",$B$3:$CW$3,"="&amp;"N"),0)</f>
        <v>0</v>
      </c>
      <c r="BC82">
        <f t="shared" ca="1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ca="1">IFERROR(SUMIFS(INDEX($B$5:$CW$56,MATCH(B$75,$A$5:$A$56,0),1):INDEX($B$5:$CW$56,MATCH(B$75,$A$5:$A$56,0),100),$B66:$CW66,"="&amp;"x",$B$3:$CW$3,"="&amp;"N"),0)</f>
        <v>0</v>
      </c>
      <c r="C83">
        <f ca="1">IFERROR(SUMIFS(INDEX($B$5:$CW$56,MATCH(C$75,$A$5:$A$56,0),1):INDEX($B$5:$CW$56,MATCH(C$75,$A$5:$A$56,0),100),$B66:$CW66,"="&amp;"x",$B$3:$CW$3,"="&amp;"N"),0)</f>
        <v>0</v>
      </c>
      <c r="D83">
        <f ca="1">IFERROR(SUMIFS(INDEX($B$5:$CW$56,MATCH(D$75,$A$5:$A$56,0),1):INDEX($B$5:$CW$56,MATCH(D$75,$A$5:$A$56,0),100),$B66:$CW66,"="&amp;"x",$B$3:$CW$3,"="&amp;"N"),0)</f>
        <v>0</v>
      </c>
      <c r="E83">
        <f ca="1">IFERROR(SUMIFS(INDEX($B$5:$CW$56,MATCH(E$75,$A$5:$A$56,0),1):INDEX($B$5:$CW$56,MATCH(E$75,$A$5:$A$56,0),100),$B66:$CW66,"="&amp;"x",$B$3:$CW$3,"="&amp;"N"),0)</f>
        <v>0</v>
      </c>
      <c r="F83">
        <f ca="1">IFERROR(SUMIFS(INDEX($B$5:$CW$56,MATCH(F$75,$A$5:$A$56,0),1):INDEX($B$5:$CW$56,MATCH(F$75,$A$5:$A$56,0),100),$B66:$CW66,"="&amp;"x",$B$3:$CW$3,"="&amp;"N"),0)</f>
        <v>0</v>
      </c>
      <c r="G83">
        <f ca="1">IFERROR(SUMIFS(INDEX($B$5:$CW$56,MATCH(G$75,$A$5:$A$56,0),1):INDEX($B$5:$CW$56,MATCH(G$75,$A$5:$A$56,0),100),$B66:$CW66,"="&amp;"x",$B$3:$CW$3,"="&amp;"N"),0)</f>
        <v>0</v>
      </c>
      <c r="H83">
        <f ca="1">IFERROR(SUMIFS(INDEX($B$5:$CW$56,MATCH(H$75,$A$5:$A$56,0),1):INDEX($B$5:$CW$56,MATCH(H$75,$A$5:$A$56,0),100),$B66:$CW66,"="&amp;"x",$B$3:$CW$3,"="&amp;"N"),0)</f>
        <v>0</v>
      </c>
      <c r="I83">
        <f ca="1">IFERROR(SUMIFS(INDEX($B$5:$CW$56,MATCH(I$75,$A$5:$A$56,0),1):INDEX($B$5:$CW$56,MATCH(I$75,$A$5:$A$56,0),100),$B66:$CW66,"="&amp;"x",$B$3:$CW$3,"="&amp;"N"),0)</f>
        <v>0</v>
      </c>
      <c r="J83">
        <f ca="1">IFERROR(SUMIFS(INDEX($B$5:$CW$56,MATCH(J$75,$A$5:$A$56,0),1):INDEX($B$5:$CW$56,MATCH(J$75,$A$5:$A$56,0),100),$B66:$CW66,"="&amp;"x",$B$3:$CW$3,"="&amp;"N"),0)</f>
        <v>0</v>
      </c>
      <c r="K83">
        <f ca="1">IFERROR(SUMIFS(INDEX($B$5:$CW$56,MATCH(K$75,$A$5:$A$56,0),1):INDEX($B$5:$CW$56,MATCH(K$75,$A$5:$A$56,0),100),$B66:$CW66,"="&amp;"x",$B$3:$CW$3,"="&amp;"N"),0)</f>
        <v>0</v>
      </c>
      <c r="L83">
        <f ca="1">IFERROR(SUMIFS(INDEX($B$5:$CW$56,MATCH(L$75,$A$5:$A$56,0),1):INDEX($B$5:$CW$56,MATCH(L$75,$A$5:$A$56,0),100),$B66:$CW66,"="&amp;"x",$B$3:$CW$3,"="&amp;"N"),0)</f>
        <v>0</v>
      </c>
      <c r="M83">
        <f ca="1">IFERROR(SUMIFS(INDEX($B$5:$CW$56,MATCH(M$75,$A$5:$A$56,0),1):INDEX($B$5:$CW$56,MATCH(M$75,$A$5:$A$56,0),100),$B66:$CW66,"="&amp;"x",$B$3:$CW$3,"="&amp;"N"),0)</f>
        <v>0</v>
      </c>
      <c r="N83">
        <f ca="1">IFERROR(SUMIFS(INDEX($B$5:$CW$56,MATCH(N$75,$A$5:$A$56,0),1):INDEX($B$5:$CW$56,MATCH(N$75,$A$5:$A$56,0),100),$B66:$CW66,"="&amp;"x",$B$3:$CW$3,"="&amp;"N"),0)</f>
        <v>0</v>
      </c>
      <c r="O83">
        <f ca="1">IFERROR(SUMIFS(INDEX($B$5:$CW$56,MATCH(O$75,$A$5:$A$56,0),1):INDEX($B$5:$CW$56,MATCH(O$75,$A$5:$A$56,0),100),$B66:$CW66,"="&amp;"x",$B$3:$CW$3,"="&amp;"N"),0)</f>
        <v>0</v>
      </c>
      <c r="P83">
        <f ca="1">IFERROR(SUMIFS(INDEX($B$5:$CW$56,MATCH(P$75,$A$5:$A$56,0),1):INDEX($B$5:$CW$56,MATCH(P$75,$A$5:$A$56,0),100),$B66:$CW66,"="&amp;"x",$B$3:$CW$3,"="&amp;"N"),0)</f>
        <v>0</v>
      </c>
      <c r="Q83">
        <f ca="1">IFERROR(SUMIFS(INDEX($B$5:$CW$56,MATCH(Q$75,$A$5:$A$56,0),1):INDEX($B$5:$CW$56,MATCH(Q$75,$A$5:$A$56,0),100),$B66:$CW66,"="&amp;"x",$B$3:$CW$3,"="&amp;"N"),0)</f>
        <v>0</v>
      </c>
      <c r="R83">
        <f ca="1">IFERROR(SUMIFS(INDEX($B$5:$CW$56,MATCH(R$75,$A$5:$A$56,0),1):INDEX($B$5:$CW$56,MATCH(R$75,$A$5:$A$56,0),100),$B66:$CW66,"="&amp;"x",$B$3:$CW$3,"="&amp;"N"),0)</f>
        <v>0</v>
      </c>
      <c r="S83">
        <f ca="1">IFERROR(SUMIFS(INDEX($B$5:$CW$56,MATCH(S$75,$A$5:$A$56,0),1):INDEX($B$5:$CW$56,MATCH(S$75,$A$5:$A$56,0),100),$B66:$CW66,"="&amp;"x",$B$3:$CW$3,"="&amp;"N"),0)</f>
        <v>0</v>
      </c>
      <c r="T83">
        <f ca="1">IFERROR(SUMIFS(INDEX($B$5:$CW$56,MATCH(T$75,$A$5:$A$56,0),1):INDEX($B$5:$CW$56,MATCH(T$75,$A$5:$A$56,0),100),$B66:$CW66,"="&amp;"x",$B$3:$CW$3,"="&amp;"N"),0)</f>
        <v>0</v>
      </c>
      <c r="U83">
        <f ca="1">IFERROR(SUMIFS(INDEX($B$5:$CW$56,MATCH(U$75,$A$5:$A$56,0),1):INDEX($B$5:$CW$56,MATCH(U$75,$A$5:$A$56,0),100),$B66:$CW66,"="&amp;"x",$B$3:$CW$3,"="&amp;"N"),0)</f>
        <v>0</v>
      </c>
      <c r="V83">
        <f ca="1">IFERROR(SUMIFS(INDEX($B$5:$CW$56,MATCH(V$75,$A$5:$A$56,0),1):INDEX($B$5:$CW$56,MATCH(V$75,$A$5:$A$56,0),100),$B66:$CW66,"="&amp;"x",$B$3:$CW$3,"="&amp;"N"),0)</f>
        <v>0</v>
      </c>
      <c r="W83">
        <f ca="1">IFERROR(SUMIFS(INDEX($B$5:$CW$56,MATCH(W$75,$A$5:$A$56,0),1):INDEX($B$5:$CW$56,MATCH(W$75,$A$5:$A$56,0),100),$B66:$CW66,"="&amp;"x",$B$3:$CW$3,"="&amp;"N"),0)</f>
        <v>0</v>
      </c>
      <c r="X83">
        <f ca="1">IFERROR(SUMIFS(INDEX($B$5:$CW$56,MATCH(X$75,$A$5:$A$56,0),1):INDEX($B$5:$CW$56,MATCH(X$75,$A$5:$A$56,0),100),$B66:$CW66,"="&amp;"x",$B$3:$CW$3,"="&amp;"N"),0)</f>
        <v>0</v>
      </c>
      <c r="Y83">
        <f ca="1">IFERROR(SUMIFS(INDEX($B$5:$CW$56,MATCH(Y$75,$A$5:$A$56,0),1):INDEX($B$5:$CW$56,MATCH(Y$75,$A$5:$A$56,0),100),$B66:$CW66,"="&amp;"x",$B$3:$CW$3,"="&amp;"N"),0)</f>
        <v>0</v>
      </c>
      <c r="Z83">
        <f ca="1">IFERROR(SUMIFS(INDEX($B$5:$CW$56,MATCH(Z$75,$A$5:$A$56,0),1):INDEX($B$5:$CW$56,MATCH(Z$75,$A$5:$A$56,0),100),$B66:$CW66,"="&amp;"x",$B$3:$CW$3,"="&amp;"N"),0)</f>
        <v>0</v>
      </c>
      <c r="AA83">
        <f ca="1">IFERROR(SUMIFS(INDEX($B$5:$CW$56,MATCH(AA$75,$A$5:$A$56,0),1):INDEX($B$5:$CW$56,MATCH(AA$75,$A$5:$A$56,0),100),$B66:$CW66,"="&amp;"x",$B$3:$CW$3,"="&amp;"N"),0)</f>
        <v>0</v>
      </c>
      <c r="AB83">
        <f ca="1">IFERROR(SUMIFS(INDEX($B$5:$CW$56,MATCH(AB$75,$A$5:$A$56,0),1):INDEX($B$5:$CW$56,MATCH(AB$75,$A$5:$A$56,0),100),$B66:$CW66,"="&amp;"x",$B$3:$CW$3,"="&amp;"N"),0)</f>
        <v>0</v>
      </c>
      <c r="AC83">
        <f ca="1">IFERROR(SUMIFS(INDEX($B$5:$CW$56,MATCH(AC$75,$A$5:$A$56,0),1):INDEX($B$5:$CW$56,MATCH(AC$75,$A$5:$A$56,0),100),$B66:$CW66,"="&amp;"x",$B$3:$CW$3,"="&amp;"N"),0)</f>
        <v>0</v>
      </c>
      <c r="AD83">
        <f ca="1">IFERROR(SUMIFS(INDEX($B$5:$CW$56,MATCH(AD$75,$A$5:$A$56,0),1):INDEX($B$5:$CW$56,MATCH(AD$75,$A$5:$A$56,0),100),$B66:$CW66,"="&amp;"x",$B$3:$CW$3,"="&amp;"N"),0)</f>
        <v>0</v>
      </c>
      <c r="AE83">
        <f ca="1">IFERROR(SUMIFS(INDEX($B$5:$CW$56,MATCH(AE$75,$A$5:$A$56,0),1):INDEX($B$5:$CW$56,MATCH(AE$75,$A$5:$A$56,0),100),$B66:$CW66,"="&amp;"x",$B$3:$CW$3,"="&amp;"N"),0)</f>
        <v>0</v>
      </c>
      <c r="AF83">
        <f ca="1">IFERROR(SUMIFS(INDEX($B$5:$CW$56,MATCH(AF$75,$A$5:$A$56,0),1):INDEX($B$5:$CW$56,MATCH(AF$75,$A$5:$A$56,0),100),$B66:$CW66,"="&amp;"x",$B$3:$CW$3,"="&amp;"N"),0)</f>
        <v>0</v>
      </c>
      <c r="AG83">
        <f ca="1">IFERROR(SUMIFS(INDEX($B$5:$CW$56,MATCH(AG$75,$A$5:$A$56,0),1):INDEX($B$5:$CW$56,MATCH(AG$75,$A$5:$A$56,0),100),$B66:$CW66,"="&amp;"x",$B$3:$CW$3,"="&amp;"N"),0)</f>
        <v>0</v>
      </c>
      <c r="AH83">
        <f ca="1">IFERROR(SUMIFS(INDEX($B$5:$CW$56,MATCH(AH$75,$A$5:$A$56,0),1):INDEX($B$5:$CW$56,MATCH(AH$75,$A$5:$A$56,0),100),$B66:$CW66,"="&amp;"x",$B$3:$CW$3,"="&amp;"N"),0)</f>
        <v>0</v>
      </c>
      <c r="AI83">
        <f ca="1">IFERROR(SUMIFS(INDEX($B$5:$CW$56,MATCH(AI$75,$A$5:$A$56,0),1):INDEX($B$5:$CW$56,MATCH(AI$75,$A$5:$A$56,0),100),$B66:$CW66,"="&amp;"x",$B$3:$CW$3,"="&amp;"N"),0)</f>
        <v>0</v>
      </c>
      <c r="AJ83">
        <f ca="1">IFERROR(SUMIFS(INDEX($B$5:$CW$56,MATCH(AJ$75,$A$5:$A$56,0),1):INDEX($B$5:$CW$56,MATCH(AJ$75,$A$5:$A$56,0),100),$B66:$CW66,"="&amp;"x",$B$3:$CW$3,"="&amp;"N"),0)</f>
        <v>0</v>
      </c>
      <c r="AK83">
        <f ca="1">IFERROR(SUMIFS(INDEX($B$5:$CW$56,MATCH(AK$75,$A$5:$A$56,0),1):INDEX($B$5:$CW$56,MATCH(AK$75,$A$5:$A$56,0),100),$B66:$CW66,"="&amp;"x",$B$3:$CW$3,"="&amp;"N"),0)</f>
        <v>0</v>
      </c>
      <c r="AL83">
        <f ca="1">IFERROR(SUMIFS(INDEX($B$5:$CW$56,MATCH(AL$75,$A$5:$A$56,0),1):INDEX($B$5:$CW$56,MATCH(AL$75,$A$5:$A$56,0),100),$B66:$CW66,"="&amp;"x",$B$3:$CW$3,"="&amp;"N"),0)</f>
        <v>0</v>
      </c>
      <c r="AM83">
        <f ca="1">IFERROR(SUMIFS(INDEX($B$5:$CW$56,MATCH(AM$75,$A$5:$A$56,0),1):INDEX($B$5:$CW$56,MATCH(AM$75,$A$5:$A$56,0),100),$B66:$CW66,"="&amp;"x",$B$3:$CW$3,"="&amp;"N"),0)</f>
        <v>0</v>
      </c>
      <c r="AN83">
        <f ca="1">IFERROR(SUMIFS(INDEX($B$5:$CW$56,MATCH(AN$75,$A$5:$A$56,0),1):INDEX($B$5:$CW$56,MATCH(AN$75,$A$5:$A$56,0),100),$B66:$CW66,"="&amp;"x",$B$3:$CW$3,"="&amp;"N"),0)</f>
        <v>0</v>
      </c>
      <c r="AO83">
        <f ca="1">IFERROR(SUMIFS(INDEX($B$5:$CW$56,MATCH(AO$75,$A$5:$A$56,0),1):INDEX($B$5:$CW$56,MATCH(AO$75,$A$5:$A$56,0),100),$B66:$CW66,"="&amp;"x",$B$3:$CW$3,"="&amp;"N"),0)</f>
        <v>0</v>
      </c>
      <c r="AP83">
        <f ca="1">IFERROR(SUMIFS(INDEX($B$5:$CW$56,MATCH(AP$75,$A$5:$A$56,0),1):INDEX($B$5:$CW$56,MATCH(AP$75,$A$5:$A$56,0),100),$B66:$CW66,"="&amp;"x",$B$3:$CW$3,"="&amp;"N"),0)</f>
        <v>0</v>
      </c>
      <c r="AQ83">
        <f ca="1">IFERROR(SUMIFS(INDEX($B$5:$CW$56,MATCH(AQ$75,$A$5:$A$56,0),1):INDEX($B$5:$CW$56,MATCH(AQ$75,$A$5:$A$56,0),100),$B66:$CW66,"="&amp;"x",$B$3:$CW$3,"="&amp;"N"),0)</f>
        <v>0</v>
      </c>
      <c r="AR83">
        <f ca="1">IFERROR(SUMIFS(INDEX($B$5:$CW$56,MATCH(AR$75,$A$5:$A$56,0),1):INDEX($B$5:$CW$56,MATCH(AR$75,$A$5:$A$56,0),100),$B66:$CW66,"="&amp;"x",$B$3:$CW$3,"="&amp;"N"),0)</f>
        <v>0</v>
      </c>
      <c r="AS83">
        <f ca="1">IFERROR(SUMIFS(INDEX($B$5:$CW$56,MATCH(AS$75,$A$5:$A$56,0),1):INDEX($B$5:$CW$56,MATCH(AS$75,$A$5:$A$56,0),100),$B66:$CW66,"="&amp;"x",$B$3:$CW$3,"="&amp;"N"),0)</f>
        <v>0</v>
      </c>
      <c r="AT83">
        <f ca="1">IFERROR(SUMIFS(INDEX($B$5:$CW$56,MATCH(AT$75,$A$5:$A$56,0),1):INDEX($B$5:$CW$56,MATCH(AT$75,$A$5:$A$56,0),100),$B66:$CW66,"="&amp;"x",$B$3:$CW$3,"="&amp;"N"),0)</f>
        <v>0</v>
      </c>
      <c r="AU83">
        <f ca="1">IFERROR(SUMIFS(INDEX($B$5:$CW$56,MATCH(AU$75,$A$5:$A$56,0),1):INDEX($B$5:$CW$56,MATCH(AU$75,$A$5:$A$56,0),100),$B66:$CW66,"="&amp;"x",$B$3:$CW$3,"="&amp;"N"),0)</f>
        <v>0</v>
      </c>
      <c r="AV83">
        <f ca="1">IFERROR(SUMIFS(INDEX($B$5:$CW$56,MATCH(AV$75,$A$5:$A$56,0),1):INDEX($B$5:$CW$56,MATCH(AV$75,$A$5:$A$56,0),100),$B66:$CW66,"="&amp;"x",$B$3:$CW$3,"="&amp;"N"),0)</f>
        <v>0</v>
      </c>
      <c r="AW83">
        <f ca="1">IFERROR(SUMIFS(INDEX($B$5:$CW$56,MATCH(AW$75,$A$5:$A$56,0),1):INDEX($B$5:$CW$56,MATCH(AW$75,$A$5:$A$56,0),100),$B66:$CW66,"="&amp;"x",$B$3:$CW$3,"="&amp;"N"),0)</f>
        <v>0</v>
      </c>
      <c r="AX83">
        <f ca="1">IFERROR(SUMIFS(INDEX($B$5:$CW$56,MATCH(AX$75,$A$5:$A$56,0),1):INDEX($B$5:$CW$56,MATCH(AX$75,$A$5:$A$56,0),100),$B66:$CW66,"="&amp;"x",$B$3:$CW$3,"="&amp;"N"),0)</f>
        <v>0</v>
      </c>
      <c r="AY83">
        <f ca="1">IFERROR(SUMIFS(INDEX($B$5:$CW$56,MATCH(AY$75,$A$5:$A$56,0),1):INDEX($B$5:$CW$56,MATCH(AY$75,$A$5:$A$56,0),100),$B66:$CW66,"="&amp;"x",$B$3:$CW$3,"="&amp;"N"),0)</f>
        <v>0</v>
      </c>
      <c r="AZ83">
        <f ca="1">IFERROR(SUMIFS(INDEX($B$5:$CW$56,MATCH(AZ$75,$A$5:$A$56,0),1):INDEX($B$5:$CW$56,MATCH(AZ$75,$A$5:$A$56,0),100),$B66:$CW66,"="&amp;"x",$B$3:$CW$3,"="&amp;"N"),0)</f>
        <v>0</v>
      </c>
      <c r="BA83">
        <f ca="1">IFERROR(SUMIFS(INDEX($B$5:$CW$56,MATCH(BA$75,$A$5:$A$56,0),1):INDEX($B$5:$CW$56,MATCH(BA$75,$A$5:$A$56,0),100),$B66:$CW66,"="&amp;"x",$B$3:$CW$3,"="&amp;"N"),0)</f>
        <v>0</v>
      </c>
      <c r="BC83">
        <f t="shared" ca="1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ca="1">IFERROR(SUMIFS(INDEX($B$5:$CW$56,MATCH(B$75,$A$5:$A$56,0),1):INDEX($B$5:$CW$56,MATCH(B$75,$A$5:$A$56,0),100),$B67:$CW67,"="&amp;"x",$B$3:$CW$3,"="&amp;"N"),0)</f>
        <v>0</v>
      </c>
      <c r="C84">
        <f ca="1">IFERROR(SUMIFS(INDEX($B$5:$CW$56,MATCH(C$75,$A$5:$A$56,0),1):INDEX($B$5:$CW$56,MATCH(C$75,$A$5:$A$56,0),100),$B67:$CW67,"="&amp;"x",$B$3:$CW$3,"="&amp;"N"),0)</f>
        <v>0</v>
      </c>
      <c r="D84">
        <f ca="1">IFERROR(SUMIFS(INDEX($B$5:$CW$56,MATCH(D$75,$A$5:$A$56,0),1):INDEX($B$5:$CW$56,MATCH(D$75,$A$5:$A$56,0),100),$B67:$CW67,"="&amp;"x",$B$3:$CW$3,"="&amp;"N"),0)</f>
        <v>0</v>
      </c>
      <c r="E84">
        <f ca="1">IFERROR(SUMIFS(INDEX($B$5:$CW$56,MATCH(E$75,$A$5:$A$56,0),1):INDEX($B$5:$CW$56,MATCH(E$75,$A$5:$A$56,0),100),$B67:$CW67,"="&amp;"x",$B$3:$CW$3,"="&amp;"N"),0)</f>
        <v>0</v>
      </c>
      <c r="F84">
        <f ca="1">IFERROR(SUMIFS(INDEX($B$5:$CW$56,MATCH(F$75,$A$5:$A$56,0),1):INDEX($B$5:$CW$56,MATCH(F$75,$A$5:$A$56,0),100),$B67:$CW67,"="&amp;"x",$B$3:$CW$3,"="&amp;"N"),0)</f>
        <v>0</v>
      </c>
      <c r="G84">
        <f ca="1">IFERROR(SUMIFS(INDEX($B$5:$CW$56,MATCH(G$75,$A$5:$A$56,0),1):INDEX($B$5:$CW$56,MATCH(G$75,$A$5:$A$56,0),100),$B67:$CW67,"="&amp;"x",$B$3:$CW$3,"="&amp;"N"),0)</f>
        <v>0</v>
      </c>
      <c r="H84">
        <f ca="1">IFERROR(SUMIFS(INDEX($B$5:$CW$56,MATCH(H$75,$A$5:$A$56,0),1):INDEX($B$5:$CW$56,MATCH(H$75,$A$5:$A$56,0),100),$B67:$CW67,"="&amp;"x",$B$3:$CW$3,"="&amp;"N"),0)</f>
        <v>0</v>
      </c>
      <c r="I84">
        <f ca="1">IFERROR(SUMIFS(INDEX($B$5:$CW$56,MATCH(I$75,$A$5:$A$56,0),1):INDEX($B$5:$CW$56,MATCH(I$75,$A$5:$A$56,0),100),$B67:$CW67,"="&amp;"x",$B$3:$CW$3,"="&amp;"N"),0)</f>
        <v>0</v>
      </c>
      <c r="J84">
        <f ca="1">IFERROR(SUMIFS(INDEX($B$5:$CW$56,MATCH(J$75,$A$5:$A$56,0),1):INDEX($B$5:$CW$56,MATCH(J$75,$A$5:$A$56,0),100),$B67:$CW67,"="&amp;"x",$B$3:$CW$3,"="&amp;"N"),0)</f>
        <v>0</v>
      </c>
      <c r="K84">
        <f ca="1">IFERROR(SUMIFS(INDEX($B$5:$CW$56,MATCH(K$75,$A$5:$A$56,0),1):INDEX($B$5:$CW$56,MATCH(K$75,$A$5:$A$56,0),100),$B67:$CW67,"="&amp;"x",$B$3:$CW$3,"="&amp;"N"),0)</f>
        <v>0</v>
      </c>
      <c r="L84">
        <f ca="1">IFERROR(SUMIFS(INDEX($B$5:$CW$56,MATCH(L$75,$A$5:$A$56,0),1):INDEX($B$5:$CW$56,MATCH(L$75,$A$5:$A$56,0),100),$B67:$CW67,"="&amp;"x",$B$3:$CW$3,"="&amp;"N"),0)</f>
        <v>0</v>
      </c>
      <c r="M84">
        <f ca="1">IFERROR(SUMIFS(INDEX($B$5:$CW$56,MATCH(M$75,$A$5:$A$56,0),1):INDEX($B$5:$CW$56,MATCH(M$75,$A$5:$A$56,0),100),$B67:$CW67,"="&amp;"x",$B$3:$CW$3,"="&amp;"N"),0)</f>
        <v>0</v>
      </c>
      <c r="N84">
        <f ca="1">IFERROR(SUMIFS(INDEX($B$5:$CW$56,MATCH(N$75,$A$5:$A$56,0),1):INDEX($B$5:$CW$56,MATCH(N$75,$A$5:$A$56,0),100),$B67:$CW67,"="&amp;"x",$B$3:$CW$3,"="&amp;"N"),0)</f>
        <v>0</v>
      </c>
      <c r="O84">
        <f ca="1">IFERROR(SUMIFS(INDEX($B$5:$CW$56,MATCH(O$75,$A$5:$A$56,0),1):INDEX($B$5:$CW$56,MATCH(O$75,$A$5:$A$56,0),100),$B67:$CW67,"="&amp;"x",$B$3:$CW$3,"="&amp;"N"),0)</f>
        <v>0</v>
      </c>
      <c r="P84">
        <f ca="1">IFERROR(SUMIFS(INDEX($B$5:$CW$56,MATCH(P$75,$A$5:$A$56,0),1):INDEX($B$5:$CW$56,MATCH(P$75,$A$5:$A$56,0),100),$B67:$CW67,"="&amp;"x",$B$3:$CW$3,"="&amp;"N"),0)</f>
        <v>0</v>
      </c>
      <c r="Q84">
        <f ca="1">IFERROR(SUMIFS(INDEX($B$5:$CW$56,MATCH(Q$75,$A$5:$A$56,0),1):INDEX($B$5:$CW$56,MATCH(Q$75,$A$5:$A$56,0),100),$B67:$CW67,"="&amp;"x",$B$3:$CW$3,"="&amp;"N"),0)</f>
        <v>0</v>
      </c>
      <c r="R84">
        <f ca="1">IFERROR(SUMIFS(INDEX($B$5:$CW$56,MATCH(R$75,$A$5:$A$56,0),1):INDEX($B$5:$CW$56,MATCH(R$75,$A$5:$A$56,0),100),$B67:$CW67,"="&amp;"x",$B$3:$CW$3,"="&amp;"N"),0)</f>
        <v>0</v>
      </c>
      <c r="S84">
        <f ca="1">IFERROR(SUMIFS(INDEX($B$5:$CW$56,MATCH(S$75,$A$5:$A$56,0),1):INDEX($B$5:$CW$56,MATCH(S$75,$A$5:$A$56,0),100),$B67:$CW67,"="&amp;"x",$B$3:$CW$3,"="&amp;"N"),0)</f>
        <v>0</v>
      </c>
      <c r="T84">
        <f ca="1">IFERROR(SUMIFS(INDEX($B$5:$CW$56,MATCH(T$75,$A$5:$A$56,0),1):INDEX($B$5:$CW$56,MATCH(T$75,$A$5:$A$56,0),100),$B67:$CW67,"="&amp;"x",$B$3:$CW$3,"="&amp;"N"),0)</f>
        <v>0</v>
      </c>
      <c r="U84">
        <f ca="1">IFERROR(SUMIFS(INDEX($B$5:$CW$56,MATCH(U$75,$A$5:$A$56,0),1):INDEX($B$5:$CW$56,MATCH(U$75,$A$5:$A$56,0),100),$B67:$CW67,"="&amp;"x",$B$3:$CW$3,"="&amp;"N"),0)</f>
        <v>0</v>
      </c>
      <c r="V84">
        <f ca="1">IFERROR(SUMIFS(INDEX($B$5:$CW$56,MATCH(V$75,$A$5:$A$56,0),1):INDEX($B$5:$CW$56,MATCH(V$75,$A$5:$A$56,0),100),$B67:$CW67,"="&amp;"x",$B$3:$CW$3,"="&amp;"N"),0)</f>
        <v>0</v>
      </c>
      <c r="W84">
        <f ca="1">IFERROR(SUMIFS(INDEX($B$5:$CW$56,MATCH(W$75,$A$5:$A$56,0),1):INDEX($B$5:$CW$56,MATCH(W$75,$A$5:$A$56,0),100),$B67:$CW67,"="&amp;"x",$B$3:$CW$3,"="&amp;"N"),0)</f>
        <v>0</v>
      </c>
      <c r="X84">
        <f ca="1">IFERROR(SUMIFS(INDEX($B$5:$CW$56,MATCH(X$75,$A$5:$A$56,0),1):INDEX($B$5:$CW$56,MATCH(X$75,$A$5:$A$56,0),100),$B67:$CW67,"="&amp;"x",$B$3:$CW$3,"="&amp;"N"),0)</f>
        <v>0</v>
      </c>
      <c r="Y84">
        <f ca="1">IFERROR(SUMIFS(INDEX($B$5:$CW$56,MATCH(Y$75,$A$5:$A$56,0),1):INDEX($B$5:$CW$56,MATCH(Y$75,$A$5:$A$56,0),100),$B67:$CW67,"="&amp;"x",$B$3:$CW$3,"="&amp;"N"),0)</f>
        <v>0</v>
      </c>
      <c r="Z84">
        <f ca="1">IFERROR(SUMIFS(INDEX($B$5:$CW$56,MATCH(Z$75,$A$5:$A$56,0),1):INDEX($B$5:$CW$56,MATCH(Z$75,$A$5:$A$56,0),100),$B67:$CW67,"="&amp;"x",$B$3:$CW$3,"="&amp;"N"),0)</f>
        <v>0</v>
      </c>
      <c r="AA84">
        <f ca="1">IFERROR(SUMIFS(INDEX($B$5:$CW$56,MATCH(AA$75,$A$5:$A$56,0),1):INDEX($B$5:$CW$56,MATCH(AA$75,$A$5:$A$56,0),100),$B67:$CW67,"="&amp;"x",$B$3:$CW$3,"="&amp;"N"),0)</f>
        <v>0</v>
      </c>
      <c r="AB84">
        <f ca="1">IFERROR(SUMIFS(INDEX($B$5:$CW$56,MATCH(AB$75,$A$5:$A$56,0),1):INDEX($B$5:$CW$56,MATCH(AB$75,$A$5:$A$56,0),100),$B67:$CW67,"="&amp;"x",$B$3:$CW$3,"="&amp;"N"),0)</f>
        <v>0</v>
      </c>
      <c r="AC84">
        <f ca="1">IFERROR(SUMIFS(INDEX($B$5:$CW$56,MATCH(AC$75,$A$5:$A$56,0),1):INDEX($B$5:$CW$56,MATCH(AC$75,$A$5:$A$56,0),100),$B67:$CW67,"="&amp;"x",$B$3:$CW$3,"="&amp;"N"),0)</f>
        <v>0</v>
      </c>
      <c r="AD84">
        <f ca="1">IFERROR(SUMIFS(INDEX($B$5:$CW$56,MATCH(AD$75,$A$5:$A$56,0),1):INDEX($B$5:$CW$56,MATCH(AD$75,$A$5:$A$56,0),100),$B67:$CW67,"="&amp;"x",$B$3:$CW$3,"="&amp;"N"),0)</f>
        <v>0</v>
      </c>
      <c r="AE84">
        <f ca="1">IFERROR(SUMIFS(INDEX($B$5:$CW$56,MATCH(AE$75,$A$5:$A$56,0),1):INDEX($B$5:$CW$56,MATCH(AE$75,$A$5:$A$56,0),100),$B67:$CW67,"="&amp;"x",$B$3:$CW$3,"="&amp;"N"),0)</f>
        <v>0</v>
      </c>
      <c r="AF84">
        <f ca="1">IFERROR(SUMIFS(INDEX($B$5:$CW$56,MATCH(AF$75,$A$5:$A$56,0),1):INDEX($B$5:$CW$56,MATCH(AF$75,$A$5:$A$56,0),100),$B67:$CW67,"="&amp;"x",$B$3:$CW$3,"="&amp;"N"),0)</f>
        <v>0</v>
      </c>
      <c r="AG84">
        <f ca="1">IFERROR(SUMIFS(INDEX($B$5:$CW$56,MATCH(AG$75,$A$5:$A$56,0),1):INDEX($B$5:$CW$56,MATCH(AG$75,$A$5:$A$56,0),100),$B67:$CW67,"="&amp;"x",$B$3:$CW$3,"="&amp;"N"),0)</f>
        <v>0</v>
      </c>
      <c r="AH84">
        <f ca="1">IFERROR(SUMIFS(INDEX($B$5:$CW$56,MATCH(AH$75,$A$5:$A$56,0),1):INDEX($B$5:$CW$56,MATCH(AH$75,$A$5:$A$56,0),100),$B67:$CW67,"="&amp;"x",$B$3:$CW$3,"="&amp;"N"),0)</f>
        <v>0</v>
      </c>
      <c r="AI84">
        <f ca="1">IFERROR(SUMIFS(INDEX($B$5:$CW$56,MATCH(AI$75,$A$5:$A$56,0),1):INDEX($B$5:$CW$56,MATCH(AI$75,$A$5:$A$56,0),100),$B67:$CW67,"="&amp;"x",$B$3:$CW$3,"="&amp;"N"),0)</f>
        <v>0</v>
      </c>
      <c r="AJ84">
        <f ca="1">IFERROR(SUMIFS(INDEX($B$5:$CW$56,MATCH(AJ$75,$A$5:$A$56,0),1):INDEX($B$5:$CW$56,MATCH(AJ$75,$A$5:$A$56,0),100),$B67:$CW67,"="&amp;"x",$B$3:$CW$3,"="&amp;"N"),0)</f>
        <v>0</v>
      </c>
      <c r="AK84">
        <f ca="1">IFERROR(SUMIFS(INDEX($B$5:$CW$56,MATCH(AK$75,$A$5:$A$56,0),1):INDEX($B$5:$CW$56,MATCH(AK$75,$A$5:$A$56,0),100),$B67:$CW67,"="&amp;"x",$B$3:$CW$3,"="&amp;"N"),0)</f>
        <v>0</v>
      </c>
      <c r="AL84">
        <f ca="1">IFERROR(SUMIFS(INDEX($B$5:$CW$56,MATCH(AL$75,$A$5:$A$56,0),1):INDEX($B$5:$CW$56,MATCH(AL$75,$A$5:$A$56,0),100),$B67:$CW67,"="&amp;"x",$B$3:$CW$3,"="&amp;"N"),0)</f>
        <v>0</v>
      </c>
      <c r="AM84">
        <f ca="1">IFERROR(SUMIFS(INDEX($B$5:$CW$56,MATCH(AM$75,$A$5:$A$56,0),1):INDEX($B$5:$CW$56,MATCH(AM$75,$A$5:$A$56,0),100),$B67:$CW67,"="&amp;"x",$B$3:$CW$3,"="&amp;"N"),0)</f>
        <v>0</v>
      </c>
      <c r="AN84">
        <f ca="1">IFERROR(SUMIFS(INDEX($B$5:$CW$56,MATCH(AN$75,$A$5:$A$56,0),1):INDEX($B$5:$CW$56,MATCH(AN$75,$A$5:$A$56,0),100),$B67:$CW67,"="&amp;"x",$B$3:$CW$3,"="&amp;"N"),0)</f>
        <v>0</v>
      </c>
      <c r="AO84">
        <f ca="1">IFERROR(SUMIFS(INDEX($B$5:$CW$56,MATCH(AO$75,$A$5:$A$56,0),1):INDEX($B$5:$CW$56,MATCH(AO$75,$A$5:$A$56,0),100),$B67:$CW67,"="&amp;"x",$B$3:$CW$3,"="&amp;"N"),0)</f>
        <v>0</v>
      </c>
      <c r="AP84">
        <f ca="1">IFERROR(SUMIFS(INDEX($B$5:$CW$56,MATCH(AP$75,$A$5:$A$56,0),1):INDEX($B$5:$CW$56,MATCH(AP$75,$A$5:$A$56,0),100),$B67:$CW67,"="&amp;"x",$B$3:$CW$3,"="&amp;"N"),0)</f>
        <v>0</v>
      </c>
      <c r="AQ84">
        <f ca="1">IFERROR(SUMIFS(INDEX($B$5:$CW$56,MATCH(AQ$75,$A$5:$A$56,0),1):INDEX($B$5:$CW$56,MATCH(AQ$75,$A$5:$A$56,0),100),$B67:$CW67,"="&amp;"x",$B$3:$CW$3,"="&amp;"N"),0)</f>
        <v>0</v>
      </c>
      <c r="AR84">
        <f ca="1">IFERROR(SUMIFS(INDEX($B$5:$CW$56,MATCH(AR$75,$A$5:$A$56,0),1):INDEX($B$5:$CW$56,MATCH(AR$75,$A$5:$A$56,0),100),$B67:$CW67,"="&amp;"x",$B$3:$CW$3,"="&amp;"N"),0)</f>
        <v>0</v>
      </c>
      <c r="AS84">
        <f ca="1">IFERROR(SUMIFS(INDEX($B$5:$CW$56,MATCH(AS$75,$A$5:$A$56,0),1):INDEX($B$5:$CW$56,MATCH(AS$75,$A$5:$A$56,0),100),$B67:$CW67,"="&amp;"x",$B$3:$CW$3,"="&amp;"N"),0)</f>
        <v>0</v>
      </c>
      <c r="AT84">
        <f ca="1">IFERROR(SUMIFS(INDEX($B$5:$CW$56,MATCH(AT$75,$A$5:$A$56,0),1):INDEX($B$5:$CW$56,MATCH(AT$75,$A$5:$A$56,0),100),$B67:$CW67,"="&amp;"x",$B$3:$CW$3,"="&amp;"N"),0)</f>
        <v>0</v>
      </c>
      <c r="AU84">
        <f ca="1">IFERROR(SUMIFS(INDEX($B$5:$CW$56,MATCH(AU$75,$A$5:$A$56,0),1):INDEX($B$5:$CW$56,MATCH(AU$75,$A$5:$A$56,0),100),$B67:$CW67,"="&amp;"x",$B$3:$CW$3,"="&amp;"N"),0)</f>
        <v>0</v>
      </c>
      <c r="AV84">
        <f ca="1">IFERROR(SUMIFS(INDEX($B$5:$CW$56,MATCH(AV$75,$A$5:$A$56,0),1):INDEX($B$5:$CW$56,MATCH(AV$75,$A$5:$A$56,0),100),$B67:$CW67,"="&amp;"x",$B$3:$CW$3,"="&amp;"N"),0)</f>
        <v>0</v>
      </c>
      <c r="AW84">
        <f ca="1">IFERROR(SUMIFS(INDEX($B$5:$CW$56,MATCH(AW$75,$A$5:$A$56,0),1):INDEX($B$5:$CW$56,MATCH(AW$75,$A$5:$A$56,0),100),$B67:$CW67,"="&amp;"x",$B$3:$CW$3,"="&amp;"N"),0)</f>
        <v>0</v>
      </c>
      <c r="AX84">
        <f ca="1">IFERROR(SUMIFS(INDEX($B$5:$CW$56,MATCH(AX$75,$A$5:$A$56,0),1):INDEX($B$5:$CW$56,MATCH(AX$75,$A$5:$A$56,0),100),$B67:$CW67,"="&amp;"x",$B$3:$CW$3,"="&amp;"N"),0)</f>
        <v>0</v>
      </c>
      <c r="AY84">
        <f ca="1">IFERROR(SUMIFS(INDEX($B$5:$CW$56,MATCH(AY$75,$A$5:$A$56,0),1):INDEX($B$5:$CW$56,MATCH(AY$75,$A$5:$A$56,0),100),$B67:$CW67,"="&amp;"x",$B$3:$CW$3,"="&amp;"N"),0)</f>
        <v>0</v>
      </c>
      <c r="AZ84">
        <f ca="1">IFERROR(SUMIFS(INDEX($B$5:$CW$56,MATCH(AZ$75,$A$5:$A$56,0),1):INDEX($B$5:$CW$56,MATCH(AZ$75,$A$5:$A$56,0),100),$B67:$CW67,"="&amp;"x",$B$3:$CW$3,"="&amp;"N"),0)</f>
        <v>0</v>
      </c>
      <c r="BA84">
        <f ca="1">IFERROR(SUMIFS(INDEX($B$5:$CW$56,MATCH(BA$75,$A$5:$A$56,0),1):INDEX($B$5:$CW$56,MATCH(BA$75,$A$5:$A$56,0),100),$B67:$CW67,"="&amp;"x",$B$3:$CW$3,"="&amp;"N"),0)</f>
        <v>0</v>
      </c>
      <c r="BC84">
        <f t="shared" ca="1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ca="1">IFERROR(SUMIFS(INDEX($B$5:$CW$56,MATCH(B$75,$A$5:$A$56,0),1):INDEX($B$5:$CW$56,MATCH(B$75,$A$5:$A$56,0),100),$B68:$CW68,"="&amp;"x",$B$3:$CW$3,"="&amp;"N"),0)</f>
        <v>0</v>
      </c>
      <c r="C85">
        <f ca="1">IFERROR(SUMIFS(INDEX($B$5:$CW$56,MATCH(C$75,$A$5:$A$56,0),1):INDEX($B$5:$CW$56,MATCH(C$75,$A$5:$A$56,0),100),$B68:$CW68,"="&amp;"x",$B$3:$CW$3,"="&amp;"N"),0)</f>
        <v>0</v>
      </c>
      <c r="D85">
        <f ca="1">IFERROR(SUMIFS(INDEX($B$5:$CW$56,MATCH(D$75,$A$5:$A$56,0),1):INDEX($B$5:$CW$56,MATCH(D$75,$A$5:$A$56,0),100),$B68:$CW68,"="&amp;"x",$B$3:$CW$3,"="&amp;"N"),0)</f>
        <v>0</v>
      </c>
      <c r="E85">
        <f ca="1">IFERROR(SUMIFS(INDEX($B$5:$CW$56,MATCH(E$75,$A$5:$A$56,0),1):INDEX($B$5:$CW$56,MATCH(E$75,$A$5:$A$56,0),100),$B68:$CW68,"="&amp;"x",$B$3:$CW$3,"="&amp;"N"),0)</f>
        <v>0</v>
      </c>
      <c r="F85">
        <f ca="1">IFERROR(SUMIFS(INDEX($B$5:$CW$56,MATCH(F$75,$A$5:$A$56,0),1):INDEX($B$5:$CW$56,MATCH(F$75,$A$5:$A$56,0),100),$B68:$CW68,"="&amp;"x",$B$3:$CW$3,"="&amp;"N"),0)</f>
        <v>0</v>
      </c>
      <c r="G85">
        <f ca="1">IFERROR(SUMIFS(INDEX($B$5:$CW$56,MATCH(G$75,$A$5:$A$56,0),1):INDEX($B$5:$CW$56,MATCH(G$75,$A$5:$A$56,0),100),$B68:$CW68,"="&amp;"x",$B$3:$CW$3,"="&amp;"N"),0)</f>
        <v>0</v>
      </c>
      <c r="H85">
        <f ca="1">IFERROR(SUMIFS(INDEX($B$5:$CW$56,MATCH(H$75,$A$5:$A$56,0),1):INDEX($B$5:$CW$56,MATCH(H$75,$A$5:$A$56,0),100),$B68:$CW68,"="&amp;"x",$B$3:$CW$3,"="&amp;"N"),0)</f>
        <v>0</v>
      </c>
      <c r="I85">
        <f ca="1">IFERROR(SUMIFS(INDEX($B$5:$CW$56,MATCH(I$75,$A$5:$A$56,0),1):INDEX($B$5:$CW$56,MATCH(I$75,$A$5:$A$56,0),100),$B68:$CW68,"="&amp;"x",$B$3:$CW$3,"="&amp;"N"),0)</f>
        <v>0</v>
      </c>
      <c r="J85">
        <f ca="1">IFERROR(SUMIFS(INDEX($B$5:$CW$56,MATCH(J$75,$A$5:$A$56,0),1):INDEX($B$5:$CW$56,MATCH(J$75,$A$5:$A$56,0),100),$B68:$CW68,"="&amp;"x",$B$3:$CW$3,"="&amp;"N"),0)</f>
        <v>0</v>
      </c>
      <c r="K85">
        <f ca="1">IFERROR(SUMIFS(INDEX($B$5:$CW$56,MATCH(K$75,$A$5:$A$56,0),1):INDEX($B$5:$CW$56,MATCH(K$75,$A$5:$A$56,0),100),$B68:$CW68,"="&amp;"x",$B$3:$CW$3,"="&amp;"N"),0)</f>
        <v>0</v>
      </c>
      <c r="L85">
        <f ca="1">IFERROR(SUMIFS(INDEX($B$5:$CW$56,MATCH(L$75,$A$5:$A$56,0),1):INDEX($B$5:$CW$56,MATCH(L$75,$A$5:$A$56,0),100),$B68:$CW68,"="&amp;"x",$B$3:$CW$3,"="&amp;"N"),0)</f>
        <v>0</v>
      </c>
      <c r="M85">
        <f ca="1">IFERROR(SUMIFS(INDEX($B$5:$CW$56,MATCH(M$75,$A$5:$A$56,0),1):INDEX($B$5:$CW$56,MATCH(M$75,$A$5:$A$56,0),100),$B68:$CW68,"="&amp;"x",$B$3:$CW$3,"="&amp;"N"),0)</f>
        <v>0</v>
      </c>
      <c r="N85">
        <f ca="1">IFERROR(SUMIFS(INDEX($B$5:$CW$56,MATCH(N$75,$A$5:$A$56,0),1):INDEX($B$5:$CW$56,MATCH(N$75,$A$5:$A$56,0),100),$B68:$CW68,"="&amp;"x",$B$3:$CW$3,"="&amp;"N"),0)</f>
        <v>0</v>
      </c>
      <c r="O85">
        <f ca="1">IFERROR(SUMIFS(INDEX($B$5:$CW$56,MATCH(O$75,$A$5:$A$56,0),1):INDEX($B$5:$CW$56,MATCH(O$75,$A$5:$A$56,0),100),$B68:$CW68,"="&amp;"x",$B$3:$CW$3,"="&amp;"N"),0)</f>
        <v>0</v>
      </c>
      <c r="P85">
        <f ca="1">IFERROR(SUMIFS(INDEX($B$5:$CW$56,MATCH(P$75,$A$5:$A$56,0),1):INDEX($B$5:$CW$56,MATCH(P$75,$A$5:$A$56,0),100),$B68:$CW68,"="&amp;"x",$B$3:$CW$3,"="&amp;"N"),0)</f>
        <v>0</v>
      </c>
      <c r="Q85">
        <f ca="1">IFERROR(SUMIFS(INDEX($B$5:$CW$56,MATCH(Q$75,$A$5:$A$56,0),1):INDEX($B$5:$CW$56,MATCH(Q$75,$A$5:$A$56,0),100),$B68:$CW68,"="&amp;"x",$B$3:$CW$3,"="&amp;"N"),0)</f>
        <v>0</v>
      </c>
      <c r="R85">
        <f ca="1">IFERROR(SUMIFS(INDEX($B$5:$CW$56,MATCH(R$75,$A$5:$A$56,0),1):INDEX($B$5:$CW$56,MATCH(R$75,$A$5:$A$56,0),100),$B68:$CW68,"="&amp;"x",$B$3:$CW$3,"="&amp;"N"),0)</f>
        <v>0</v>
      </c>
      <c r="S85">
        <f ca="1">IFERROR(SUMIFS(INDEX($B$5:$CW$56,MATCH(S$75,$A$5:$A$56,0),1):INDEX($B$5:$CW$56,MATCH(S$75,$A$5:$A$56,0),100),$B68:$CW68,"="&amp;"x",$B$3:$CW$3,"="&amp;"N"),0)</f>
        <v>0</v>
      </c>
      <c r="T85">
        <f ca="1">IFERROR(SUMIFS(INDEX($B$5:$CW$56,MATCH(T$75,$A$5:$A$56,0),1):INDEX($B$5:$CW$56,MATCH(T$75,$A$5:$A$56,0),100),$B68:$CW68,"="&amp;"x",$B$3:$CW$3,"="&amp;"N"),0)</f>
        <v>0</v>
      </c>
      <c r="U85">
        <f ca="1">IFERROR(SUMIFS(INDEX($B$5:$CW$56,MATCH(U$75,$A$5:$A$56,0),1):INDEX($B$5:$CW$56,MATCH(U$75,$A$5:$A$56,0),100),$B68:$CW68,"="&amp;"x",$B$3:$CW$3,"="&amp;"N"),0)</f>
        <v>0</v>
      </c>
      <c r="V85">
        <f ca="1">IFERROR(SUMIFS(INDEX($B$5:$CW$56,MATCH(V$75,$A$5:$A$56,0),1):INDEX($B$5:$CW$56,MATCH(V$75,$A$5:$A$56,0),100),$B68:$CW68,"="&amp;"x",$B$3:$CW$3,"="&amp;"N"),0)</f>
        <v>0</v>
      </c>
      <c r="W85">
        <f ca="1">IFERROR(SUMIFS(INDEX($B$5:$CW$56,MATCH(W$75,$A$5:$A$56,0),1):INDEX($B$5:$CW$56,MATCH(W$75,$A$5:$A$56,0),100),$B68:$CW68,"="&amp;"x",$B$3:$CW$3,"="&amp;"N"),0)</f>
        <v>0</v>
      </c>
      <c r="X85">
        <f ca="1">IFERROR(SUMIFS(INDEX($B$5:$CW$56,MATCH(X$75,$A$5:$A$56,0),1):INDEX($B$5:$CW$56,MATCH(X$75,$A$5:$A$56,0),100),$B68:$CW68,"="&amp;"x",$B$3:$CW$3,"="&amp;"N"),0)</f>
        <v>0</v>
      </c>
      <c r="Y85">
        <f ca="1">IFERROR(SUMIFS(INDEX($B$5:$CW$56,MATCH(Y$75,$A$5:$A$56,0),1):INDEX($B$5:$CW$56,MATCH(Y$75,$A$5:$A$56,0),100),$B68:$CW68,"="&amp;"x",$B$3:$CW$3,"="&amp;"N"),0)</f>
        <v>0</v>
      </c>
      <c r="Z85">
        <f ca="1">IFERROR(SUMIFS(INDEX($B$5:$CW$56,MATCH(Z$75,$A$5:$A$56,0),1):INDEX($B$5:$CW$56,MATCH(Z$75,$A$5:$A$56,0),100),$B68:$CW68,"="&amp;"x",$B$3:$CW$3,"="&amp;"N"),0)</f>
        <v>0</v>
      </c>
      <c r="AA85">
        <f ca="1">IFERROR(SUMIFS(INDEX($B$5:$CW$56,MATCH(AA$75,$A$5:$A$56,0),1):INDEX($B$5:$CW$56,MATCH(AA$75,$A$5:$A$56,0),100),$B68:$CW68,"="&amp;"x",$B$3:$CW$3,"="&amp;"N"),0)</f>
        <v>0</v>
      </c>
      <c r="AB85">
        <f ca="1">IFERROR(SUMIFS(INDEX($B$5:$CW$56,MATCH(AB$75,$A$5:$A$56,0),1):INDEX($B$5:$CW$56,MATCH(AB$75,$A$5:$A$56,0),100),$B68:$CW68,"="&amp;"x",$B$3:$CW$3,"="&amp;"N"),0)</f>
        <v>0</v>
      </c>
      <c r="AC85">
        <f ca="1">IFERROR(SUMIFS(INDEX($B$5:$CW$56,MATCH(AC$75,$A$5:$A$56,0),1):INDEX($B$5:$CW$56,MATCH(AC$75,$A$5:$A$56,0),100),$B68:$CW68,"="&amp;"x",$B$3:$CW$3,"="&amp;"N"),0)</f>
        <v>0</v>
      </c>
      <c r="AD85">
        <f ca="1">IFERROR(SUMIFS(INDEX($B$5:$CW$56,MATCH(AD$75,$A$5:$A$56,0),1):INDEX($B$5:$CW$56,MATCH(AD$75,$A$5:$A$56,0),100),$B68:$CW68,"="&amp;"x",$B$3:$CW$3,"="&amp;"N"),0)</f>
        <v>0</v>
      </c>
      <c r="AE85">
        <f ca="1">IFERROR(SUMIFS(INDEX($B$5:$CW$56,MATCH(AE$75,$A$5:$A$56,0),1):INDEX($B$5:$CW$56,MATCH(AE$75,$A$5:$A$56,0),100),$B68:$CW68,"="&amp;"x",$B$3:$CW$3,"="&amp;"N"),0)</f>
        <v>0</v>
      </c>
      <c r="AF85">
        <f ca="1">IFERROR(SUMIFS(INDEX($B$5:$CW$56,MATCH(AF$75,$A$5:$A$56,0),1):INDEX($B$5:$CW$56,MATCH(AF$75,$A$5:$A$56,0),100),$B68:$CW68,"="&amp;"x",$B$3:$CW$3,"="&amp;"N"),0)</f>
        <v>0</v>
      </c>
      <c r="AG85">
        <f ca="1">IFERROR(SUMIFS(INDEX($B$5:$CW$56,MATCH(AG$75,$A$5:$A$56,0),1):INDEX($B$5:$CW$56,MATCH(AG$75,$A$5:$A$56,0),100),$B68:$CW68,"="&amp;"x",$B$3:$CW$3,"="&amp;"N"),0)</f>
        <v>0</v>
      </c>
      <c r="AH85">
        <f ca="1">IFERROR(SUMIFS(INDEX($B$5:$CW$56,MATCH(AH$75,$A$5:$A$56,0),1):INDEX($B$5:$CW$56,MATCH(AH$75,$A$5:$A$56,0),100),$B68:$CW68,"="&amp;"x",$B$3:$CW$3,"="&amp;"N"),0)</f>
        <v>0</v>
      </c>
      <c r="AI85">
        <f ca="1">IFERROR(SUMIFS(INDEX($B$5:$CW$56,MATCH(AI$75,$A$5:$A$56,0),1):INDEX($B$5:$CW$56,MATCH(AI$75,$A$5:$A$56,0),100),$B68:$CW68,"="&amp;"x",$B$3:$CW$3,"="&amp;"N"),0)</f>
        <v>0</v>
      </c>
      <c r="AJ85">
        <f ca="1">IFERROR(SUMIFS(INDEX($B$5:$CW$56,MATCH(AJ$75,$A$5:$A$56,0),1):INDEX($B$5:$CW$56,MATCH(AJ$75,$A$5:$A$56,0),100),$B68:$CW68,"="&amp;"x",$B$3:$CW$3,"="&amp;"N"),0)</f>
        <v>0</v>
      </c>
      <c r="AK85">
        <f ca="1">IFERROR(SUMIFS(INDEX($B$5:$CW$56,MATCH(AK$75,$A$5:$A$56,0),1):INDEX($B$5:$CW$56,MATCH(AK$75,$A$5:$A$56,0),100),$B68:$CW68,"="&amp;"x",$B$3:$CW$3,"="&amp;"N"),0)</f>
        <v>0</v>
      </c>
      <c r="AL85">
        <f ca="1">IFERROR(SUMIFS(INDEX($B$5:$CW$56,MATCH(AL$75,$A$5:$A$56,0),1):INDEX($B$5:$CW$56,MATCH(AL$75,$A$5:$A$56,0),100),$B68:$CW68,"="&amp;"x",$B$3:$CW$3,"="&amp;"N"),0)</f>
        <v>0</v>
      </c>
      <c r="AM85">
        <f ca="1">IFERROR(SUMIFS(INDEX($B$5:$CW$56,MATCH(AM$75,$A$5:$A$56,0),1):INDEX($B$5:$CW$56,MATCH(AM$75,$A$5:$A$56,0),100),$B68:$CW68,"="&amp;"x",$B$3:$CW$3,"="&amp;"N"),0)</f>
        <v>0</v>
      </c>
      <c r="AN85">
        <f ca="1">IFERROR(SUMIFS(INDEX($B$5:$CW$56,MATCH(AN$75,$A$5:$A$56,0),1):INDEX($B$5:$CW$56,MATCH(AN$75,$A$5:$A$56,0),100),$B68:$CW68,"="&amp;"x",$B$3:$CW$3,"="&amp;"N"),0)</f>
        <v>0</v>
      </c>
      <c r="AO85">
        <f ca="1">IFERROR(SUMIFS(INDEX($B$5:$CW$56,MATCH(AO$75,$A$5:$A$56,0),1):INDEX($B$5:$CW$56,MATCH(AO$75,$A$5:$A$56,0),100),$B68:$CW68,"="&amp;"x",$B$3:$CW$3,"="&amp;"N"),0)</f>
        <v>0</v>
      </c>
      <c r="AP85">
        <f ca="1">IFERROR(SUMIFS(INDEX($B$5:$CW$56,MATCH(AP$75,$A$5:$A$56,0),1):INDEX($B$5:$CW$56,MATCH(AP$75,$A$5:$A$56,0),100),$B68:$CW68,"="&amp;"x",$B$3:$CW$3,"="&amp;"N"),0)</f>
        <v>0</v>
      </c>
      <c r="AQ85">
        <f ca="1">IFERROR(SUMIFS(INDEX($B$5:$CW$56,MATCH(AQ$75,$A$5:$A$56,0),1):INDEX($B$5:$CW$56,MATCH(AQ$75,$A$5:$A$56,0),100),$B68:$CW68,"="&amp;"x",$B$3:$CW$3,"="&amp;"N"),0)</f>
        <v>0</v>
      </c>
      <c r="AR85">
        <f ca="1">IFERROR(SUMIFS(INDEX($B$5:$CW$56,MATCH(AR$75,$A$5:$A$56,0),1):INDEX($B$5:$CW$56,MATCH(AR$75,$A$5:$A$56,0),100),$B68:$CW68,"="&amp;"x",$B$3:$CW$3,"="&amp;"N"),0)</f>
        <v>0</v>
      </c>
      <c r="AS85">
        <f ca="1">IFERROR(SUMIFS(INDEX($B$5:$CW$56,MATCH(AS$75,$A$5:$A$56,0),1):INDEX($B$5:$CW$56,MATCH(AS$75,$A$5:$A$56,0),100),$B68:$CW68,"="&amp;"x",$B$3:$CW$3,"="&amp;"N"),0)</f>
        <v>0</v>
      </c>
      <c r="AT85">
        <f ca="1">IFERROR(SUMIFS(INDEX($B$5:$CW$56,MATCH(AT$75,$A$5:$A$56,0),1):INDEX($B$5:$CW$56,MATCH(AT$75,$A$5:$A$56,0),100),$B68:$CW68,"="&amp;"x",$B$3:$CW$3,"="&amp;"N"),0)</f>
        <v>0</v>
      </c>
      <c r="AU85">
        <f ca="1">IFERROR(SUMIFS(INDEX($B$5:$CW$56,MATCH(AU$75,$A$5:$A$56,0),1):INDEX($B$5:$CW$56,MATCH(AU$75,$A$5:$A$56,0),100),$B68:$CW68,"="&amp;"x",$B$3:$CW$3,"="&amp;"N"),0)</f>
        <v>0</v>
      </c>
      <c r="AV85">
        <f ca="1">IFERROR(SUMIFS(INDEX($B$5:$CW$56,MATCH(AV$75,$A$5:$A$56,0),1):INDEX($B$5:$CW$56,MATCH(AV$75,$A$5:$A$56,0),100),$B68:$CW68,"="&amp;"x",$B$3:$CW$3,"="&amp;"N"),0)</f>
        <v>0</v>
      </c>
      <c r="AW85">
        <f ca="1">IFERROR(SUMIFS(INDEX($B$5:$CW$56,MATCH(AW$75,$A$5:$A$56,0),1):INDEX($B$5:$CW$56,MATCH(AW$75,$A$5:$A$56,0),100),$B68:$CW68,"="&amp;"x",$B$3:$CW$3,"="&amp;"N"),0)</f>
        <v>0</v>
      </c>
      <c r="AX85">
        <f ca="1">IFERROR(SUMIFS(INDEX($B$5:$CW$56,MATCH(AX$75,$A$5:$A$56,0),1):INDEX($B$5:$CW$56,MATCH(AX$75,$A$5:$A$56,0),100),$B68:$CW68,"="&amp;"x",$B$3:$CW$3,"="&amp;"N"),0)</f>
        <v>0</v>
      </c>
      <c r="AY85">
        <f ca="1">IFERROR(SUMIFS(INDEX($B$5:$CW$56,MATCH(AY$75,$A$5:$A$56,0),1):INDEX($B$5:$CW$56,MATCH(AY$75,$A$5:$A$56,0),100),$B68:$CW68,"="&amp;"x",$B$3:$CW$3,"="&amp;"N"),0)</f>
        <v>0</v>
      </c>
      <c r="AZ85">
        <f ca="1">IFERROR(SUMIFS(INDEX($B$5:$CW$56,MATCH(AZ$75,$A$5:$A$56,0),1):INDEX($B$5:$CW$56,MATCH(AZ$75,$A$5:$A$56,0),100),$B68:$CW68,"="&amp;"x",$B$3:$CW$3,"="&amp;"N"),0)</f>
        <v>0</v>
      </c>
      <c r="BA85">
        <f ca="1">IFERROR(SUMIFS(INDEX($B$5:$CW$56,MATCH(BA$75,$A$5:$A$56,0),1):INDEX($B$5:$CW$56,MATCH(BA$75,$A$5:$A$56,0),100),$B68:$CW68,"="&amp;"x",$B$3:$CW$3,"="&amp;"N"),0)</f>
        <v>0</v>
      </c>
      <c r="BC85">
        <f t="shared" ca="1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ca="1">IFERROR(SUMIFS(INDEX($B$5:$CW$56,MATCH(B$75,$A$5:$A$56,0),1):INDEX($B$5:$CW$56,MATCH(B$75,$A$5:$A$56,0),100),$B69:$CW69,"="&amp;"x",$B$3:$CW$3,"="&amp;"N"),0)</f>
        <v>0</v>
      </c>
      <c r="C86">
        <f ca="1">IFERROR(SUMIFS(INDEX($B$5:$CW$56,MATCH(C$75,$A$5:$A$56,0),1):INDEX($B$5:$CW$56,MATCH(C$75,$A$5:$A$56,0),100),$B69:$CW69,"="&amp;"x",$B$3:$CW$3,"="&amp;"N"),0)</f>
        <v>0</v>
      </c>
      <c r="D86">
        <f ca="1">IFERROR(SUMIFS(INDEX($B$5:$CW$56,MATCH(D$75,$A$5:$A$56,0),1):INDEX($B$5:$CW$56,MATCH(D$75,$A$5:$A$56,0),100),$B69:$CW69,"="&amp;"x",$B$3:$CW$3,"="&amp;"N"),0)</f>
        <v>0</v>
      </c>
      <c r="E86">
        <f ca="1">IFERROR(SUMIFS(INDEX($B$5:$CW$56,MATCH(E$75,$A$5:$A$56,0),1):INDEX($B$5:$CW$56,MATCH(E$75,$A$5:$A$56,0),100),$B69:$CW69,"="&amp;"x",$B$3:$CW$3,"="&amp;"N"),0)</f>
        <v>0</v>
      </c>
      <c r="F86">
        <f ca="1">IFERROR(SUMIFS(INDEX($B$5:$CW$56,MATCH(F$75,$A$5:$A$56,0),1):INDEX($B$5:$CW$56,MATCH(F$75,$A$5:$A$56,0),100),$B69:$CW69,"="&amp;"x",$B$3:$CW$3,"="&amp;"N"),0)</f>
        <v>0</v>
      </c>
      <c r="G86">
        <f ca="1">IFERROR(SUMIFS(INDEX($B$5:$CW$56,MATCH(G$75,$A$5:$A$56,0),1):INDEX($B$5:$CW$56,MATCH(G$75,$A$5:$A$56,0),100),$B69:$CW69,"="&amp;"x",$B$3:$CW$3,"="&amp;"N"),0)</f>
        <v>0</v>
      </c>
      <c r="H86">
        <f ca="1">IFERROR(SUMIFS(INDEX($B$5:$CW$56,MATCH(H$75,$A$5:$A$56,0),1):INDEX($B$5:$CW$56,MATCH(H$75,$A$5:$A$56,0),100),$B69:$CW69,"="&amp;"x",$B$3:$CW$3,"="&amp;"N"),0)</f>
        <v>0</v>
      </c>
      <c r="I86">
        <f ca="1">IFERROR(SUMIFS(INDEX($B$5:$CW$56,MATCH(I$75,$A$5:$A$56,0),1):INDEX($B$5:$CW$56,MATCH(I$75,$A$5:$A$56,0),100),$B69:$CW69,"="&amp;"x",$B$3:$CW$3,"="&amp;"N"),0)</f>
        <v>0</v>
      </c>
      <c r="J86">
        <f ca="1">IFERROR(SUMIFS(INDEX($B$5:$CW$56,MATCH(J$75,$A$5:$A$56,0),1):INDEX($B$5:$CW$56,MATCH(J$75,$A$5:$A$56,0),100),$B69:$CW69,"="&amp;"x",$B$3:$CW$3,"="&amp;"N"),0)</f>
        <v>0</v>
      </c>
      <c r="K86">
        <f ca="1">IFERROR(SUMIFS(INDEX($B$5:$CW$56,MATCH(K$75,$A$5:$A$56,0),1):INDEX($B$5:$CW$56,MATCH(K$75,$A$5:$A$56,0),100),$B69:$CW69,"="&amp;"x",$B$3:$CW$3,"="&amp;"N"),0)</f>
        <v>0</v>
      </c>
      <c r="L86">
        <f ca="1">IFERROR(SUMIFS(INDEX($B$5:$CW$56,MATCH(L$75,$A$5:$A$56,0),1):INDEX($B$5:$CW$56,MATCH(L$75,$A$5:$A$56,0),100),$B69:$CW69,"="&amp;"x",$B$3:$CW$3,"="&amp;"N"),0)</f>
        <v>0</v>
      </c>
      <c r="M86">
        <f ca="1">IFERROR(SUMIFS(INDEX($B$5:$CW$56,MATCH(M$75,$A$5:$A$56,0),1):INDEX($B$5:$CW$56,MATCH(M$75,$A$5:$A$56,0),100),$B69:$CW69,"="&amp;"x",$B$3:$CW$3,"="&amp;"N"),0)</f>
        <v>0</v>
      </c>
      <c r="N86">
        <f ca="1">IFERROR(SUMIFS(INDEX($B$5:$CW$56,MATCH(N$75,$A$5:$A$56,0),1):INDEX($B$5:$CW$56,MATCH(N$75,$A$5:$A$56,0),100),$B69:$CW69,"="&amp;"x",$B$3:$CW$3,"="&amp;"N"),0)</f>
        <v>0</v>
      </c>
      <c r="O86">
        <f ca="1">IFERROR(SUMIFS(INDEX($B$5:$CW$56,MATCH(O$75,$A$5:$A$56,0),1):INDEX($B$5:$CW$56,MATCH(O$75,$A$5:$A$56,0),100),$B69:$CW69,"="&amp;"x",$B$3:$CW$3,"="&amp;"N"),0)</f>
        <v>0</v>
      </c>
      <c r="P86">
        <f ca="1">IFERROR(SUMIFS(INDEX($B$5:$CW$56,MATCH(P$75,$A$5:$A$56,0),1):INDEX($B$5:$CW$56,MATCH(P$75,$A$5:$A$56,0),100),$B69:$CW69,"="&amp;"x",$B$3:$CW$3,"="&amp;"N"),0)</f>
        <v>0</v>
      </c>
      <c r="Q86">
        <f ca="1">IFERROR(SUMIFS(INDEX($B$5:$CW$56,MATCH(Q$75,$A$5:$A$56,0),1):INDEX($B$5:$CW$56,MATCH(Q$75,$A$5:$A$56,0),100),$B69:$CW69,"="&amp;"x",$B$3:$CW$3,"="&amp;"N"),0)</f>
        <v>0</v>
      </c>
      <c r="R86">
        <f ca="1">IFERROR(SUMIFS(INDEX($B$5:$CW$56,MATCH(R$75,$A$5:$A$56,0),1):INDEX($B$5:$CW$56,MATCH(R$75,$A$5:$A$56,0),100),$B69:$CW69,"="&amp;"x",$B$3:$CW$3,"="&amp;"N"),0)</f>
        <v>0</v>
      </c>
      <c r="S86">
        <f ca="1">IFERROR(SUMIFS(INDEX($B$5:$CW$56,MATCH(S$75,$A$5:$A$56,0),1):INDEX($B$5:$CW$56,MATCH(S$75,$A$5:$A$56,0),100),$B69:$CW69,"="&amp;"x",$B$3:$CW$3,"="&amp;"N"),0)</f>
        <v>0</v>
      </c>
      <c r="T86">
        <f ca="1">IFERROR(SUMIFS(INDEX($B$5:$CW$56,MATCH(T$75,$A$5:$A$56,0),1):INDEX($B$5:$CW$56,MATCH(T$75,$A$5:$A$56,0),100),$B69:$CW69,"="&amp;"x",$B$3:$CW$3,"="&amp;"N"),0)</f>
        <v>0</v>
      </c>
      <c r="U86">
        <f ca="1">IFERROR(SUMIFS(INDEX($B$5:$CW$56,MATCH(U$75,$A$5:$A$56,0),1):INDEX($B$5:$CW$56,MATCH(U$75,$A$5:$A$56,0),100),$B69:$CW69,"="&amp;"x",$B$3:$CW$3,"="&amp;"N"),0)</f>
        <v>0</v>
      </c>
      <c r="V86">
        <f ca="1">IFERROR(SUMIFS(INDEX($B$5:$CW$56,MATCH(V$75,$A$5:$A$56,0),1):INDEX($B$5:$CW$56,MATCH(V$75,$A$5:$A$56,0),100),$B69:$CW69,"="&amp;"x",$B$3:$CW$3,"="&amp;"N"),0)</f>
        <v>0</v>
      </c>
      <c r="W86">
        <f ca="1">IFERROR(SUMIFS(INDEX($B$5:$CW$56,MATCH(W$75,$A$5:$A$56,0),1):INDEX($B$5:$CW$56,MATCH(W$75,$A$5:$A$56,0),100),$B69:$CW69,"="&amp;"x",$B$3:$CW$3,"="&amp;"N"),0)</f>
        <v>0</v>
      </c>
      <c r="X86">
        <f ca="1">IFERROR(SUMIFS(INDEX($B$5:$CW$56,MATCH(X$75,$A$5:$A$56,0),1):INDEX($B$5:$CW$56,MATCH(X$75,$A$5:$A$56,0),100),$B69:$CW69,"="&amp;"x",$B$3:$CW$3,"="&amp;"N"),0)</f>
        <v>0</v>
      </c>
      <c r="Y86">
        <f ca="1">IFERROR(SUMIFS(INDEX($B$5:$CW$56,MATCH(Y$75,$A$5:$A$56,0),1):INDEX($B$5:$CW$56,MATCH(Y$75,$A$5:$A$56,0),100),$B69:$CW69,"="&amp;"x",$B$3:$CW$3,"="&amp;"N"),0)</f>
        <v>0</v>
      </c>
      <c r="Z86">
        <f ca="1">IFERROR(SUMIFS(INDEX($B$5:$CW$56,MATCH(Z$75,$A$5:$A$56,0),1):INDEX($B$5:$CW$56,MATCH(Z$75,$A$5:$A$56,0),100),$B69:$CW69,"="&amp;"x",$B$3:$CW$3,"="&amp;"N"),0)</f>
        <v>0</v>
      </c>
      <c r="AA86">
        <f ca="1">IFERROR(SUMIFS(INDEX($B$5:$CW$56,MATCH(AA$75,$A$5:$A$56,0),1):INDEX($B$5:$CW$56,MATCH(AA$75,$A$5:$A$56,0),100),$B69:$CW69,"="&amp;"x",$B$3:$CW$3,"="&amp;"N"),0)</f>
        <v>0</v>
      </c>
      <c r="AB86">
        <f ca="1">IFERROR(SUMIFS(INDEX($B$5:$CW$56,MATCH(AB$75,$A$5:$A$56,0),1):INDEX($B$5:$CW$56,MATCH(AB$75,$A$5:$A$56,0),100),$B69:$CW69,"="&amp;"x",$B$3:$CW$3,"="&amp;"N"),0)</f>
        <v>0</v>
      </c>
      <c r="AC86">
        <f ca="1">IFERROR(SUMIFS(INDEX($B$5:$CW$56,MATCH(AC$75,$A$5:$A$56,0),1):INDEX($B$5:$CW$56,MATCH(AC$75,$A$5:$A$56,0),100),$B69:$CW69,"="&amp;"x",$B$3:$CW$3,"="&amp;"N"),0)</f>
        <v>0</v>
      </c>
      <c r="AD86">
        <f ca="1">IFERROR(SUMIFS(INDEX($B$5:$CW$56,MATCH(AD$75,$A$5:$A$56,0),1):INDEX($B$5:$CW$56,MATCH(AD$75,$A$5:$A$56,0),100),$B69:$CW69,"="&amp;"x",$B$3:$CW$3,"="&amp;"N"),0)</f>
        <v>0</v>
      </c>
      <c r="AE86">
        <f ca="1">IFERROR(SUMIFS(INDEX($B$5:$CW$56,MATCH(AE$75,$A$5:$A$56,0),1):INDEX($B$5:$CW$56,MATCH(AE$75,$A$5:$A$56,0),100),$B69:$CW69,"="&amp;"x",$B$3:$CW$3,"="&amp;"N"),0)</f>
        <v>0</v>
      </c>
      <c r="AF86">
        <f ca="1">IFERROR(SUMIFS(INDEX($B$5:$CW$56,MATCH(AF$75,$A$5:$A$56,0),1):INDEX($B$5:$CW$56,MATCH(AF$75,$A$5:$A$56,0),100),$B69:$CW69,"="&amp;"x",$B$3:$CW$3,"="&amp;"N"),0)</f>
        <v>0</v>
      </c>
      <c r="AG86">
        <f ca="1">IFERROR(SUMIFS(INDEX($B$5:$CW$56,MATCH(AG$75,$A$5:$A$56,0),1):INDEX($B$5:$CW$56,MATCH(AG$75,$A$5:$A$56,0),100),$B69:$CW69,"="&amp;"x",$B$3:$CW$3,"="&amp;"N"),0)</f>
        <v>0</v>
      </c>
      <c r="AH86">
        <f ca="1">IFERROR(SUMIFS(INDEX($B$5:$CW$56,MATCH(AH$75,$A$5:$A$56,0),1):INDEX($B$5:$CW$56,MATCH(AH$75,$A$5:$A$56,0),100),$B69:$CW69,"="&amp;"x",$B$3:$CW$3,"="&amp;"N"),0)</f>
        <v>0</v>
      </c>
      <c r="AI86">
        <f ca="1">IFERROR(SUMIFS(INDEX($B$5:$CW$56,MATCH(AI$75,$A$5:$A$56,0),1):INDEX($B$5:$CW$56,MATCH(AI$75,$A$5:$A$56,0),100),$B69:$CW69,"="&amp;"x",$B$3:$CW$3,"="&amp;"N"),0)</f>
        <v>0</v>
      </c>
      <c r="AJ86">
        <f ca="1">IFERROR(SUMIFS(INDEX($B$5:$CW$56,MATCH(AJ$75,$A$5:$A$56,0),1):INDEX($B$5:$CW$56,MATCH(AJ$75,$A$5:$A$56,0),100),$B69:$CW69,"="&amp;"x",$B$3:$CW$3,"="&amp;"N"),0)</f>
        <v>0</v>
      </c>
      <c r="AK86">
        <f ca="1">IFERROR(SUMIFS(INDEX($B$5:$CW$56,MATCH(AK$75,$A$5:$A$56,0),1):INDEX($B$5:$CW$56,MATCH(AK$75,$A$5:$A$56,0),100),$B69:$CW69,"="&amp;"x",$B$3:$CW$3,"="&amp;"N"),0)</f>
        <v>0</v>
      </c>
      <c r="AL86">
        <f ca="1">IFERROR(SUMIFS(INDEX($B$5:$CW$56,MATCH(AL$75,$A$5:$A$56,0),1):INDEX($B$5:$CW$56,MATCH(AL$75,$A$5:$A$56,0),100),$B69:$CW69,"="&amp;"x",$B$3:$CW$3,"="&amp;"N"),0)</f>
        <v>0</v>
      </c>
      <c r="AM86">
        <f ca="1">IFERROR(SUMIFS(INDEX($B$5:$CW$56,MATCH(AM$75,$A$5:$A$56,0),1):INDEX($B$5:$CW$56,MATCH(AM$75,$A$5:$A$56,0),100),$B69:$CW69,"="&amp;"x",$B$3:$CW$3,"="&amp;"N"),0)</f>
        <v>0</v>
      </c>
      <c r="AN86">
        <f ca="1">IFERROR(SUMIFS(INDEX($B$5:$CW$56,MATCH(AN$75,$A$5:$A$56,0),1):INDEX($B$5:$CW$56,MATCH(AN$75,$A$5:$A$56,0),100),$B69:$CW69,"="&amp;"x",$B$3:$CW$3,"="&amp;"N"),0)</f>
        <v>0</v>
      </c>
      <c r="AO86">
        <f ca="1">IFERROR(SUMIFS(INDEX($B$5:$CW$56,MATCH(AO$75,$A$5:$A$56,0),1):INDEX($B$5:$CW$56,MATCH(AO$75,$A$5:$A$56,0),100),$B69:$CW69,"="&amp;"x",$B$3:$CW$3,"="&amp;"N"),0)</f>
        <v>0</v>
      </c>
      <c r="AP86">
        <f ca="1">IFERROR(SUMIFS(INDEX($B$5:$CW$56,MATCH(AP$75,$A$5:$A$56,0),1):INDEX($B$5:$CW$56,MATCH(AP$75,$A$5:$A$56,0),100),$B69:$CW69,"="&amp;"x",$B$3:$CW$3,"="&amp;"N"),0)</f>
        <v>0</v>
      </c>
      <c r="AQ86">
        <f ca="1">IFERROR(SUMIFS(INDEX($B$5:$CW$56,MATCH(AQ$75,$A$5:$A$56,0),1):INDEX($B$5:$CW$56,MATCH(AQ$75,$A$5:$A$56,0),100),$B69:$CW69,"="&amp;"x",$B$3:$CW$3,"="&amp;"N"),0)</f>
        <v>0</v>
      </c>
      <c r="AR86">
        <f ca="1">IFERROR(SUMIFS(INDEX($B$5:$CW$56,MATCH(AR$75,$A$5:$A$56,0),1):INDEX($B$5:$CW$56,MATCH(AR$75,$A$5:$A$56,0),100),$B69:$CW69,"="&amp;"x",$B$3:$CW$3,"="&amp;"N"),0)</f>
        <v>0</v>
      </c>
      <c r="AS86">
        <f ca="1">IFERROR(SUMIFS(INDEX($B$5:$CW$56,MATCH(AS$75,$A$5:$A$56,0),1):INDEX($B$5:$CW$56,MATCH(AS$75,$A$5:$A$56,0),100),$B69:$CW69,"="&amp;"x",$B$3:$CW$3,"="&amp;"N"),0)</f>
        <v>0</v>
      </c>
      <c r="AT86">
        <f ca="1">IFERROR(SUMIFS(INDEX($B$5:$CW$56,MATCH(AT$75,$A$5:$A$56,0),1):INDEX($B$5:$CW$56,MATCH(AT$75,$A$5:$A$56,0),100),$B69:$CW69,"="&amp;"x",$B$3:$CW$3,"="&amp;"N"),0)</f>
        <v>0</v>
      </c>
      <c r="AU86">
        <f ca="1">IFERROR(SUMIFS(INDEX($B$5:$CW$56,MATCH(AU$75,$A$5:$A$56,0),1):INDEX($B$5:$CW$56,MATCH(AU$75,$A$5:$A$56,0),100),$B69:$CW69,"="&amp;"x",$B$3:$CW$3,"="&amp;"N"),0)</f>
        <v>0</v>
      </c>
      <c r="AV86">
        <f ca="1">IFERROR(SUMIFS(INDEX($B$5:$CW$56,MATCH(AV$75,$A$5:$A$56,0),1):INDEX($B$5:$CW$56,MATCH(AV$75,$A$5:$A$56,0),100),$B69:$CW69,"="&amp;"x",$B$3:$CW$3,"="&amp;"N"),0)</f>
        <v>0</v>
      </c>
      <c r="AW86">
        <f ca="1">IFERROR(SUMIFS(INDEX($B$5:$CW$56,MATCH(AW$75,$A$5:$A$56,0),1):INDEX($B$5:$CW$56,MATCH(AW$75,$A$5:$A$56,0),100),$B69:$CW69,"="&amp;"x",$B$3:$CW$3,"="&amp;"N"),0)</f>
        <v>0</v>
      </c>
      <c r="AX86">
        <f ca="1">IFERROR(SUMIFS(INDEX($B$5:$CW$56,MATCH(AX$75,$A$5:$A$56,0),1):INDEX($B$5:$CW$56,MATCH(AX$75,$A$5:$A$56,0),100),$B69:$CW69,"="&amp;"x",$B$3:$CW$3,"="&amp;"N"),0)</f>
        <v>0</v>
      </c>
      <c r="AY86">
        <f ca="1">IFERROR(SUMIFS(INDEX($B$5:$CW$56,MATCH(AY$75,$A$5:$A$56,0),1):INDEX($B$5:$CW$56,MATCH(AY$75,$A$5:$A$56,0),100),$B69:$CW69,"="&amp;"x",$B$3:$CW$3,"="&amp;"N"),0)</f>
        <v>0</v>
      </c>
      <c r="AZ86">
        <f ca="1">IFERROR(SUMIFS(INDEX($B$5:$CW$56,MATCH(AZ$75,$A$5:$A$56,0),1):INDEX($B$5:$CW$56,MATCH(AZ$75,$A$5:$A$56,0),100),$B69:$CW69,"="&amp;"x",$B$3:$CW$3,"="&amp;"N"),0)</f>
        <v>0</v>
      </c>
      <c r="BA86">
        <f ca="1">IFERROR(SUMIFS(INDEX($B$5:$CW$56,MATCH(BA$75,$A$5:$A$56,0),1):INDEX($B$5:$CW$56,MATCH(BA$75,$A$5:$A$56,0),100),$B69:$CW69,"="&amp;"x",$B$3:$CW$3,"="&amp;"N"),0)</f>
        <v>0</v>
      </c>
      <c r="BC86">
        <f t="shared" ca="1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ca="1">IFERROR(SUMIFS(INDEX($B$5:$CW$56,MATCH(B$75,$A$5:$A$56,0),1):INDEX($B$5:$CW$56,MATCH(B$75,$A$5:$A$56,0),100),$B70:$CW70,"="&amp;"x",$B$3:$CW$3,"="&amp;"N"),0)</f>
        <v>0</v>
      </c>
      <c r="C87">
        <f ca="1">IFERROR(SUMIFS(INDEX($B$5:$CW$56,MATCH(C$75,$A$5:$A$56,0),1):INDEX($B$5:$CW$56,MATCH(C$75,$A$5:$A$56,0),100),$B70:$CW70,"="&amp;"x",$B$3:$CW$3,"="&amp;"N"),0)</f>
        <v>0</v>
      </c>
      <c r="D87">
        <f ca="1">IFERROR(SUMIFS(INDEX($B$5:$CW$56,MATCH(D$75,$A$5:$A$56,0),1):INDEX($B$5:$CW$56,MATCH(D$75,$A$5:$A$56,0),100),$B70:$CW70,"="&amp;"x",$B$3:$CW$3,"="&amp;"N"),0)</f>
        <v>0</v>
      </c>
      <c r="E87">
        <f ca="1">IFERROR(SUMIFS(INDEX($B$5:$CW$56,MATCH(E$75,$A$5:$A$56,0),1):INDEX($B$5:$CW$56,MATCH(E$75,$A$5:$A$56,0),100),$B70:$CW70,"="&amp;"x",$B$3:$CW$3,"="&amp;"N"),0)</f>
        <v>0</v>
      </c>
      <c r="F87">
        <f ca="1">IFERROR(SUMIFS(INDEX($B$5:$CW$56,MATCH(F$75,$A$5:$A$56,0),1):INDEX($B$5:$CW$56,MATCH(F$75,$A$5:$A$56,0),100),$B70:$CW70,"="&amp;"x",$B$3:$CW$3,"="&amp;"N"),0)</f>
        <v>0</v>
      </c>
      <c r="G87">
        <f ca="1">IFERROR(SUMIFS(INDEX($B$5:$CW$56,MATCH(G$75,$A$5:$A$56,0),1):INDEX($B$5:$CW$56,MATCH(G$75,$A$5:$A$56,0),100),$B70:$CW70,"="&amp;"x",$B$3:$CW$3,"="&amp;"N"),0)</f>
        <v>0</v>
      </c>
      <c r="H87">
        <f ca="1">IFERROR(SUMIFS(INDEX($B$5:$CW$56,MATCH(H$75,$A$5:$A$56,0),1):INDEX($B$5:$CW$56,MATCH(H$75,$A$5:$A$56,0),100),$B70:$CW70,"="&amp;"x",$B$3:$CW$3,"="&amp;"N"),0)</f>
        <v>0</v>
      </c>
      <c r="I87">
        <f ca="1">IFERROR(SUMIFS(INDEX($B$5:$CW$56,MATCH(I$75,$A$5:$A$56,0),1):INDEX($B$5:$CW$56,MATCH(I$75,$A$5:$A$56,0),100),$B70:$CW70,"="&amp;"x",$B$3:$CW$3,"="&amp;"N"),0)</f>
        <v>0</v>
      </c>
      <c r="J87">
        <f ca="1">IFERROR(SUMIFS(INDEX($B$5:$CW$56,MATCH(J$75,$A$5:$A$56,0),1):INDEX($B$5:$CW$56,MATCH(J$75,$A$5:$A$56,0),100),$B70:$CW70,"="&amp;"x",$B$3:$CW$3,"="&amp;"N"),0)</f>
        <v>0</v>
      </c>
      <c r="K87">
        <f ca="1">IFERROR(SUMIFS(INDEX($B$5:$CW$56,MATCH(K$75,$A$5:$A$56,0),1):INDEX($B$5:$CW$56,MATCH(K$75,$A$5:$A$56,0),100),$B70:$CW70,"="&amp;"x",$B$3:$CW$3,"="&amp;"N"),0)</f>
        <v>0</v>
      </c>
      <c r="L87">
        <f ca="1">IFERROR(SUMIFS(INDEX($B$5:$CW$56,MATCH(L$75,$A$5:$A$56,0),1):INDEX($B$5:$CW$56,MATCH(L$75,$A$5:$A$56,0),100),$B70:$CW70,"="&amp;"x",$B$3:$CW$3,"="&amp;"N"),0)</f>
        <v>0</v>
      </c>
      <c r="M87">
        <f ca="1">IFERROR(SUMIFS(INDEX($B$5:$CW$56,MATCH(M$75,$A$5:$A$56,0),1):INDEX($B$5:$CW$56,MATCH(M$75,$A$5:$A$56,0),100),$B70:$CW70,"="&amp;"x",$B$3:$CW$3,"="&amp;"N"),0)</f>
        <v>0</v>
      </c>
      <c r="N87">
        <f ca="1">IFERROR(SUMIFS(INDEX($B$5:$CW$56,MATCH(N$75,$A$5:$A$56,0),1):INDEX($B$5:$CW$56,MATCH(N$75,$A$5:$A$56,0),100),$B70:$CW70,"="&amp;"x",$B$3:$CW$3,"="&amp;"N"),0)</f>
        <v>0</v>
      </c>
      <c r="O87">
        <f ca="1">IFERROR(SUMIFS(INDEX($B$5:$CW$56,MATCH(O$75,$A$5:$A$56,0),1):INDEX($B$5:$CW$56,MATCH(O$75,$A$5:$A$56,0),100),$B70:$CW70,"="&amp;"x",$B$3:$CW$3,"="&amp;"N"),0)</f>
        <v>0</v>
      </c>
      <c r="P87">
        <f ca="1">IFERROR(SUMIFS(INDEX($B$5:$CW$56,MATCH(P$75,$A$5:$A$56,0),1):INDEX($B$5:$CW$56,MATCH(P$75,$A$5:$A$56,0),100),$B70:$CW70,"="&amp;"x",$B$3:$CW$3,"="&amp;"N"),0)</f>
        <v>0</v>
      </c>
      <c r="Q87">
        <f ca="1">IFERROR(SUMIFS(INDEX($B$5:$CW$56,MATCH(Q$75,$A$5:$A$56,0),1):INDEX($B$5:$CW$56,MATCH(Q$75,$A$5:$A$56,0),100),$B70:$CW70,"="&amp;"x",$B$3:$CW$3,"="&amp;"N"),0)</f>
        <v>0</v>
      </c>
      <c r="R87">
        <f ca="1">IFERROR(SUMIFS(INDEX($B$5:$CW$56,MATCH(R$75,$A$5:$A$56,0),1):INDEX($B$5:$CW$56,MATCH(R$75,$A$5:$A$56,0),100),$B70:$CW70,"="&amp;"x",$B$3:$CW$3,"="&amp;"N"),0)</f>
        <v>0</v>
      </c>
      <c r="S87">
        <f ca="1">IFERROR(SUMIFS(INDEX($B$5:$CW$56,MATCH(S$75,$A$5:$A$56,0),1):INDEX($B$5:$CW$56,MATCH(S$75,$A$5:$A$56,0),100),$B70:$CW70,"="&amp;"x",$B$3:$CW$3,"="&amp;"N"),0)</f>
        <v>0</v>
      </c>
      <c r="T87">
        <f ca="1">IFERROR(SUMIFS(INDEX($B$5:$CW$56,MATCH(T$75,$A$5:$A$56,0),1):INDEX($B$5:$CW$56,MATCH(T$75,$A$5:$A$56,0),100),$B70:$CW70,"="&amp;"x",$B$3:$CW$3,"="&amp;"N"),0)</f>
        <v>0</v>
      </c>
      <c r="U87">
        <f ca="1">IFERROR(SUMIFS(INDEX($B$5:$CW$56,MATCH(U$75,$A$5:$A$56,0),1):INDEX($B$5:$CW$56,MATCH(U$75,$A$5:$A$56,0),100),$B70:$CW70,"="&amp;"x",$B$3:$CW$3,"="&amp;"N"),0)</f>
        <v>0</v>
      </c>
      <c r="V87">
        <f ca="1">IFERROR(SUMIFS(INDEX($B$5:$CW$56,MATCH(V$75,$A$5:$A$56,0),1):INDEX($B$5:$CW$56,MATCH(V$75,$A$5:$A$56,0),100),$B70:$CW70,"="&amp;"x",$B$3:$CW$3,"="&amp;"N"),0)</f>
        <v>0</v>
      </c>
      <c r="W87">
        <f ca="1">IFERROR(SUMIFS(INDEX($B$5:$CW$56,MATCH(W$75,$A$5:$A$56,0),1):INDEX($B$5:$CW$56,MATCH(W$75,$A$5:$A$56,0),100),$B70:$CW70,"="&amp;"x",$B$3:$CW$3,"="&amp;"N"),0)</f>
        <v>0</v>
      </c>
      <c r="X87">
        <f ca="1">IFERROR(SUMIFS(INDEX($B$5:$CW$56,MATCH(X$75,$A$5:$A$56,0),1):INDEX($B$5:$CW$56,MATCH(X$75,$A$5:$A$56,0),100),$B70:$CW70,"="&amp;"x",$B$3:$CW$3,"="&amp;"N"),0)</f>
        <v>0</v>
      </c>
      <c r="Y87">
        <f ca="1">IFERROR(SUMIFS(INDEX($B$5:$CW$56,MATCH(Y$75,$A$5:$A$56,0),1):INDEX($B$5:$CW$56,MATCH(Y$75,$A$5:$A$56,0),100),$B70:$CW70,"="&amp;"x",$B$3:$CW$3,"="&amp;"N"),0)</f>
        <v>0</v>
      </c>
      <c r="Z87">
        <f ca="1">IFERROR(SUMIFS(INDEX($B$5:$CW$56,MATCH(Z$75,$A$5:$A$56,0),1):INDEX($B$5:$CW$56,MATCH(Z$75,$A$5:$A$56,0),100),$B70:$CW70,"="&amp;"x",$B$3:$CW$3,"="&amp;"N"),0)</f>
        <v>0</v>
      </c>
      <c r="AA87">
        <f ca="1">IFERROR(SUMIFS(INDEX($B$5:$CW$56,MATCH(AA$75,$A$5:$A$56,0),1):INDEX($B$5:$CW$56,MATCH(AA$75,$A$5:$A$56,0),100),$B70:$CW70,"="&amp;"x",$B$3:$CW$3,"="&amp;"N"),0)</f>
        <v>0</v>
      </c>
      <c r="AB87">
        <f ca="1">IFERROR(SUMIFS(INDEX($B$5:$CW$56,MATCH(AB$75,$A$5:$A$56,0),1):INDEX($B$5:$CW$56,MATCH(AB$75,$A$5:$A$56,0),100),$B70:$CW70,"="&amp;"x",$B$3:$CW$3,"="&amp;"N"),0)</f>
        <v>0</v>
      </c>
      <c r="AC87">
        <f ca="1">IFERROR(SUMIFS(INDEX($B$5:$CW$56,MATCH(AC$75,$A$5:$A$56,0),1):INDEX($B$5:$CW$56,MATCH(AC$75,$A$5:$A$56,0),100),$B70:$CW70,"="&amp;"x",$B$3:$CW$3,"="&amp;"N"),0)</f>
        <v>0</v>
      </c>
      <c r="AD87">
        <f ca="1">IFERROR(SUMIFS(INDEX($B$5:$CW$56,MATCH(AD$75,$A$5:$A$56,0),1):INDEX($B$5:$CW$56,MATCH(AD$75,$A$5:$A$56,0),100),$B70:$CW70,"="&amp;"x",$B$3:$CW$3,"="&amp;"N"),0)</f>
        <v>0</v>
      </c>
      <c r="AE87">
        <f ca="1">IFERROR(SUMIFS(INDEX($B$5:$CW$56,MATCH(AE$75,$A$5:$A$56,0),1):INDEX($B$5:$CW$56,MATCH(AE$75,$A$5:$A$56,0),100),$B70:$CW70,"="&amp;"x",$B$3:$CW$3,"="&amp;"N"),0)</f>
        <v>0</v>
      </c>
      <c r="AF87">
        <f ca="1">IFERROR(SUMIFS(INDEX($B$5:$CW$56,MATCH(AF$75,$A$5:$A$56,0),1):INDEX($B$5:$CW$56,MATCH(AF$75,$A$5:$A$56,0),100),$B70:$CW70,"="&amp;"x",$B$3:$CW$3,"="&amp;"N"),0)</f>
        <v>0</v>
      </c>
      <c r="AG87">
        <f ca="1">IFERROR(SUMIFS(INDEX($B$5:$CW$56,MATCH(AG$75,$A$5:$A$56,0),1):INDEX($B$5:$CW$56,MATCH(AG$75,$A$5:$A$56,0),100),$B70:$CW70,"="&amp;"x",$B$3:$CW$3,"="&amp;"N"),0)</f>
        <v>0</v>
      </c>
      <c r="AH87">
        <f ca="1">IFERROR(SUMIFS(INDEX($B$5:$CW$56,MATCH(AH$75,$A$5:$A$56,0),1):INDEX($B$5:$CW$56,MATCH(AH$75,$A$5:$A$56,0),100),$B70:$CW70,"="&amp;"x",$B$3:$CW$3,"="&amp;"N"),0)</f>
        <v>0</v>
      </c>
      <c r="AI87">
        <f ca="1">IFERROR(SUMIFS(INDEX($B$5:$CW$56,MATCH(AI$75,$A$5:$A$56,0),1):INDEX($B$5:$CW$56,MATCH(AI$75,$A$5:$A$56,0),100),$B70:$CW70,"="&amp;"x",$B$3:$CW$3,"="&amp;"N"),0)</f>
        <v>0</v>
      </c>
      <c r="AJ87">
        <f ca="1">IFERROR(SUMIFS(INDEX($B$5:$CW$56,MATCH(AJ$75,$A$5:$A$56,0),1):INDEX($B$5:$CW$56,MATCH(AJ$75,$A$5:$A$56,0),100),$B70:$CW70,"="&amp;"x",$B$3:$CW$3,"="&amp;"N"),0)</f>
        <v>0</v>
      </c>
      <c r="AK87">
        <f ca="1">IFERROR(SUMIFS(INDEX($B$5:$CW$56,MATCH(AK$75,$A$5:$A$56,0),1):INDEX($B$5:$CW$56,MATCH(AK$75,$A$5:$A$56,0),100),$B70:$CW70,"="&amp;"x",$B$3:$CW$3,"="&amp;"N"),0)</f>
        <v>0</v>
      </c>
      <c r="AL87">
        <f ca="1">IFERROR(SUMIFS(INDEX($B$5:$CW$56,MATCH(AL$75,$A$5:$A$56,0),1):INDEX($B$5:$CW$56,MATCH(AL$75,$A$5:$A$56,0),100),$B70:$CW70,"="&amp;"x",$B$3:$CW$3,"="&amp;"N"),0)</f>
        <v>0</v>
      </c>
      <c r="AM87">
        <f ca="1">IFERROR(SUMIFS(INDEX($B$5:$CW$56,MATCH(AM$75,$A$5:$A$56,0),1):INDEX($B$5:$CW$56,MATCH(AM$75,$A$5:$A$56,0),100),$B70:$CW70,"="&amp;"x",$B$3:$CW$3,"="&amp;"N"),0)</f>
        <v>0</v>
      </c>
      <c r="AN87">
        <f ca="1">IFERROR(SUMIFS(INDEX($B$5:$CW$56,MATCH(AN$75,$A$5:$A$56,0),1):INDEX($B$5:$CW$56,MATCH(AN$75,$A$5:$A$56,0),100),$B70:$CW70,"="&amp;"x",$B$3:$CW$3,"="&amp;"N"),0)</f>
        <v>0</v>
      </c>
      <c r="AO87">
        <f ca="1">IFERROR(SUMIFS(INDEX($B$5:$CW$56,MATCH(AO$75,$A$5:$A$56,0),1):INDEX($B$5:$CW$56,MATCH(AO$75,$A$5:$A$56,0),100),$B70:$CW70,"="&amp;"x",$B$3:$CW$3,"="&amp;"N"),0)</f>
        <v>0</v>
      </c>
      <c r="AP87">
        <f ca="1">IFERROR(SUMIFS(INDEX($B$5:$CW$56,MATCH(AP$75,$A$5:$A$56,0),1):INDEX($B$5:$CW$56,MATCH(AP$75,$A$5:$A$56,0),100),$B70:$CW70,"="&amp;"x",$B$3:$CW$3,"="&amp;"N"),0)</f>
        <v>0</v>
      </c>
      <c r="AQ87">
        <f ca="1">IFERROR(SUMIFS(INDEX($B$5:$CW$56,MATCH(AQ$75,$A$5:$A$56,0),1):INDEX($B$5:$CW$56,MATCH(AQ$75,$A$5:$A$56,0),100),$B70:$CW70,"="&amp;"x",$B$3:$CW$3,"="&amp;"N"),0)</f>
        <v>0</v>
      </c>
      <c r="AR87">
        <f ca="1">IFERROR(SUMIFS(INDEX($B$5:$CW$56,MATCH(AR$75,$A$5:$A$56,0),1):INDEX($B$5:$CW$56,MATCH(AR$75,$A$5:$A$56,0),100),$B70:$CW70,"="&amp;"x",$B$3:$CW$3,"="&amp;"N"),0)</f>
        <v>0</v>
      </c>
      <c r="AS87">
        <f ca="1">IFERROR(SUMIFS(INDEX($B$5:$CW$56,MATCH(AS$75,$A$5:$A$56,0),1):INDEX($B$5:$CW$56,MATCH(AS$75,$A$5:$A$56,0),100),$B70:$CW70,"="&amp;"x",$B$3:$CW$3,"="&amp;"N"),0)</f>
        <v>0</v>
      </c>
      <c r="AT87">
        <f ca="1">IFERROR(SUMIFS(INDEX($B$5:$CW$56,MATCH(AT$75,$A$5:$A$56,0),1):INDEX($B$5:$CW$56,MATCH(AT$75,$A$5:$A$56,0),100),$B70:$CW70,"="&amp;"x",$B$3:$CW$3,"="&amp;"N"),0)</f>
        <v>0</v>
      </c>
      <c r="AU87">
        <f ca="1">IFERROR(SUMIFS(INDEX($B$5:$CW$56,MATCH(AU$75,$A$5:$A$56,0),1):INDEX($B$5:$CW$56,MATCH(AU$75,$A$5:$A$56,0),100),$B70:$CW70,"="&amp;"x",$B$3:$CW$3,"="&amp;"N"),0)</f>
        <v>0</v>
      </c>
      <c r="AV87">
        <f ca="1">IFERROR(SUMIFS(INDEX($B$5:$CW$56,MATCH(AV$75,$A$5:$A$56,0),1):INDEX($B$5:$CW$56,MATCH(AV$75,$A$5:$A$56,0),100),$B70:$CW70,"="&amp;"x",$B$3:$CW$3,"="&amp;"N"),0)</f>
        <v>0</v>
      </c>
      <c r="AW87">
        <f ca="1">IFERROR(SUMIFS(INDEX($B$5:$CW$56,MATCH(AW$75,$A$5:$A$56,0),1):INDEX($B$5:$CW$56,MATCH(AW$75,$A$5:$A$56,0),100),$B70:$CW70,"="&amp;"x",$B$3:$CW$3,"="&amp;"N"),0)</f>
        <v>0</v>
      </c>
      <c r="AX87">
        <f ca="1">IFERROR(SUMIFS(INDEX($B$5:$CW$56,MATCH(AX$75,$A$5:$A$56,0),1):INDEX($B$5:$CW$56,MATCH(AX$75,$A$5:$A$56,0),100),$B70:$CW70,"="&amp;"x",$B$3:$CW$3,"="&amp;"N"),0)</f>
        <v>0</v>
      </c>
      <c r="AY87">
        <f ca="1">IFERROR(SUMIFS(INDEX($B$5:$CW$56,MATCH(AY$75,$A$5:$A$56,0),1):INDEX($B$5:$CW$56,MATCH(AY$75,$A$5:$A$56,0),100),$B70:$CW70,"="&amp;"x",$B$3:$CW$3,"="&amp;"N"),0)</f>
        <v>0</v>
      </c>
      <c r="AZ87">
        <f ca="1">IFERROR(SUMIFS(INDEX($B$5:$CW$56,MATCH(AZ$75,$A$5:$A$56,0),1):INDEX($B$5:$CW$56,MATCH(AZ$75,$A$5:$A$56,0),100),$B70:$CW70,"="&amp;"x",$B$3:$CW$3,"="&amp;"N"),0)</f>
        <v>0</v>
      </c>
      <c r="BA87">
        <f ca="1">IFERROR(SUMIFS(INDEX($B$5:$CW$56,MATCH(BA$75,$A$5:$A$56,0),1):INDEX($B$5:$CW$56,MATCH(BA$75,$A$5:$A$56,0),100),$B70:$CW70,"="&amp;"x",$B$3:$CW$3,"="&amp;"N"),0)</f>
        <v>0</v>
      </c>
      <c r="BC87">
        <f t="shared" ca="1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ca="1">IFERROR(SUMIFS(INDEX($B$5:$CW$56,MATCH(B$75,$A$5:$A$56,0),1):INDEX($B$5:$CW$56,MATCH(B$75,$A$5:$A$56,0),100),$B71:$CW71,"="&amp;"x",$B$3:$CW$3,"="&amp;"N"),0)</f>
        <v>0</v>
      </c>
      <c r="C88">
        <f ca="1">IFERROR(SUMIFS(INDEX($B$5:$CW$56,MATCH(C$75,$A$5:$A$56,0),1):INDEX($B$5:$CW$56,MATCH(C$75,$A$5:$A$56,0),100),$B71:$CW71,"="&amp;"x",$B$3:$CW$3,"="&amp;"N"),0)</f>
        <v>0</v>
      </c>
      <c r="D88">
        <f ca="1">IFERROR(SUMIFS(INDEX($B$5:$CW$56,MATCH(D$75,$A$5:$A$56,0),1):INDEX($B$5:$CW$56,MATCH(D$75,$A$5:$A$56,0),100),$B71:$CW71,"="&amp;"x",$B$3:$CW$3,"="&amp;"N"),0)</f>
        <v>0</v>
      </c>
      <c r="E88">
        <f ca="1">IFERROR(SUMIFS(INDEX($B$5:$CW$56,MATCH(E$75,$A$5:$A$56,0),1):INDEX($B$5:$CW$56,MATCH(E$75,$A$5:$A$56,0),100),$B71:$CW71,"="&amp;"x",$B$3:$CW$3,"="&amp;"N"),0)</f>
        <v>0</v>
      </c>
      <c r="F88">
        <f ca="1">IFERROR(SUMIFS(INDEX($B$5:$CW$56,MATCH(F$75,$A$5:$A$56,0),1):INDEX($B$5:$CW$56,MATCH(F$75,$A$5:$A$56,0),100),$B71:$CW71,"="&amp;"x",$B$3:$CW$3,"="&amp;"N"),0)</f>
        <v>0</v>
      </c>
      <c r="G88">
        <f ca="1">IFERROR(SUMIFS(INDEX($B$5:$CW$56,MATCH(G$75,$A$5:$A$56,0),1):INDEX($B$5:$CW$56,MATCH(G$75,$A$5:$A$56,0),100),$B71:$CW71,"="&amp;"x",$B$3:$CW$3,"="&amp;"N"),0)</f>
        <v>0</v>
      </c>
      <c r="H88">
        <f ca="1">IFERROR(SUMIFS(INDEX($B$5:$CW$56,MATCH(H$75,$A$5:$A$56,0),1):INDEX($B$5:$CW$56,MATCH(H$75,$A$5:$A$56,0),100),$B71:$CW71,"="&amp;"x",$B$3:$CW$3,"="&amp;"N"),0)</f>
        <v>0</v>
      </c>
      <c r="I88">
        <f ca="1">IFERROR(SUMIFS(INDEX($B$5:$CW$56,MATCH(I$75,$A$5:$A$56,0),1):INDEX($B$5:$CW$56,MATCH(I$75,$A$5:$A$56,0),100),$B71:$CW71,"="&amp;"x",$B$3:$CW$3,"="&amp;"N"),0)</f>
        <v>0</v>
      </c>
      <c r="J88">
        <f ca="1">IFERROR(SUMIFS(INDEX($B$5:$CW$56,MATCH(J$75,$A$5:$A$56,0),1):INDEX($B$5:$CW$56,MATCH(J$75,$A$5:$A$56,0),100),$B71:$CW71,"="&amp;"x",$B$3:$CW$3,"="&amp;"N"),0)</f>
        <v>0</v>
      </c>
      <c r="K88">
        <f ca="1">IFERROR(SUMIFS(INDEX($B$5:$CW$56,MATCH(K$75,$A$5:$A$56,0),1):INDEX($B$5:$CW$56,MATCH(K$75,$A$5:$A$56,0),100),$B71:$CW71,"="&amp;"x",$B$3:$CW$3,"="&amp;"N"),0)</f>
        <v>0</v>
      </c>
      <c r="L88">
        <f ca="1">IFERROR(SUMIFS(INDEX($B$5:$CW$56,MATCH(L$75,$A$5:$A$56,0),1):INDEX($B$5:$CW$56,MATCH(L$75,$A$5:$A$56,0),100),$B71:$CW71,"="&amp;"x",$B$3:$CW$3,"="&amp;"N"),0)</f>
        <v>0</v>
      </c>
      <c r="M88">
        <f ca="1">IFERROR(SUMIFS(INDEX($B$5:$CW$56,MATCH(M$75,$A$5:$A$56,0),1):INDEX($B$5:$CW$56,MATCH(M$75,$A$5:$A$56,0),100),$B71:$CW71,"="&amp;"x",$B$3:$CW$3,"="&amp;"N"),0)</f>
        <v>0</v>
      </c>
      <c r="N88">
        <f ca="1">IFERROR(SUMIFS(INDEX($B$5:$CW$56,MATCH(N$75,$A$5:$A$56,0),1):INDEX($B$5:$CW$56,MATCH(N$75,$A$5:$A$56,0),100),$B71:$CW71,"="&amp;"x",$B$3:$CW$3,"="&amp;"N"),0)</f>
        <v>0</v>
      </c>
      <c r="O88">
        <f ca="1">IFERROR(SUMIFS(INDEX($B$5:$CW$56,MATCH(O$75,$A$5:$A$56,0),1):INDEX($B$5:$CW$56,MATCH(O$75,$A$5:$A$56,0),100),$B71:$CW71,"="&amp;"x",$B$3:$CW$3,"="&amp;"N"),0)</f>
        <v>0</v>
      </c>
      <c r="P88">
        <f ca="1">IFERROR(SUMIFS(INDEX($B$5:$CW$56,MATCH(P$75,$A$5:$A$56,0),1):INDEX($B$5:$CW$56,MATCH(P$75,$A$5:$A$56,0),100),$B71:$CW71,"="&amp;"x",$B$3:$CW$3,"="&amp;"N"),0)</f>
        <v>0</v>
      </c>
      <c r="Q88">
        <f ca="1">IFERROR(SUMIFS(INDEX($B$5:$CW$56,MATCH(Q$75,$A$5:$A$56,0),1):INDEX($B$5:$CW$56,MATCH(Q$75,$A$5:$A$56,0),100),$B71:$CW71,"="&amp;"x",$B$3:$CW$3,"="&amp;"N"),0)</f>
        <v>0</v>
      </c>
      <c r="R88">
        <f ca="1">IFERROR(SUMIFS(INDEX($B$5:$CW$56,MATCH(R$75,$A$5:$A$56,0),1):INDEX($B$5:$CW$56,MATCH(R$75,$A$5:$A$56,0),100),$B71:$CW71,"="&amp;"x",$B$3:$CW$3,"="&amp;"N"),0)</f>
        <v>0</v>
      </c>
      <c r="S88">
        <f ca="1">IFERROR(SUMIFS(INDEX($B$5:$CW$56,MATCH(S$75,$A$5:$A$56,0),1):INDEX($B$5:$CW$56,MATCH(S$75,$A$5:$A$56,0),100),$B71:$CW71,"="&amp;"x",$B$3:$CW$3,"="&amp;"N"),0)</f>
        <v>0</v>
      </c>
      <c r="T88">
        <f ca="1">IFERROR(SUMIFS(INDEX($B$5:$CW$56,MATCH(T$75,$A$5:$A$56,0),1):INDEX($B$5:$CW$56,MATCH(T$75,$A$5:$A$56,0),100),$B71:$CW71,"="&amp;"x",$B$3:$CW$3,"="&amp;"N"),0)</f>
        <v>0</v>
      </c>
      <c r="U88">
        <f ca="1">IFERROR(SUMIFS(INDEX($B$5:$CW$56,MATCH(U$75,$A$5:$A$56,0),1):INDEX($B$5:$CW$56,MATCH(U$75,$A$5:$A$56,0),100),$B71:$CW71,"="&amp;"x",$B$3:$CW$3,"="&amp;"N"),0)</f>
        <v>0</v>
      </c>
      <c r="V88">
        <f ca="1">IFERROR(SUMIFS(INDEX($B$5:$CW$56,MATCH(V$75,$A$5:$A$56,0),1):INDEX($B$5:$CW$56,MATCH(V$75,$A$5:$A$56,0),100),$B71:$CW71,"="&amp;"x",$B$3:$CW$3,"="&amp;"N"),0)</f>
        <v>0</v>
      </c>
      <c r="W88">
        <f ca="1">IFERROR(SUMIFS(INDEX($B$5:$CW$56,MATCH(W$75,$A$5:$A$56,0),1):INDEX($B$5:$CW$56,MATCH(W$75,$A$5:$A$56,0),100),$B71:$CW71,"="&amp;"x",$B$3:$CW$3,"="&amp;"N"),0)</f>
        <v>0</v>
      </c>
      <c r="X88">
        <f ca="1">IFERROR(SUMIFS(INDEX($B$5:$CW$56,MATCH(X$75,$A$5:$A$56,0),1):INDEX($B$5:$CW$56,MATCH(X$75,$A$5:$A$56,0),100),$B71:$CW71,"="&amp;"x",$B$3:$CW$3,"="&amp;"N"),0)</f>
        <v>0</v>
      </c>
      <c r="Y88">
        <f ca="1">IFERROR(SUMIFS(INDEX($B$5:$CW$56,MATCH(Y$75,$A$5:$A$56,0),1):INDEX($B$5:$CW$56,MATCH(Y$75,$A$5:$A$56,0),100),$B71:$CW71,"="&amp;"x",$B$3:$CW$3,"="&amp;"N"),0)</f>
        <v>0</v>
      </c>
      <c r="Z88">
        <f ca="1">IFERROR(SUMIFS(INDEX($B$5:$CW$56,MATCH(Z$75,$A$5:$A$56,0),1):INDEX($B$5:$CW$56,MATCH(Z$75,$A$5:$A$56,0),100),$B71:$CW71,"="&amp;"x",$B$3:$CW$3,"="&amp;"N"),0)</f>
        <v>0</v>
      </c>
      <c r="AA88">
        <f ca="1">IFERROR(SUMIFS(INDEX($B$5:$CW$56,MATCH(AA$75,$A$5:$A$56,0),1):INDEX($B$5:$CW$56,MATCH(AA$75,$A$5:$A$56,0),100),$B71:$CW71,"="&amp;"x",$B$3:$CW$3,"="&amp;"N"),0)</f>
        <v>0</v>
      </c>
      <c r="AB88">
        <f ca="1">IFERROR(SUMIFS(INDEX($B$5:$CW$56,MATCH(AB$75,$A$5:$A$56,0),1):INDEX($B$5:$CW$56,MATCH(AB$75,$A$5:$A$56,0),100),$B71:$CW71,"="&amp;"x",$B$3:$CW$3,"="&amp;"N"),0)</f>
        <v>0</v>
      </c>
      <c r="AC88">
        <f ca="1">IFERROR(SUMIFS(INDEX($B$5:$CW$56,MATCH(AC$75,$A$5:$A$56,0),1):INDEX($B$5:$CW$56,MATCH(AC$75,$A$5:$A$56,0),100),$B71:$CW71,"="&amp;"x",$B$3:$CW$3,"="&amp;"N"),0)</f>
        <v>0</v>
      </c>
      <c r="AD88">
        <f ca="1">IFERROR(SUMIFS(INDEX($B$5:$CW$56,MATCH(AD$75,$A$5:$A$56,0),1):INDEX($B$5:$CW$56,MATCH(AD$75,$A$5:$A$56,0),100),$B71:$CW71,"="&amp;"x",$B$3:$CW$3,"="&amp;"N"),0)</f>
        <v>0</v>
      </c>
      <c r="AE88">
        <f ca="1">IFERROR(SUMIFS(INDEX($B$5:$CW$56,MATCH(AE$75,$A$5:$A$56,0),1):INDEX($B$5:$CW$56,MATCH(AE$75,$A$5:$A$56,0),100),$B71:$CW71,"="&amp;"x",$B$3:$CW$3,"="&amp;"N"),0)</f>
        <v>0</v>
      </c>
      <c r="AF88">
        <f ca="1">IFERROR(SUMIFS(INDEX($B$5:$CW$56,MATCH(AF$75,$A$5:$A$56,0),1):INDEX($B$5:$CW$56,MATCH(AF$75,$A$5:$A$56,0),100),$B71:$CW71,"="&amp;"x",$B$3:$CW$3,"="&amp;"N"),0)</f>
        <v>0</v>
      </c>
      <c r="AG88">
        <f ca="1">IFERROR(SUMIFS(INDEX($B$5:$CW$56,MATCH(AG$75,$A$5:$A$56,0),1):INDEX($B$5:$CW$56,MATCH(AG$75,$A$5:$A$56,0),100),$B71:$CW71,"="&amp;"x",$B$3:$CW$3,"="&amp;"N"),0)</f>
        <v>0</v>
      </c>
      <c r="AH88">
        <f ca="1">IFERROR(SUMIFS(INDEX($B$5:$CW$56,MATCH(AH$75,$A$5:$A$56,0),1):INDEX($B$5:$CW$56,MATCH(AH$75,$A$5:$A$56,0),100),$B71:$CW71,"="&amp;"x",$B$3:$CW$3,"="&amp;"N"),0)</f>
        <v>0</v>
      </c>
      <c r="AI88">
        <f ca="1">IFERROR(SUMIFS(INDEX($B$5:$CW$56,MATCH(AI$75,$A$5:$A$56,0),1):INDEX($B$5:$CW$56,MATCH(AI$75,$A$5:$A$56,0),100),$B71:$CW71,"="&amp;"x",$B$3:$CW$3,"="&amp;"N"),0)</f>
        <v>0</v>
      </c>
      <c r="AJ88">
        <f ca="1">IFERROR(SUMIFS(INDEX($B$5:$CW$56,MATCH(AJ$75,$A$5:$A$56,0),1):INDEX($B$5:$CW$56,MATCH(AJ$75,$A$5:$A$56,0),100),$B71:$CW71,"="&amp;"x",$B$3:$CW$3,"="&amp;"N"),0)</f>
        <v>0</v>
      </c>
      <c r="AK88">
        <f ca="1">IFERROR(SUMIFS(INDEX($B$5:$CW$56,MATCH(AK$75,$A$5:$A$56,0),1):INDEX($B$5:$CW$56,MATCH(AK$75,$A$5:$A$56,0),100),$B71:$CW71,"="&amp;"x",$B$3:$CW$3,"="&amp;"N"),0)</f>
        <v>0</v>
      </c>
      <c r="AL88">
        <f ca="1">IFERROR(SUMIFS(INDEX($B$5:$CW$56,MATCH(AL$75,$A$5:$A$56,0),1):INDEX($B$5:$CW$56,MATCH(AL$75,$A$5:$A$56,0),100),$B71:$CW71,"="&amp;"x",$B$3:$CW$3,"="&amp;"N"),0)</f>
        <v>0</v>
      </c>
      <c r="AM88">
        <f ca="1">IFERROR(SUMIFS(INDEX($B$5:$CW$56,MATCH(AM$75,$A$5:$A$56,0),1):INDEX($B$5:$CW$56,MATCH(AM$75,$A$5:$A$56,0),100),$B71:$CW71,"="&amp;"x",$B$3:$CW$3,"="&amp;"N"),0)</f>
        <v>0</v>
      </c>
      <c r="AN88">
        <f ca="1">IFERROR(SUMIFS(INDEX($B$5:$CW$56,MATCH(AN$75,$A$5:$A$56,0),1):INDEX($B$5:$CW$56,MATCH(AN$75,$A$5:$A$56,0),100),$B71:$CW71,"="&amp;"x",$B$3:$CW$3,"="&amp;"N"),0)</f>
        <v>0</v>
      </c>
      <c r="AO88">
        <f ca="1">IFERROR(SUMIFS(INDEX($B$5:$CW$56,MATCH(AO$75,$A$5:$A$56,0),1):INDEX($B$5:$CW$56,MATCH(AO$75,$A$5:$A$56,0),100),$B71:$CW71,"="&amp;"x",$B$3:$CW$3,"="&amp;"N"),0)</f>
        <v>0</v>
      </c>
      <c r="AP88">
        <f ca="1">IFERROR(SUMIFS(INDEX($B$5:$CW$56,MATCH(AP$75,$A$5:$A$56,0),1):INDEX($B$5:$CW$56,MATCH(AP$75,$A$5:$A$56,0),100),$B71:$CW71,"="&amp;"x",$B$3:$CW$3,"="&amp;"N"),0)</f>
        <v>0</v>
      </c>
      <c r="AQ88">
        <f ca="1">IFERROR(SUMIFS(INDEX($B$5:$CW$56,MATCH(AQ$75,$A$5:$A$56,0),1):INDEX($B$5:$CW$56,MATCH(AQ$75,$A$5:$A$56,0),100),$B71:$CW71,"="&amp;"x",$B$3:$CW$3,"="&amp;"N"),0)</f>
        <v>0</v>
      </c>
      <c r="AR88">
        <f ca="1">IFERROR(SUMIFS(INDEX($B$5:$CW$56,MATCH(AR$75,$A$5:$A$56,0),1):INDEX($B$5:$CW$56,MATCH(AR$75,$A$5:$A$56,0),100),$B71:$CW71,"="&amp;"x",$B$3:$CW$3,"="&amp;"N"),0)</f>
        <v>0</v>
      </c>
      <c r="AS88">
        <f ca="1">IFERROR(SUMIFS(INDEX($B$5:$CW$56,MATCH(AS$75,$A$5:$A$56,0),1):INDEX($B$5:$CW$56,MATCH(AS$75,$A$5:$A$56,0),100),$B71:$CW71,"="&amp;"x",$B$3:$CW$3,"="&amp;"N"),0)</f>
        <v>0</v>
      </c>
      <c r="AT88">
        <f ca="1">IFERROR(SUMIFS(INDEX($B$5:$CW$56,MATCH(AT$75,$A$5:$A$56,0),1):INDEX($B$5:$CW$56,MATCH(AT$75,$A$5:$A$56,0),100),$B71:$CW71,"="&amp;"x",$B$3:$CW$3,"="&amp;"N"),0)</f>
        <v>0</v>
      </c>
      <c r="AU88">
        <f ca="1">IFERROR(SUMIFS(INDEX($B$5:$CW$56,MATCH(AU$75,$A$5:$A$56,0),1):INDEX($B$5:$CW$56,MATCH(AU$75,$A$5:$A$56,0),100),$B71:$CW71,"="&amp;"x",$B$3:$CW$3,"="&amp;"N"),0)</f>
        <v>0</v>
      </c>
      <c r="AV88">
        <f ca="1">IFERROR(SUMIFS(INDEX($B$5:$CW$56,MATCH(AV$75,$A$5:$A$56,0),1):INDEX($B$5:$CW$56,MATCH(AV$75,$A$5:$A$56,0),100),$B71:$CW71,"="&amp;"x",$B$3:$CW$3,"="&amp;"N"),0)</f>
        <v>0</v>
      </c>
      <c r="AW88">
        <f ca="1">IFERROR(SUMIFS(INDEX($B$5:$CW$56,MATCH(AW$75,$A$5:$A$56,0),1):INDEX($B$5:$CW$56,MATCH(AW$75,$A$5:$A$56,0),100),$B71:$CW71,"="&amp;"x",$B$3:$CW$3,"="&amp;"N"),0)</f>
        <v>0</v>
      </c>
      <c r="AX88">
        <f ca="1">IFERROR(SUMIFS(INDEX($B$5:$CW$56,MATCH(AX$75,$A$5:$A$56,0),1):INDEX($B$5:$CW$56,MATCH(AX$75,$A$5:$A$56,0),100),$B71:$CW71,"="&amp;"x",$B$3:$CW$3,"="&amp;"N"),0)</f>
        <v>0</v>
      </c>
      <c r="AY88">
        <f ca="1">IFERROR(SUMIFS(INDEX($B$5:$CW$56,MATCH(AY$75,$A$5:$A$56,0),1):INDEX($B$5:$CW$56,MATCH(AY$75,$A$5:$A$56,0),100),$B71:$CW71,"="&amp;"x",$B$3:$CW$3,"="&amp;"N"),0)</f>
        <v>0</v>
      </c>
      <c r="AZ88">
        <f ca="1">IFERROR(SUMIFS(INDEX($B$5:$CW$56,MATCH(AZ$75,$A$5:$A$56,0),1):INDEX($B$5:$CW$56,MATCH(AZ$75,$A$5:$A$56,0),100),$B71:$CW71,"="&amp;"x",$B$3:$CW$3,"="&amp;"N"),0)</f>
        <v>0</v>
      </c>
      <c r="BA88">
        <f ca="1">IFERROR(SUMIFS(INDEX($B$5:$CW$56,MATCH(BA$75,$A$5:$A$56,0),1):INDEX($B$5:$CW$56,MATCH(BA$75,$A$5:$A$56,0),100),$B71:$CW71,"="&amp;"x",$B$3:$CW$3,"="&amp;"N"),0)</f>
        <v>0</v>
      </c>
      <c r="BC88">
        <f t="shared" ca="1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ca="1">IFERROR(SUMIFS(INDEX($B$5:$CW$56,MATCH(B$75,$A$5:$A$56,0),1):INDEX($B$5:$CW$56,MATCH(B$75,$A$5:$A$56,0),100),$B72:$CW72,"="&amp;"x",$B$3:$CW$3,"="&amp;"N"),0)</f>
        <v>0</v>
      </c>
      <c r="C89">
        <f ca="1">IFERROR(SUMIFS(INDEX($B$5:$CW$56,MATCH(C$75,$A$5:$A$56,0),1):INDEX($B$5:$CW$56,MATCH(C$75,$A$5:$A$56,0),100),$B72:$CW72,"="&amp;"x",$B$3:$CW$3,"="&amp;"N"),0)</f>
        <v>0</v>
      </c>
      <c r="D89">
        <f ca="1">IFERROR(SUMIFS(INDEX($B$5:$CW$56,MATCH(D$75,$A$5:$A$56,0),1):INDEX($B$5:$CW$56,MATCH(D$75,$A$5:$A$56,0),100),$B72:$CW72,"="&amp;"x",$B$3:$CW$3,"="&amp;"N"),0)</f>
        <v>0</v>
      </c>
      <c r="E89">
        <f ca="1">IFERROR(SUMIFS(INDEX($B$5:$CW$56,MATCH(E$75,$A$5:$A$56,0),1):INDEX($B$5:$CW$56,MATCH(E$75,$A$5:$A$56,0),100),$B72:$CW72,"="&amp;"x",$B$3:$CW$3,"="&amp;"N"),0)</f>
        <v>0</v>
      </c>
      <c r="F89">
        <f ca="1">IFERROR(SUMIFS(INDEX($B$5:$CW$56,MATCH(F$75,$A$5:$A$56,0),1):INDEX($B$5:$CW$56,MATCH(F$75,$A$5:$A$56,0),100),$B72:$CW72,"="&amp;"x",$B$3:$CW$3,"="&amp;"N"),0)</f>
        <v>0</v>
      </c>
      <c r="G89">
        <f ca="1">IFERROR(SUMIFS(INDEX($B$5:$CW$56,MATCH(G$75,$A$5:$A$56,0),1):INDEX($B$5:$CW$56,MATCH(G$75,$A$5:$A$56,0),100),$B72:$CW72,"="&amp;"x",$B$3:$CW$3,"="&amp;"N"),0)</f>
        <v>0</v>
      </c>
      <c r="H89">
        <f ca="1">IFERROR(SUMIFS(INDEX($B$5:$CW$56,MATCH(H$75,$A$5:$A$56,0),1):INDEX($B$5:$CW$56,MATCH(H$75,$A$5:$A$56,0),100),$B72:$CW72,"="&amp;"x",$B$3:$CW$3,"="&amp;"N"),0)</f>
        <v>0</v>
      </c>
      <c r="I89">
        <f ca="1">IFERROR(SUMIFS(INDEX($B$5:$CW$56,MATCH(I$75,$A$5:$A$56,0),1):INDEX($B$5:$CW$56,MATCH(I$75,$A$5:$A$56,0),100),$B72:$CW72,"="&amp;"x",$B$3:$CW$3,"="&amp;"N"),0)</f>
        <v>0</v>
      </c>
      <c r="J89">
        <f ca="1">IFERROR(SUMIFS(INDEX($B$5:$CW$56,MATCH(J$75,$A$5:$A$56,0),1):INDEX($B$5:$CW$56,MATCH(J$75,$A$5:$A$56,0),100),$B72:$CW72,"="&amp;"x",$B$3:$CW$3,"="&amp;"N"),0)</f>
        <v>0</v>
      </c>
      <c r="K89">
        <f ca="1">IFERROR(SUMIFS(INDEX($B$5:$CW$56,MATCH(K$75,$A$5:$A$56,0),1):INDEX($B$5:$CW$56,MATCH(K$75,$A$5:$A$56,0),100),$B72:$CW72,"="&amp;"x",$B$3:$CW$3,"="&amp;"N"),0)</f>
        <v>0</v>
      </c>
      <c r="L89">
        <f ca="1">IFERROR(SUMIFS(INDEX($B$5:$CW$56,MATCH(L$75,$A$5:$A$56,0),1):INDEX($B$5:$CW$56,MATCH(L$75,$A$5:$A$56,0),100),$B72:$CW72,"="&amp;"x",$B$3:$CW$3,"="&amp;"N"),0)</f>
        <v>0</v>
      </c>
      <c r="M89">
        <f ca="1">IFERROR(SUMIFS(INDEX($B$5:$CW$56,MATCH(M$75,$A$5:$A$56,0),1):INDEX($B$5:$CW$56,MATCH(M$75,$A$5:$A$56,0),100),$B72:$CW72,"="&amp;"x",$B$3:$CW$3,"="&amp;"N"),0)</f>
        <v>0</v>
      </c>
      <c r="N89">
        <f ca="1">IFERROR(SUMIFS(INDEX($B$5:$CW$56,MATCH(N$75,$A$5:$A$56,0),1):INDEX($B$5:$CW$56,MATCH(N$75,$A$5:$A$56,0),100),$B72:$CW72,"="&amp;"x",$B$3:$CW$3,"="&amp;"N"),0)</f>
        <v>0</v>
      </c>
      <c r="O89">
        <f ca="1">IFERROR(SUMIFS(INDEX($B$5:$CW$56,MATCH(O$75,$A$5:$A$56,0),1):INDEX($B$5:$CW$56,MATCH(O$75,$A$5:$A$56,0),100),$B72:$CW72,"="&amp;"x",$B$3:$CW$3,"="&amp;"N"),0)</f>
        <v>0</v>
      </c>
      <c r="P89">
        <f ca="1">IFERROR(SUMIFS(INDEX($B$5:$CW$56,MATCH(P$75,$A$5:$A$56,0),1):INDEX($B$5:$CW$56,MATCH(P$75,$A$5:$A$56,0),100),$B72:$CW72,"="&amp;"x",$B$3:$CW$3,"="&amp;"N"),0)</f>
        <v>0</v>
      </c>
      <c r="Q89">
        <f ca="1">IFERROR(SUMIFS(INDEX($B$5:$CW$56,MATCH(Q$75,$A$5:$A$56,0),1):INDEX($B$5:$CW$56,MATCH(Q$75,$A$5:$A$56,0),100),$B72:$CW72,"="&amp;"x",$B$3:$CW$3,"="&amp;"N"),0)</f>
        <v>0</v>
      </c>
      <c r="R89">
        <f ca="1">IFERROR(SUMIFS(INDEX($B$5:$CW$56,MATCH(R$75,$A$5:$A$56,0),1):INDEX($B$5:$CW$56,MATCH(R$75,$A$5:$A$56,0),100),$B72:$CW72,"="&amp;"x",$B$3:$CW$3,"="&amp;"N"),0)</f>
        <v>0</v>
      </c>
      <c r="S89">
        <f ca="1">IFERROR(SUMIFS(INDEX($B$5:$CW$56,MATCH(S$75,$A$5:$A$56,0),1):INDEX($B$5:$CW$56,MATCH(S$75,$A$5:$A$56,0),100),$B72:$CW72,"="&amp;"x",$B$3:$CW$3,"="&amp;"N"),0)</f>
        <v>0</v>
      </c>
      <c r="T89">
        <f ca="1">IFERROR(SUMIFS(INDEX($B$5:$CW$56,MATCH(T$75,$A$5:$A$56,0),1):INDEX($B$5:$CW$56,MATCH(T$75,$A$5:$A$56,0),100),$B72:$CW72,"="&amp;"x",$B$3:$CW$3,"="&amp;"N"),0)</f>
        <v>0</v>
      </c>
      <c r="U89">
        <f ca="1">IFERROR(SUMIFS(INDEX($B$5:$CW$56,MATCH(U$75,$A$5:$A$56,0),1):INDEX($B$5:$CW$56,MATCH(U$75,$A$5:$A$56,0),100),$B72:$CW72,"="&amp;"x",$B$3:$CW$3,"="&amp;"N"),0)</f>
        <v>0</v>
      </c>
      <c r="V89">
        <f ca="1">IFERROR(SUMIFS(INDEX($B$5:$CW$56,MATCH(V$75,$A$5:$A$56,0),1):INDEX($B$5:$CW$56,MATCH(V$75,$A$5:$A$56,0),100),$B72:$CW72,"="&amp;"x",$B$3:$CW$3,"="&amp;"N"),0)</f>
        <v>0</v>
      </c>
      <c r="W89">
        <f ca="1">IFERROR(SUMIFS(INDEX($B$5:$CW$56,MATCH(W$75,$A$5:$A$56,0),1):INDEX($B$5:$CW$56,MATCH(W$75,$A$5:$A$56,0),100),$B72:$CW72,"="&amp;"x",$B$3:$CW$3,"="&amp;"N"),0)</f>
        <v>0</v>
      </c>
      <c r="X89">
        <f ca="1">IFERROR(SUMIFS(INDEX($B$5:$CW$56,MATCH(X$75,$A$5:$A$56,0),1):INDEX($B$5:$CW$56,MATCH(X$75,$A$5:$A$56,0),100),$B72:$CW72,"="&amp;"x",$B$3:$CW$3,"="&amp;"N"),0)</f>
        <v>0</v>
      </c>
      <c r="Y89">
        <f ca="1">IFERROR(SUMIFS(INDEX($B$5:$CW$56,MATCH(Y$75,$A$5:$A$56,0),1):INDEX($B$5:$CW$56,MATCH(Y$75,$A$5:$A$56,0),100),$B72:$CW72,"="&amp;"x",$B$3:$CW$3,"="&amp;"N"),0)</f>
        <v>0</v>
      </c>
      <c r="Z89">
        <f ca="1">IFERROR(SUMIFS(INDEX($B$5:$CW$56,MATCH(Z$75,$A$5:$A$56,0),1):INDEX($B$5:$CW$56,MATCH(Z$75,$A$5:$A$56,0),100),$B72:$CW72,"="&amp;"x",$B$3:$CW$3,"="&amp;"N"),0)</f>
        <v>0</v>
      </c>
      <c r="AA89">
        <f ca="1">IFERROR(SUMIFS(INDEX($B$5:$CW$56,MATCH(AA$75,$A$5:$A$56,0),1):INDEX($B$5:$CW$56,MATCH(AA$75,$A$5:$A$56,0),100),$B72:$CW72,"="&amp;"x",$B$3:$CW$3,"="&amp;"N"),0)</f>
        <v>0</v>
      </c>
      <c r="AB89">
        <f ca="1">IFERROR(SUMIFS(INDEX($B$5:$CW$56,MATCH(AB$75,$A$5:$A$56,0),1):INDEX($B$5:$CW$56,MATCH(AB$75,$A$5:$A$56,0),100),$B72:$CW72,"="&amp;"x",$B$3:$CW$3,"="&amp;"N"),0)</f>
        <v>0</v>
      </c>
      <c r="AC89">
        <f ca="1">IFERROR(SUMIFS(INDEX($B$5:$CW$56,MATCH(AC$75,$A$5:$A$56,0),1):INDEX($B$5:$CW$56,MATCH(AC$75,$A$5:$A$56,0),100),$B72:$CW72,"="&amp;"x",$B$3:$CW$3,"="&amp;"N"),0)</f>
        <v>0</v>
      </c>
      <c r="AD89">
        <f ca="1">IFERROR(SUMIFS(INDEX($B$5:$CW$56,MATCH(AD$75,$A$5:$A$56,0),1):INDEX($B$5:$CW$56,MATCH(AD$75,$A$5:$A$56,0),100),$B72:$CW72,"="&amp;"x",$B$3:$CW$3,"="&amp;"N"),0)</f>
        <v>0</v>
      </c>
      <c r="AE89">
        <f ca="1">IFERROR(SUMIFS(INDEX($B$5:$CW$56,MATCH(AE$75,$A$5:$A$56,0),1):INDEX($B$5:$CW$56,MATCH(AE$75,$A$5:$A$56,0),100),$B72:$CW72,"="&amp;"x",$B$3:$CW$3,"="&amp;"N"),0)</f>
        <v>0</v>
      </c>
      <c r="AF89">
        <f ca="1">IFERROR(SUMIFS(INDEX($B$5:$CW$56,MATCH(AF$75,$A$5:$A$56,0),1):INDEX($B$5:$CW$56,MATCH(AF$75,$A$5:$A$56,0),100),$B72:$CW72,"="&amp;"x",$B$3:$CW$3,"="&amp;"N"),0)</f>
        <v>0</v>
      </c>
      <c r="AG89">
        <f ca="1">IFERROR(SUMIFS(INDEX($B$5:$CW$56,MATCH(AG$75,$A$5:$A$56,0),1):INDEX($B$5:$CW$56,MATCH(AG$75,$A$5:$A$56,0),100),$B72:$CW72,"="&amp;"x",$B$3:$CW$3,"="&amp;"N"),0)</f>
        <v>0</v>
      </c>
      <c r="AH89">
        <f ca="1">IFERROR(SUMIFS(INDEX($B$5:$CW$56,MATCH(AH$75,$A$5:$A$56,0),1):INDEX($B$5:$CW$56,MATCH(AH$75,$A$5:$A$56,0),100),$B72:$CW72,"="&amp;"x",$B$3:$CW$3,"="&amp;"N"),0)</f>
        <v>0</v>
      </c>
      <c r="AI89">
        <f ca="1">IFERROR(SUMIFS(INDEX($B$5:$CW$56,MATCH(AI$75,$A$5:$A$56,0),1):INDEX($B$5:$CW$56,MATCH(AI$75,$A$5:$A$56,0),100),$B72:$CW72,"="&amp;"x",$B$3:$CW$3,"="&amp;"N"),0)</f>
        <v>0</v>
      </c>
      <c r="AJ89">
        <f ca="1">IFERROR(SUMIFS(INDEX($B$5:$CW$56,MATCH(AJ$75,$A$5:$A$56,0),1):INDEX($B$5:$CW$56,MATCH(AJ$75,$A$5:$A$56,0),100),$B72:$CW72,"="&amp;"x",$B$3:$CW$3,"="&amp;"N"),0)</f>
        <v>0</v>
      </c>
      <c r="AK89">
        <f ca="1">IFERROR(SUMIFS(INDEX($B$5:$CW$56,MATCH(AK$75,$A$5:$A$56,0),1):INDEX($B$5:$CW$56,MATCH(AK$75,$A$5:$A$56,0),100),$B72:$CW72,"="&amp;"x",$B$3:$CW$3,"="&amp;"N"),0)</f>
        <v>0</v>
      </c>
      <c r="AL89">
        <f ca="1">IFERROR(SUMIFS(INDEX($B$5:$CW$56,MATCH(AL$75,$A$5:$A$56,0),1):INDEX($B$5:$CW$56,MATCH(AL$75,$A$5:$A$56,0),100),$B72:$CW72,"="&amp;"x",$B$3:$CW$3,"="&amp;"N"),0)</f>
        <v>0</v>
      </c>
      <c r="AM89">
        <f ca="1">IFERROR(SUMIFS(INDEX($B$5:$CW$56,MATCH(AM$75,$A$5:$A$56,0),1):INDEX($B$5:$CW$56,MATCH(AM$75,$A$5:$A$56,0),100),$B72:$CW72,"="&amp;"x",$B$3:$CW$3,"="&amp;"N"),0)</f>
        <v>0</v>
      </c>
      <c r="AN89">
        <f ca="1">IFERROR(SUMIFS(INDEX($B$5:$CW$56,MATCH(AN$75,$A$5:$A$56,0),1):INDEX($B$5:$CW$56,MATCH(AN$75,$A$5:$A$56,0),100),$B72:$CW72,"="&amp;"x",$B$3:$CW$3,"="&amp;"N"),0)</f>
        <v>0</v>
      </c>
      <c r="AO89">
        <f ca="1">IFERROR(SUMIFS(INDEX($B$5:$CW$56,MATCH(AO$75,$A$5:$A$56,0),1):INDEX($B$5:$CW$56,MATCH(AO$75,$A$5:$A$56,0),100),$B72:$CW72,"="&amp;"x",$B$3:$CW$3,"="&amp;"N"),0)</f>
        <v>0</v>
      </c>
      <c r="AP89">
        <f ca="1">IFERROR(SUMIFS(INDEX($B$5:$CW$56,MATCH(AP$75,$A$5:$A$56,0),1):INDEX($B$5:$CW$56,MATCH(AP$75,$A$5:$A$56,0),100),$B72:$CW72,"="&amp;"x",$B$3:$CW$3,"="&amp;"N"),0)</f>
        <v>0</v>
      </c>
      <c r="AQ89">
        <f ca="1">IFERROR(SUMIFS(INDEX($B$5:$CW$56,MATCH(AQ$75,$A$5:$A$56,0),1):INDEX($B$5:$CW$56,MATCH(AQ$75,$A$5:$A$56,0),100),$B72:$CW72,"="&amp;"x",$B$3:$CW$3,"="&amp;"N"),0)</f>
        <v>0</v>
      </c>
      <c r="AR89">
        <f ca="1">IFERROR(SUMIFS(INDEX($B$5:$CW$56,MATCH(AR$75,$A$5:$A$56,0),1):INDEX($B$5:$CW$56,MATCH(AR$75,$A$5:$A$56,0),100),$B72:$CW72,"="&amp;"x",$B$3:$CW$3,"="&amp;"N"),0)</f>
        <v>0</v>
      </c>
      <c r="AS89">
        <f ca="1">IFERROR(SUMIFS(INDEX($B$5:$CW$56,MATCH(AS$75,$A$5:$A$56,0),1):INDEX($B$5:$CW$56,MATCH(AS$75,$A$5:$A$56,0),100),$B72:$CW72,"="&amp;"x",$B$3:$CW$3,"="&amp;"N"),0)</f>
        <v>0</v>
      </c>
      <c r="AT89">
        <f ca="1">IFERROR(SUMIFS(INDEX($B$5:$CW$56,MATCH(AT$75,$A$5:$A$56,0),1):INDEX($B$5:$CW$56,MATCH(AT$75,$A$5:$A$56,0),100),$B72:$CW72,"="&amp;"x",$B$3:$CW$3,"="&amp;"N"),0)</f>
        <v>0</v>
      </c>
      <c r="AU89">
        <f ca="1">IFERROR(SUMIFS(INDEX($B$5:$CW$56,MATCH(AU$75,$A$5:$A$56,0),1):INDEX($B$5:$CW$56,MATCH(AU$75,$A$5:$A$56,0),100),$B72:$CW72,"="&amp;"x",$B$3:$CW$3,"="&amp;"N"),0)</f>
        <v>0</v>
      </c>
      <c r="AV89">
        <f ca="1">IFERROR(SUMIFS(INDEX($B$5:$CW$56,MATCH(AV$75,$A$5:$A$56,0),1):INDEX($B$5:$CW$56,MATCH(AV$75,$A$5:$A$56,0),100),$B72:$CW72,"="&amp;"x",$B$3:$CW$3,"="&amp;"N"),0)</f>
        <v>0</v>
      </c>
      <c r="AW89">
        <f ca="1">IFERROR(SUMIFS(INDEX($B$5:$CW$56,MATCH(AW$75,$A$5:$A$56,0),1):INDEX($B$5:$CW$56,MATCH(AW$75,$A$5:$A$56,0),100),$B72:$CW72,"="&amp;"x",$B$3:$CW$3,"="&amp;"N"),0)</f>
        <v>0</v>
      </c>
      <c r="AX89">
        <f ca="1">IFERROR(SUMIFS(INDEX($B$5:$CW$56,MATCH(AX$75,$A$5:$A$56,0),1):INDEX($B$5:$CW$56,MATCH(AX$75,$A$5:$A$56,0),100),$B72:$CW72,"="&amp;"x",$B$3:$CW$3,"="&amp;"N"),0)</f>
        <v>0</v>
      </c>
      <c r="AY89">
        <f ca="1">IFERROR(SUMIFS(INDEX($B$5:$CW$56,MATCH(AY$75,$A$5:$A$56,0),1):INDEX($B$5:$CW$56,MATCH(AY$75,$A$5:$A$56,0),100),$B72:$CW72,"="&amp;"x",$B$3:$CW$3,"="&amp;"N"),0)</f>
        <v>0</v>
      </c>
      <c r="AZ89">
        <f ca="1">IFERROR(SUMIFS(INDEX($B$5:$CW$56,MATCH(AZ$75,$A$5:$A$56,0),1):INDEX($B$5:$CW$56,MATCH(AZ$75,$A$5:$A$56,0),100),$B72:$CW72,"="&amp;"x",$B$3:$CW$3,"="&amp;"N"),0)</f>
        <v>0</v>
      </c>
      <c r="BA89">
        <f ca="1">IFERROR(SUMIFS(INDEX($B$5:$CW$56,MATCH(BA$75,$A$5:$A$56,0),1):INDEX($B$5:$CW$56,MATCH(BA$75,$A$5:$A$56,0),100),$B72:$CW72,"="&amp;"x",$B$3:$CW$3,"="&amp;"N"),0)</f>
        <v>0</v>
      </c>
      <c r="BC89">
        <f t="shared" ca="1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ca="1">IFERROR(SUMIFS(INDEX($B$5:$CW$56,MATCH(B$75,$A$5:$A$56,0),1):INDEX($B$5:$CW$56,MATCH(B$75,$A$5:$A$56,0),100),$B73:$CW73,"="&amp;"x",$B$3:$CW$3,"="&amp;"N"),0)</f>
        <v>0</v>
      </c>
      <c r="C90">
        <f ca="1">IFERROR(SUMIFS(INDEX($B$5:$CW$56,MATCH(C$75,$A$5:$A$56,0),1):INDEX($B$5:$CW$56,MATCH(C$75,$A$5:$A$56,0),100),$B73:$CW73,"="&amp;"x",$B$3:$CW$3,"="&amp;"N"),0)</f>
        <v>0</v>
      </c>
      <c r="D90">
        <f ca="1">IFERROR(SUMIFS(INDEX($B$5:$CW$56,MATCH(D$75,$A$5:$A$56,0),1):INDEX($B$5:$CW$56,MATCH(D$75,$A$5:$A$56,0),100),$B73:$CW73,"="&amp;"x",$B$3:$CW$3,"="&amp;"N"),0)</f>
        <v>0</v>
      </c>
      <c r="E90">
        <f ca="1">IFERROR(SUMIFS(INDEX($B$5:$CW$56,MATCH(E$75,$A$5:$A$56,0),1):INDEX($B$5:$CW$56,MATCH(E$75,$A$5:$A$56,0),100),$B73:$CW73,"="&amp;"x",$B$3:$CW$3,"="&amp;"N"),0)</f>
        <v>0</v>
      </c>
      <c r="F90">
        <f ca="1">IFERROR(SUMIFS(INDEX($B$5:$CW$56,MATCH(F$75,$A$5:$A$56,0),1):INDEX($B$5:$CW$56,MATCH(F$75,$A$5:$A$56,0),100),$B73:$CW73,"="&amp;"x",$B$3:$CW$3,"="&amp;"N"),0)</f>
        <v>0</v>
      </c>
      <c r="G90">
        <f ca="1">IFERROR(SUMIFS(INDEX($B$5:$CW$56,MATCH(G$75,$A$5:$A$56,0),1):INDEX($B$5:$CW$56,MATCH(G$75,$A$5:$A$56,0),100),$B73:$CW73,"="&amp;"x",$B$3:$CW$3,"="&amp;"N"),0)</f>
        <v>0</v>
      </c>
      <c r="H90">
        <f ca="1">IFERROR(SUMIFS(INDEX($B$5:$CW$56,MATCH(H$75,$A$5:$A$56,0),1):INDEX($B$5:$CW$56,MATCH(H$75,$A$5:$A$56,0),100),$B73:$CW73,"="&amp;"x",$B$3:$CW$3,"="&amp;"N"),0)</f>
        <v>0</v>
      </c>
      <c r="I90">
        <f ca="1">IFERROR(SUMIFS(INDEX($B$5:$CW$56,MATCH(I$75,$A$5:$A$56,0),1):INDEX($B$5:$CW$56,MATCH(I$75,$A$5:$A$56,0),100),$B73:$CW73,"="&amp;"x",$B$3:$CW$3,"="&amp;"N"),0)</f>
        <v>0</v>
      </c>
      <c r="J90">
        <f ca="1">IFERROR(SUMIFS(INDEX($B$5:$CW$56,MATCH(J$75,$A$5:$A$56,0),1):INDEX($B$5:$CW$56,MATCH(J$75,$A$5:$A$56,0),100),$B73:$CW73,"="&amp;"x",$B$3:$CW$3,"="&amp;"N"),0)</f>
        <v>0</v>
      </c>
      <c r="K90">
        <f ca="1">IFERROR(SUMIFS(INDEX($B$5:$CW$56,MATCH(K$75,$A$5:$A$56,0),1):INDEX($B$5:$CW$56,MATCH(K$75,$A$5:$A$56,0),100),$B73:$CW73,"="&amp;"x",$B$3:$CW$3,"="&amp;"N"),0)</f>
        <v>0</v>
      </c>
      <c r="L90">
        <f ca="1">IFERROR(SUMIFS(INDEX($B$5:$CW$56,MATCH(L$75,$A$5:$A$56,0),1):INDEX($B$5:$CW$56,MATCH(L$75,$A$5:$A$56,0),100),$B73:$CW73,"="&amp;"x",$B$3:$CW$3,"="&amp;"N"),0)</f>
        <v>0</v>
      </c>
      <c r="M90">
        <f ca="1">IFERROR(SUMIFS(INDEX($B$5:$CW$56,MATCH(M$75,$A$5:$A$56,0),1):INDEX($B$5:$CW$56,MATCH(M$75,$A$5:$A$56,0),100),$B73:$CW73,"="&amp;"x",$B$3:$CW$3,"="&amp;"N"),0)</f>
        <v>0</v>
      </c>
      <c r="N90">
        <f ca="1">IFERROR(SUMIFS(INDEX($B$5:$CW$56,MATCH(N$75,$A$5:$A$56,0),1):INDEX($B$5:$CW$56,MATCH(N$75,$A$5:$A$56,0),100),$B73:$CW73,"="&amp;"x",$B$3:$CW$3,"="&amp;"N"),0)</f>
        <v>0</v>
      </c>
      <c r="O90">
        <f ca="1">IFERROR(SUMIFS(INDEX($B$5:$CW$56,MATCH(O$75,$A$5:$A$56,0),1):INDEX($B$5:$CW$56,MATCH(O$75,$A$5:$A$56,0),100),$B73:$CW73,"="&amp;"x",$B$3:$CW$3,"="&amp;"N"),0)</f>
        <v>0</v>
      </c>
      <c r="P90">
        <f ca="1">IFERROR(SUMIFS(INDEX($B$5:$CW$56,MATCH(P$75,$A$5:$A$56,0),1):INDEX($B$5:$CW$56,MATCH(P$75,$A$5:$A$56,0),100),$B73:$CW73,"="&amp;"x",$B$3:$CW$3,"="&amp;"N"),0)</f>
        <v>0</v>
      </c>
      <c r="Q90">
        <f ca="1">IFERROR(SUMIFS(INDEX($B$5:$CW$56,MATCH(Q$75,$A$5:$A$56,0),1):INDEX($B$5:$CW$56,MATCH(Q$75,$A$5:$A$56,0),100),$B73:$CW73,"="&amp;"x",$B$3:$CW$3,"="&amp;"N"),0)</f>
        <v>0</v>
      </c>
      <c r="R90">
        <f ca="1">IFERROR(SUMIFS(INDEX($B$5:$CW$56,MATCH(R$75,$A$5:$A$56,0),1):INDEX($B$5:$CW$56,MATCH(R$75,$A$5:$A$56,0),100),$B73:$CW73,"="&amp;"x",$B$3:$CW$3,"="&amp;"N"),0)</f>
        <v>0</v>
      </c>
      <c r="S90">
        <f ca="1">IFERROR(SUMIFS(INDEX($B$5:$CW$56,MATCH(S$75,$A$5:$A$56,0),1):INDEX($B$5:$CW$56,MATCH(S$75,$A$5:$A$56,0),100),$B73:$CW73,"="&amp;"x",$B$3:$CW$3,"="&amp;"N"),0)</f>
        <v>0</v>
      </c>
      <c r="T90">
        <f ca="1">IFERROR(SUMIFS(INDEX($B$5:$CW$56,MATCH(T$75,$A$5:$A$56,0),1):INDEX($B$5:$CW$56,MATCH(T$75,$A$5:$A$56,0),100),$B73:$CW73,"="&amp;"x",$B$3:$CW$3,"="&amp;"N"),0)</f>
        <v>0</v>
      </c>
      <c r="U90">
        <f ca="1">IFERROR(SUMIFS(INDEX($B$5:$CW$56,MATCH(U$75,$A$5:$A$56,0),1):INDEX($B$5:$CW$56,MATCH(U$75,$A$5:$A$56,0),100),$B73:$CW73,"="&amp;"x",$B$3:$CW$3,"="&amp;"N"),0)</f>
        <v>0</v>
      </c>
      <c r="V90">
        <f ca="1">IFERROR(SUMIFS(INDEX($B$5:$CW$56,MATCH(V$75,$A$5:$A$56,0),1):INDEX($B$5:$CW$56,MATCH(V$75,$A$5:$A$56,0),100),$B73:$CW73,"="&amp;"x",$B$3:$CW$3,"="&amp;"N"),0)</f>
        <v>0</v>
      </c>
      <c r="W90">
        <f ca="1">IFERROR(SUMIFS(INDEX($B$5:$CW$56,MATCH(W$75,$A$5:$A$56,0),1):INDEX($B$5:$CW$56,MATCH(W$75,$A$5:$A$56,0),100),$B73:$CW73,"="&amp;"x",$B$3:$CW$3,"="&amp;"N"),0)</f>
        <v>0</v>
      </c>
      <c r="X90">
        <f ca="1">IFERROR(SUMIFS(INDEX($B$5:$CW$56,MATCH(X$75,$A$5:$A$56,0),1):INDEX($B$5:$CW$56,MATCH(X$75,$A$5:$A$56,0),100),$B73:$CW73,"="&amp;"x",$B$3:$CW$3,"="&amp;"N"),0)</f>
        <v>0</v>
      </c>
      <c r="Y90">
        <f ca="1">IFERROR(SUMIFS(INDEX($B$5:$CW$56,MATCH(Y$75,$A$5:$A$56,0),1):INDEX($B$5:$CW$56,MATCH(Y$75,$A$5:$A$56,0),100),$B73:$CW73,"="&amp;"x",$B$3:$CW$3,"="&amp;"N"),0)</f>
        <v>0</v>
      </c>
      <c r="Z90">
        <f ca="1">IFERROR(SUMIFS(INDEX($B$5:$CW$56,MATCH(Z$75,$A$5:$A$56,0),1):INDEX($B$5:$CW$56,MATCH(Z$75,$A$5:$A$56,0),100),$B73:$CW73,"="&amp;"x",$B$3:$CW$3,"="&amp;"N"),0)</f>
        <v>0</v>
      </c>
      <c r="AA90">
        <f ca="1">IFERROR(SUMIFS(INDEX($B$5:$CW$56,MATCH(AA$75,$A$5:$A$56,0),1):INDEX($B$5:$CW$56,MATCH(AA$75,$A$5:$A$56,0),100),$B73:$CW73,"="&amp;"x",$B$3:$CW$3,"="&amp;"N"),0)</f>
        <v>0</v>
      </c>
      <c r="AB90">
        <f ca="1">IFERROR(SUMIFS(INDEX($B$5:$CW$56,MATCH(AB$75,$A$5:$A$56,0),1):INDEX($B$5:$CW$56,MATCH(AB$75,$A$5:$A$56,0),100),$B73:$CW73,"="&amp;"x",$B$3:$CW$3,"="&amp;"N"),0)</f>
        <v>0</v>
      </c>
      <c r="AC90">
        <f ca="1">IFERROR(SUMIFS(INDEX($B$5:$CW$56,MATCH(AC$75,$A$5:$A$56,0),1):INDEX($B$5:$CW$56,MATCH(AC$75,$A$5:$A$56,0),100),$B73:$CW73,"="&amp;"x",$B$3:$CW$3,"="&amp;"N"),0)</f>
        <v>0</v>
      </c>
      <c r="AD90">
        <f ca="1">IFERROR(SUMIFS(INDEX($B$5:$CW$56,MATCH(AD$75,$A$5:$A$56,0),1):INDEX($B$5:$CW$56,MATCH(AD$75,$A$5:$A$56,0),100),$B73:$CW73,"="&amp;"x",$B$3:$CW$3,"="&amp;"N"),0)</f>
        <v>0</v>
      </c>
      <c r="AE90">
        <f ca="1">IFERROR(SUMIFS(INDEX($B$5:$CW$56,MATCH(AE$75,$A$5:$A$56,0),1):INDEX($B$5:$CW$56,MATCH(AE$75,$A$5:$A$56,0),100),$B73:$CW73,"="&amp;"x",$B$3:$CW$3,"="&amp;"N"),0)</f>
        <v>0</v>
      </c>
      <c r="AF90">
        <f ca="1">IFERROR(SUMIFS(INDEX($B$5:$CW$56,MATCH(AF$75,$A$5:$A$56,0),1):INDEX($B$5:$CW$56,MATCH(AF$75,$A$5:$A$56,0),100),$B73:$CW73,"="&amp;"x",$B$3:$CW$3,"="&amp;"N"),0)</f>
        <v>0</v>
      </c>
      <c r="AG90">
        <f ca="1">IFERROR(SUMIFS(INDEX($B$5:$CW$56,MATCH(AG$75,$A$5:$A$56,0),1):INDEX($B$5:$CW$56,MATCH(AG$75,$A$5:$A$56,0),100),$B73:$CW73,"="&amp;"x",$B$3:$CW$3,"="&amp;"N"),0)</f>
        <v>0</v>
      </c>
      <c r="AH90">
        <f ca="1">IFERROR(SUMIFS(INDEX($B$5:$CW$56,MATCH(AH$75,$A$5:$A$56,0),1):INDEX($B$5:$CW$56,MATCH(AH$75,$A$5:$A$56,0),100),$B73:$CW73,"="&amp;"x",$B$3:$CW$3,"="&amp;"N"),0)</f>
        <v>0</v>
      </c>
      <c r="AI90">
        <f ca="1">IFERROR(SUMIFS(INDEX($B$5:$CW$56,MATCH(AI$75,$A$5:$A$56,0),1):INDEX($B$5:$CW$56,MATCH(AI$75,$A$5:$A$56,0),100),$B73:$CW73,"="&amp;"x",$B$3:$CW$3,"="&amp;"N"),0)</f>
        <v>0</v>
      </c>
      <c r="AJ90">
        <f ca="1">IFERROR(SUMIFS(INDEX($B$5:$CW$56,MATCH(AJ$75,$A$5:$A$56,0),1):INDEX($B$5:$CW$56,MATCH(AJ$75,$A$5:$A$56,0),100),$B73:$CW73,"="&amp;"x",$B$3:$CW$3,"="&amp;"N"),0)</f>
        <v>0</v>
      </c>
      <c r="AK90">
        <f ca="1">IFERROR(SUMIFS(INDEX($B$5:$CW$56,MATCH(AK$75,$A$5:$A$56,0),1):INDEX($B$5:$CW$56,MATCH(AK$75,$A$5:$A$56,0),100),$B73:$CW73,"="&amp;"x",$B$3:$CW$3,"="&amp;"N"),0)</f>
        <v>0</v>
      </c>
      <c r="AL90">
        <f ca="1">IFERROR(SUMIFS(INDEX($B$5:$CW$56,MATCH(AL$75,$A$5:$A$56,0),1):INDEX($B$5:$CW$56,MATCH(AL$75,$A$5:$A$56,0),100),$B73:$CW73,"="&amp;"x",$B$3:$CW$3,"="&amp;"N"),0)</f>
        <v>0</v>
      </c>
      <c r="AM90">
        <f ca="1">IFERROR(SUMIFS(INDEX($B$5:$CW$56,MATCH(AM$75,$A$5:$A$56,0),1):INDEX($B$5:$CW$56,MATCH(AM$75,$A$5:$A$56,0),100),$B73:$CW73,"="&amp;"x",$B$3:$CW$3,"="&amp;"N"),0)</f>
        <v>0</v>
      </c>
      <c r="AN90">
        <f ca="1">IFERROR(SUMIFS(INDEX($B$5:$CW$56,MATCH(AN$75,$A$5:$A$56,0),1):INDEX($B$5:$CW$56,MATCH(AN$75,$A$5:$A$56,0),100),$B73:$CW73,"="&amp;"x",$B$3:$CW$3,"="&amp;"N"),0)</f>
        <v>0</v>
      </c>
      <c r="AO90">
        <f ca="1">IFERROR(SUMIFS(INDEX($B$5:$CW$56,MATCH(AO$75,$A$5:$A$56,0),1):INDEX($B$5:$CW$56,MATCH(AO$75,$A$5:$A$56,0),100),$B73:$CW73,"="&amp;"x",$B$3:$CW$3,"="&amp;"N"),0)</f>
        <v>0</v>
      </c>
      <c r="AP90">
        <f ca="1">IFERROR(SUMIFS(INDEX($B$5:$CW$56,MATCH(AP$75,$A$5:$A$56,0),1):INDEX($B$5:$CW$56,MATCH(AP$75,$A$5:$A$56,0),100),$B73:$CW73,"="&amp;"x",$B$3:$CW$3,"="&amp;"N"),0)</f>
        <v>0</v>
      </c>
      <c r="AQ90">
        <f ca="1">IFERROR(SUMIFS(INDEX($B$5:$CW$56,MATCH(AQ$75,$A$5:$A$56,0),1):INDEX($B$5:$CW$56,MATCH(AQ$75,$A$5:$A$56,0),100),$B73:$CW73,"="&amp;"x",$B$3:$CW$3,"="&amp;"N"),0)</f>
        <v>0</v>
      </c>
      <c r="AR90">
        <f ca="1">IFERROR(SUMIFS(INDEX($B$5:$CW$56,MATCH(AR$75,$A$5:$A$56,0),1):INDEX($B$5:$CW$56,MATCH(AR$75,$A$5:$A$56,0),100),$B73:$CW73,"="&amp;"x",$B$3:$CW$3,"="&amp;"N"),0)</f>
        <v>0</v>
      </c>
      <c r="AS90">
        <f ca="1">IFERROR(SUMIFS(INDEX($B$5:$CW$56,MATCH(AS$75,$A$5:$A$56,0),1):INDEX($B$5:$CW$56,MATCH(AS$75,$A$5:$A$56,0),100),$B73:$CW73,"="&amp;"x",$B$3:$CW$3,"="&amp;"N"),0)</f>
        <v>0</v>
      </c>
      <c r="AT90">
        <f ca="1">IFERROR(SUMIFS(INDEX($B$5:$CW$56,MATCH(AT$75,$A$5:$A$56,0),1):INDEX($B$5:$CW$56,MATCH(AT$75,$A$5:$A$56,0),100),$B73:$CW73,"="&amp;"x",$B$3:$CW$3,"="&amp;"N"),0)</f>
        <v>0</v>
      </c>
      <c r="AU90">
        <f ca="1">IFERROR(SUMIFS(INDEX($B$5:$CW$56,MATCH(AU$75,$A$5:$A$56,0),1):INDEX($B$5:$CW$56,MATCH(AU$75,$A$5:$A$56,0),100),$B73:$CW73,"="&amp;"x",$B$3:$CW$3,"="&amp;"N"),0)</f>
        <v>0</v>
      </c>
      <c r="AV90">
        <f ca="1">IFERROR(SUMIFS(INDEX($B$5:$CW$56,MATCH(AV$75,$A$5:$A$56,0),1):INDEX($B$5:$CW$56,MATCH(AV$75,$A$5:$A$56,0),100),$B73:$CW73,"="&amp;"x",$B$3:$CW$3,"="&amp;"N"),0)</f>
        <v>0</v>
      </c>
      <c r="AW90">
        <f ca="1">IFERROR(SUMIFS(INDEX($B$5:$CW$56,MATCH(AW$75,$A$5:$A$56,0),1):INDEX($B$5:$CW$56,MATCH(AW$75,$A$5:$A$56,0),100),$B73:$CW73,"="&amp;"x",$B$3:$CW$3,"="&amp;"N"),0)</f>
        <v>0</v>
      </c>
      <c r="AX90">
        <f ca="1">IFERROR(SUMIFS(INDEX($B$5:$CW$56,MATCH(AX$75,$A$5:$A$56,0),1):INDEX($B$5:$CW$56,MATCH(AX$75,$A$5:$A$56,0),100),$B73:$CW73,"="&amp;"x",$B$3:$CW$3,"="&amp;"N"),0)</f>
        <v>0</v>
      </c>
      <c r="AY90">
        <f ca="1">IFERROR(SUMIFS(INDEX($B$5:$CW$56,MATCH(AY$75,$A$5:$A$56,0),1):INDEX($B$5:$CW$56,MATCH(AY$75,$A$5:$A$56,0),100),$B73:$CW73,"="&amp;"x",$B$3:$CW$3,"="&amp;"N"),0)</f>
        <v>0</v>
      </c>
      <c r="AZ90">
        <f ca="1">IFERROR(SUMIFS(INDEX($B$5:$CW$56,MATCH(AZ$75,$A$5:$A$56,0),1):INDEX($B$5:$CW$56,MATCH(AZ$75,$A$5:$A$56,0),100),$B73:$CW73,"="&amp;"x",$B$3:$CW$3,"="&amp;"N"),0)</f>
        <v>0</v>
      </c>
      <c r="BA90">
        <f ca="1">IFERROR(SUMIFS(INDEX($B$5:$CW$56,MATCH(BA$75,$A$5:$A$56,0),1):INDEX($B$5:$CW$56,MATCH(BA$75,$A$5:$A$56,0),100),$B73:$CW73,"="&amp;"x",$B$3:$CW$3,"="&amp;"N"),0)</f>
        <v>0</v>
      </c>
      <c r="BC90">
        <f t="shared" ca="1" si="2"/>
        <v>0</v>
      </c>
    </row>
    <row r="91" spans="1:55" x14ac:dyDescent="0.35">
      <c r="A91" s="3" t="str">
        <f>"All "&amp;Setup!$B$15</f>
        <v>All Caseloads</v>
      </c>
      <c r="B91">
        <f ca="1">SUM(B76:B90)</f>
        <v>0</v>
      </c>
      <c r="C91">
        <f t="shared" ref="C91:BA91" ca="1" si="3">SUM(C76:C90)</f>
        <v>0</v>
      </c>
      <c r="D91">
        <f t="shared" ca="1" si="3"/>
        <v>0</v>
      </c>
      <c r="E91">
        <f t="shared" ca="1" si="3"/>
        <v>0</v>
      </c>
      <c r="F91">
        <f t="shared" ca="1" si="3"/>
        <v>0</v>
      </c>
      <c r="G91">
        <f t="shared" ca="1" si="3"/>
        <v>0</v>
      </c>
      <c r="H91">
        <f t="shared" ca="1" si="3"/>
        <v>0</v>
      </c>
      <c r="I91">
        <f t="shared" ca="1" si="3"/>
        <v>0</v>
      </c>
      <c r="J91">
        <f t="shared" ca="1" si="3"/>
        <v>0</v>
      </c>
      <c r="K91">
        <f t="shared" ca="1" si="3"/>
        <v>0</v>
      </c>
      <c r="L91">
        <f t="shared" ca="1" si="3"/>
        <v>0</v>
      </c>
      <c r="M91">
        <f t="shared" ca="1" si="3"/>
        <v>0</v>
      </c>
      <c r="N91">
        <f t="shared" ca="1" si="3"/>
        <v>0</v>
      </c>
      <c r="O91">
        <f t="shared" ca="1" si="3"/>
        <v>0</v>
      </c>
      <c r="P91">
        <f t="shared" ca="1" si="3"/>
        <v>0</v>
      </c>
      <c r="Q91">
        <f t="shared" ca="1" si="3"/>
        <v>0</v>
      </c>
      <c r="R91">
        <f t="shared" ca="1" si="3"/>
        <v>0</v>
      </c>
      <c r="S91">
        <f t="shared" ca="1" si="3"/>
        <v>0</v>
      </c>
      <c r="T91">
        <f t="shared" ca="1" si="3"/>
        <v>0</v>
      </c>
      <c r="U91">
        <f t="shared" ca="1" si="3"/>
        <v>0</v>
      </c>
      <c r="V91">
        <f t="shared" ca="1" si="3"/>
        <v>0</v>
      </c>
      <c r="W91">
        <f t="shared" ca="1" si="3"/>
        <v>0</v>
      </c>
      <c r="X91">
        <f t="shared" ca="1" si="3"/>
        <v>0</v>
      </c>
      <c r="Y91">
        <f t="shared" ca="1" si="3"/>
        <v>0</v>
      </c>
      <c r="Z91">
        <f t="shared" ca="1" si="3"/>
        <v>0</v>
      </c>
      <c r="AA91">
        <f t="shared" ca="1" si="3"/>
        <v>0</v>
      </c>
      <c r="AB91">
        <f t="shared" ca="1" si="3"/>
        <v>0</v>
      </c>
      <c r="AC91">
        <f t="shared" ca="1" si="3"/>
        <v>0</v>
      </c>
      <c r="AD91">
        <f t="shared" ca="1" si="3"/>
        <v>0</v>
      </c>
      <c r="AE91">
        <f t="shared" ca="1" si="3"/>
        <v>0</v>
      </c>
      <c r="AF91">
        <f t="shared" ca="1" si="3"/>
        <v>0</v>
      </c>
      <c r="AG91">
        <f t="shared" ca="1" si="3"/>
        <v>0</v>
      </c>
      <c r="AH91">
        <f t="shared" ca="1" si="3"/>
        <v>0</v>
      </c>
      <c r="AI91">
        <f t="shared" ca="1" si="3"/>
        <v>0</v>
      </c>
      <c r="AJ91">
        <f t="shared" ca="1" si="3"/>
        <v>0</v>
      </c>
      <c r="AK91">
        <f t="shared" ca="1" si="3"/>
        <v>0</v>
      </c>
      <c r="AL91">
        <f t="shared" ca="1" si="3"/>
        <v>0</v>
      </c>
      <c r="AM91">
        <f t="shared" ca="1" si="3"/>
        <v>0</v>
      </c>
      <c r="AN91">
        <f t="shared" ca="1" si="3"/>
        <v>0</v>
      </c>
      <c r="AO91">
        <f t="shared" ca="1" si="3"/>
        <v>0</v>
      </c>
      <c r="AP91">
        <f t="shared" ca="1" si="3"/>
        <v>0</v>
      </c>
      <c r="AQ91">
        <f t="shared" ca="1" si="3"/>
        <v>0</v>
      </c>
      <c r="AR91">
        <f t="shared" ca="1" si="3"/>
        <v>0</v>
      </c>
      <c r="AS91">
        <f t="shared" ca="1" si="3"/>
        <v>0</v>
      </c>
      <c r="AT91">
        <f t="shared" ca="1" si="3"/>
        <v>0</v>
      </c>
      <c r="AU91">
        <f t="shared" ca="1" si="3"/>
        <v>0</v>
      </c>
      <c r="AV91">
        <f t="shared" ca="1" si="3"/>
        <v>0</v>
      </c>
      <c r="AW91">
        <f t="shared" ca="1" si="3"/>
        <v>0</v>
      </c>
      <c r="AX91">
        <f t="shared" ca="1" si="3"/>
        <v>0</v>
      </c>
      <c r="AY91">
        <f t="shared" ca="1" si="3"/>
        <v>0</v>
      </c>
      <c r="AZ91">
        <f t="shared" ca="1" si="3"/>
        <v>0</v>
      </c>
      <c r="BA91">
        <f t="shared" ca="1" si="3"/>
        <v>0</v>
      </c>
      <c r="BC91">
        <f t="shared" ca="1" si="2"/>
        <v>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aca="1" ref="B93" ca="1">INDEX($A$5:$A$56,COLUMN(A19),1)</f>
        <v>44204</v>
      </c>
      <c r="C93" s="2" cm="1">
        <f t="array" aca="1" ref="C93" ca="1">INDEX($A$5:$A$56,COLUMN(B19),1)</f>
        <v>44211</v>
      </c>
      <c r="D93" s="2" cm="1">
        <f t="array" aca="1" ref="D93" ca="1">INDEX($A$5:$A$56,COLUMN(C19),1)</f>
        <v>44218</v>
      </c>
      <c r="E93" s="2" cm="1">
        <f t="array" aca="1" ref="E93" ca="1">INDEX($A$5:$A$56,COLUMN(D19),1)</f>
        <v>44225</v>
      </c>
      <c r="F93" s="2" cm="1">
        <f t="array" aca="1" ref="F93" ca="1">INDEX($A$5:$A$56,COLUMN(E19),1)</f>
        <v>44232</v>
      </c>
      <c r="G93" s="2" cm="1">
        <f t="array" aca="1" ref="G93" ca="1">INDEX($A$5:$A$56,COLUMN(F19),1)</f>
        <v>44239</v>
      </c>
      <c r="H93" s="2" cm="1">
        <f t="array" aca="1" ref="H93" ca="1">INDEX($A$5:$A$56,COLUMN(G19),1)</f>
        <v>44246</v>
      </c>
      <c r="I93" s="2" cm="1">
        <f t="array" aca="1" ref="I93" ca="1">INDEX($A$5:$A$56,COLUMN(H19),1)</f>
        <v>44253</v>
      </c>
      <c r="J93" s="2" cm="1">
        <f t="array" aca="1" ref="J93" ca="1">INDEX($A$5:$A$56,COLUMN(I19),1)</f>
        <v>44260</v>
      </c>
      <c r="K93" s="2" cm="1">
        <f t="array" aca="1" ref="K93" ca="1">INDEX($A$5:$A$56,COLUMN(J19),1)</f>
        <v>44267</v>
      </c>
      <c r="L93" s="2" cm="1">
        <f t="array" aca="1" ref="L93" ca="1">INDEX($A$5:$A$56,COLUMN(K19),1)</f>
        <v>44274</v>
      </c>
      <c r="M93" s="2" cm="1">
        <f t="array" aca="1" ref="M93" ca="1">INDEX($A$5:$A$56,COLUMN(L19),1)</f>
        <v>44281</v>
      </c>
      <c r="N93" s="2" cm="1">
        <f t="array" aca="1" ref="N93" ca="1">INDEX($A$5:$A$56,COLUMN(M19),1)</f>
        <v>44288</v>
      </c>
      <c r="O93" s="2" cm="1">
        <f t="array" aca="1" ref="O93" ca="1">INDEX($A$5:$A$56,COLUMN(N19),1)</f>
        <v>44295</v>
      </c>
      <c r="P93" s="2" cm="1">
        <f t="array" aca="1" ref="P93" ca="1">INDEX($A$5:$A$56,COLUMN(O19),1)</f>
        <v>44302</v>
      </c>
      <c r="Q93" s="2" cm="1">
        <f t="array" aca="1" ref="Q93" ca="1">INDEX($A$5:$A$56,COLUMN(P19),1)</f>
        <v>44309</v>
      </c>
      <c r="R93" s="2" cm="1">
        <f t="array" aca="1" ref="R93" ca="1">INDEX($A$5:$A$56,COLUMN(Q19),1)</f>
        <v>44316</v>
      </c>
      <c r="S93" s="2" cm="1">
        <f t="array" aca="1" ref="S93" ca="1">INDEX($A$5:$A$56,COLUMN(R19),1)</f>
        <v>44323</v>
      </c>
      <c r="T93" s="2" cm="1">
        <f t="array" aca="1" ref="T93" ca="1">INDEX($A$5:$A$56,COLUMN(S19),1)</f>
        <v>44330</v>
      </c>
      <c r="U93" s="2" cm="1">
        <f t="array" aca="1" ref="U93" ca="1">INDEX($A$5:$A$56,COLUMN(T19),1)</f>
        <v>44337</v>
      </c>
      <c r="V93" s="2" cm="1">
        <f t="array" aca="1" ref="V93" ca="1">INDEX($A$5:$A$56,COLUMN(U19),1)</f>
        <v>44344</v>
      </c>
      <c r="W93" s="2" cm="1">
        <f t="array" aca="1" ref="W93" ca="1">INDEX($A$5:$A$56,COLUMN(V19),1)</f>
        <v>44351</v>
      </c>
      <c r="X93" s="2" cm="1">
        <f t="array" aca="1" ref="X93" ca="1">INDEX($A$5:$A$56,COLUMN(W19),1)</f>
        <v>44358</v>
      </c>
      <c r="Y93" s="2" cm="1">
        <f t="array" aca="1" ref="Y93" ca="1">INDEX($A$5:$A$56,COLUMN(X19),1)</f>
        <v>44365</v>
      </c>
      <c r="Z93" s="2" cm="1">
        <f t="array" aca="1" ref="Z93" ca="1">INDEX($A$5:$A$56,COLUMN(Y19),1)</f>
        <v>44372</v>
      </c>
      <c r="AA93" s="2" cm="1">
        <f t="array" aca="1" ref="AA93" ca="1">INDEX($A$5:$A$56,COLUMN(Z19),1)</f>
        <v>44379</v>
      </c>
      <c r="AB93" s="2" cm="1">
        <f t="array" aca="1" ref="AB93" ca="1">INDEX($A$5:$A$56,COLUMN(AA19),1)</f>
        <v>44386</v>
      </c>
      <c r="AC93" s="2" cm="1">
        <f t="array" aca="1" ref="AC93" ca="1">INDEX($A$5:$A$56,COLUMN(AB19),1)</f>
        <v>44393</v>
      </c>
      <c r="AD93" s="2" cm="1">
        <f t="array" aca="1" ref="AD93" ca="1">INDEX($A$5:$A$56,COLUMN(AC19),1)</f>
        <v>44400</v>
      </c>
      <c r="AE93" s="2" cm="1">
        <f t="array" aca="1" ref="AE93" ca="1">INDEX($A$5:$A$56,COLUMN(AD19),1)</f>
        <v>44407</v>
      </c>
      <c r="AF93" s="2" cm="1">
        <f t="array" aca="1" ref="AF93" ca="1">INDEX($A$5:$A$56,COLUMN(AE19),1)</f>
        <v>44414</v>
      </c>
      <c r="AG93" s="2" cm="1">
        <f t="array" aca="1" ref="AG93" ca="1">INDEX($A$5:$A$56,COLUMN(AF19),1)</f>
        <v>44421</v>
      </c>
      <c r="AH93" s="2" cm="1">
        <f t="array" aca="1" ref="AH93" ca="1">INDEX($A$5:$A$56,COLUMN(AG19),1)</f>
        <v>44428</v>
      </c>
      <c r="AI93" s="2" cm="1">
        <f t="array" aca="1" ref="AI93" ca="1">INDEX($A$5:$A$56,COLUMN(AH19),1)</f>
        <v>44435</v>
      </c>
      <c r="AJ93" s="2" cm="1">
        <f t="array" aca="1" ref="AJ93" ca="1">INDEX($A$5:$A$56,COLUMN(AI19),1)</f>
        <v>44442</v>
      </c>
      <c r="AK93" s="2" cm="1">
        <f t="array" aca="1" ref="AK93" ca="1">INDEX($A$5:$A$56,COLUMN(AJ19),1)</f>
        <v>44449</v>
      </c>
      <c r="AL93" s="2" cm="1">
        <f t="array" aca="1" ref="AL93" ca="1">INDEX($A$5:$A$56,COLUMN(AK19),1)</f>
        <v>44456</v>
      </c>
      <c r="AM93" s="2" cm="1">
        <f t="array" aca="1" ref="AM93" ca="1">INDEX($A$5:$A$56,COLUMN(AL19),1)</f>
        <v>44463</v>
      </c>
      <c r="AN93" s="2" cm="1">
        <f t="array" aca="1" ref="AN93" ca="1">INDEX($A$5:$A$56,COLUMN(AM19),1)</f>
        <v>44470</v>
      </c>
      <c r="AO93" s="2" cm="1">
        <f t="array" aca="1" ref="AO93" ca="1">INDEX($A$5:$A$56,COLUMN(AN19),1)</f>
        <v>44477</v>
      </c>
      <c r="AP93" s="2" cm="1">
        <f t="array" aca="1" ref="AP93" ca="1">INDEX($A$5:$A$56,COLUMN(AO19),1)</f>
        <v>44484</v>
      </c>
      <c r="AQ93" s="2" cm="1">
        <f t="array" aca="1" ref="AQ93" ca="1">INDEX($A$5:$A$56,COLUMN(AP19),1)</f>
        <v>44491</v>
      </c>
      <c r="AR93" s="2" cm="1">
        <f t="array" aca="1" ref="AR93" ca="1">INDEX($A$5:$A$56,COLUMN(AQ19),1)</f>
        <v>44498</v>
      </c>
      <c r="AS93" s="2" cm="1">
        <f t="array" aca="1" ref="AS93" ca="1">INDEX($A$5:$A$56,COLUMN(AR19),1)</f>
        <v>44505</v>
      </c>
      <c r="AT93" s="2" cm="1">
        <f t="array" aca="1" ref="AT93" ca="1">INDEX($A$5:$A$56,COLUMN(AS19),1)</f>
        <v>44512</v>
      </c>
      <c r="AU93" s="2" cm="1">
        <f t="array" aca="1" ref="AU93" ca="1">INDEX($A$5:$A$56,COLUMN(AT19),1)</f>
        <v>44519</v>
      </c>
      <c r="AV93" s="2" cm="1">
        <f t="array" aca="1" ref="AV93" ca="1">INDEX($A$5:$A$56,COLUMN(AU19),1)</f>
        <v>44526</v>
      </c>
      <c r="AW93" s="2" cm="1">
        <f t="array" aca="1" ref="AW93" ca="1">INDEX($A$5:$A$56,COLUMN(AV19),1)</f>
        <v>44533</v>
      </c>
      <c r="AX93" s="2" cm="1">
        <f t="array" aca="1" ref="AX93" ca="1">INDEX($A$5:$A$56,COLUMN(AW19),1)</f>
        <v>44540</v>
      </c>
      <c r="AY93" s="2" cm="1">
        <f t="array" aca="1" ref="AY93" ca="1">INDEX($A$5:$A$56,COLUMN(AX19),1)</f>
        <v>44547</v>
      </c>
      <c r="AZ93" s="2" cm="1">
        <f t="array" aca="1" ref="AZ93" ca="1">INDEX($A$5:$A$56,COLUMN(AY19),1)</f>
        <v>44554</v>
      </c>
      <c r="BA93" s="2" cm="1">
        <f t="array" aca="1" ref="BA93" ca="1">INDEX($A$5:$A$56,COLUMN(AZ19),1)</f>
        <v>44561</v>
      </c>
      <c r="BC93" t="s">
        <v>123</v>
      </c>
    </row>
    <row r="94" spans="1:55" x14ac:dyDescent="0.35">
      <c r="A94" s="2" t="str" cm="1">
        <f t="array" ref="A94">INDEX('Data Validation (Hide)'!$B$2:$B$16,ROW(A1),1)</f>
        <v>20 Group Sessions</v>
      </c>
      <c r="B94">
        <f ca="1">IFERROR(SUMIFS(INDEX($B$5:$CW$56,MATCH(B$93,$A$5:$A$56,0),1):INDEX($B$5:$CW$56,MATCH(B$93,$A$5:$A$56,0),100),$B59:$CW59,"="&amp;"x",$B$3:$CW$3,"="&amp;"Y"),0)</f>
        <v>0</v>
      </c>
      <c r="C94">
        <f ca="1">IFERROR(SUMIFS(INDEX($B$5:$CW$56,MATCH(C$93,$A$5:$A$56,0),1):INDEX($B$5:$CW$56,MATCH(C$93,$A$5:$A$56,0),100),$B59:$CW59,"="&amp;"x",$B$3:$CW$3,"="&amp;"Y"),0)</f>
        <v>0</v>
      </c>
      <c r="D94">
        <f ca="1">IFERROR(SUMIFS(INDEX($B$5:$CW$56,MATCH(D$93,$A$5:$A$56,0),1):INDEX($B$5:$CW$56,MATCH(D$93,$A$5:$A$56,0),100),$B59:$CW59,"="&amp;"x",$B$3:$CW$3,"="&amp;"Y"),0)</f>
        <v>0</v>
      </c>
      <c r="E94">
        <f ca="1">IFERROR(SUMIFS(INDEX($B$5:$CW$56,MATCH(E$93,$A$5:$A$56,0),1):INDEX($B$5:$CW$56,MATCH(E$93,$A$5:$A$56,0),100),$B59:$CW59,"="&amp;"x",$B$3:$CW$3,"="&amp;"Y"),0)</f>
        <v>0</v>
      </c>
      <c r="F94">
        <f ca="1">IFERROR(SUMIFS(INDEX($B$5:$CW$56,MATCH(F$93,$A$5:$A$56,0),1):INDEX($B$5:$CW$56,MATCH(F$93,$A$5:$A$56,0),100),$B59:$CW59,"="&amp;"x",$B$3:$CW$3,"="&amp;"Y"),0)</f>
        <v>0</v>
      </c>
      <c r="G94">
        <f ca="1">IFERROR(SUMIFS(INDEX($B$5:$CW$56,MATCH(G$93,$A$5:$A$56,0),1):INDEX($B$5:$CW$56,MATCH(G$93,$A$5:$A$56,0),100),$B59:$CW59,"="&amp;"x",$B$3:$CW$3,"="&amp;"Y"),0)</f>
        <v>0</v>
      </c>
      <c r="H94">
        <f ca="1">IFERROR(SUMIFS(INDEX($B$5:$CW$56,MATCH(H$93,$A$5:$A$56,0),1):INDEX($B$5:$CW$56,MATCH(H$93,$A$5:$A$56,0),100),$B59:$CW59,"="&amp;"x",$B$3:$CW$3,"="&amp;"Y"),0)</f>
        <v>0</v>
      </c>
      <c r="I94">
        <f ca="1">IFERROR(SUMIFS(INDEX($B$5:$CW$56,MATCH(I$93,$A$5:$A$56,0),1):INDEX($B$5:$CW$56,MATCH(I$93,$A$5:$A$56,0),100),$B59:$CW59,"="&amp;"x",$B$3:$CW$3,"="&amp;"Y"),0)</f>
        <v>0</v>
      </c>
      <c r="J94">
        <f ca="1">IFERROR(SUMIFS(INDEX($B$5:$CW$56,MATCH(J$93,$A$5:$A$56,0),1):INDEX($B$5:$CW$56,MATCH(J$93,$A$5:$A$56,0),100),$B59:$CW59,"="&amp;"x",$B$3:$CW$3,"="&amp;"Y"),0)</f>
        <v>0</v>
      </c>
      <c r="K94">
        <f ca="1">IFERROR(SUMIFS(INDEX($B$5:$CW$56,MATCH(K$93,$A$5:$A$56,0),1):INDEX($B$5:$CW$56,MATCH(K$93,$A$5:$A$56,0),100),$B59:$CW59,"="&amp;"x",$B$3:$CW$3,"="&amp;"Y"),0)</f>
        <v>0</v>
      </c>
      <c r="L94">
        <f ca="1">IFERROR(SUMIFS(INDEX($B$5:$CW$56,MATCH(L$93,$A$5:$A$56,0),1):INDEX($B$5:$CW$56,MATCH(L$93,$A$5:$A$56,0),100),$B59:$CW59,"="&amp;"x",$B$3:$CW$3,"="&amp;"Y"),0)</f>
        <v>0</v>
      </c>
      <c r="M94">
        <f ca="1">IFERROR(SUMIFS(INDEX($B$5:$CW$56,MATCH(M$93,$A$5:$A$56,0),1):INDEX($B$5:$CW$56,MATCH(M$93,$A$5:$A$56,0),100),$B59:$CW59,"="&amp;"x",$B$3:$CW$3,"="&amp;"Y"),0)</f>
        <v>0</v>
      </c>
      <c r="N94">
        <f ca="1">IFERROR(SUMIFS(INDEX($B$5:$CW$56,MATCH(N$93,$A$5:$A$56,0),1):INDEX($B$5:$CW$56,MATCH(N$93,$A$5:$A$56,0),100),$B59:$CW59,"="&amp;"x",$B$3:$CW$3,"="&amp;"Y"),0)</f>
        <v>0</v>
      </c>
      <c r="O94">
        <f ca="1">IFERROR(SUMIFS(INDEX($B$5:$CW$56,MATCH(O$93,$A$5:$A$56,0),1):INDEX($B$5:$CW$56,MATCH(O$93,$A$5:$A$56,0),100),$B59:$CW59,"="&amp;"x",$B$3:$CW$3,"="&amp;"Y"),0)</f>
        <v>0</v>
      </c>
      <c r="P94">
        <f ca="1">IFERROR(SUMIFS(INDEX($B$5:$CW$56,MATCH(P$93,$A$5:$A$56,0),1):INDEX($B$5:$CW$56,MATCH(P$93,$A$5:$A$56,0),100),$B59:$CW59,"="&amp;"x",$B$3:$CW$3,"="&amp;"Y"),0)</f>
        <v>0</v>
      </c>
      <c r="Q94">
        <f ca="1">IFERROR(SUMIFS(INDEX($B$5:$CW$56,MATCH(Q$93,$A$5:$A$56,0),1):INDEX($B$5:$CW$56,MATCH(Q$93,$A$5:$A$56,0),100),$B59:$CW59,"="&amp;"x",$B$3:$CW$3,"="&amp;"Y"),0)</f>
        <v>0</v>
      </c>
      <c r="R94">
        <f ca="1">IFERROR(SUMIFS(INDEX($B$5:$CW$56,MATCH(R$93,$A$5:$A$56,0),1):INDEX($B$5:$CW$56,MATCH(R$93,$A$5:$A$56,0),100),$B59:$CW59,"="&amp;"x",$B$3:$CW$3,"="&amp;"Y"),0)</f>
        <v>0</v>
      </c>
      <c r="S94">
        <f ca="1">IFERROR(SUMIFS(INDEX($B$5:$CW$56,MATCH(S$93,$A$5:$A$56,0),1):INDEX($B$5:$CW$56,MATCH(S$93,$A$5:$A$56,0),100),$B59:$CW59,"="&amp;"x",$B$3:$CW$3,"="&amp;"Y"),0)</f>
        <v>0</v>
      </c>
      <c r="T94">
        <f ca="1">IFERROR(SUMIFS(INDEX($B$5:$CW$56,MATCH(T$93,$A$5:$A$56,0),1):INDEX($B$5:$CW$56,MATCH(T$93,$A$5:$A$56,0),100),$B59:$CW59,"="&amp;"x",$B$3:$CW$3,"="&amp;"Y"),0)</f>
        <v>0</v>
      </c>
      <c r="U94">
        <f ca="1">IFERROR(SUMIFS(INDEX($B$5:$CW$56,MATCH(U$93,$A$5:$A$56,0),1):INDEX($B$5:$CW$56,MATCH(U$93,$A$5:$A$56,0),100),$B59:$CW59,"="&amp;"x",$B$3:$CW$3,"="&amp;"Y"),0)</f>
        <v>0</v>
      </c>
      <c r="V94">
        <f ca="1">IFERROR(SUMIFS(INDEX($B$5:$CW$56,MATCH(V$93,$A$5:$A$56,0),1):INDEX($B$5:$CW$56,MATCH(V$93,$A$5:$A$56,0),100),$B59:$CW59,"="&amp;"x",$B$3:$CW$3,"="&amp;"Y"),0)</f>
        <v>0</v>
      </c>
      <c r="W94">
        <f ca="1">IFERROR(SUMIFS(INDEX($B$5:$CW$56,MATCH(W$93,$A$5:$A$56,0),1):INDEX($B$5:$CW$56,MATCH(W$93,$A$5:$A$56,0),100),$B59:$CW59,"="&amp;"x",$B$3:$CW$3,"="&amp;"Y"),0)</f>
        <v>0</v>
      </c>
      <c r="X94">
        <f ca="1">IFERROR(SUMIFS(INDEX($B$5:$CW$56,MATCH(X$93,$A$5:$A$56,0),1):INDEX($B$5:$CW$56,MATCH(X$93,$A$5:$A$56,0),100),$B59:$CW59,"="&amp;"x",$B$3:$CW$3,"="&amp;"Y"),0)</f>
        <v>0</v>
      </c>
      <c r="Y94">
        <f ca="1">IFERROR(SUMIFS(INDEX($B$5:$CW$56,MATCH(Y$93,$A$5:$A$56,0),1):INDEX($B$5:$CW$56,MATCH(Y$93,$A$5:$A$56,0),100),$B59:$CW59,"="&amp;"x",$B$3:$CW$3,"="&amp;"Y"),0)</f>
        <v>0</v>
      </c>
      <c r="Z94">
        <f ca="1">IFERROR(SUMIFS(INDEX($B$5:$CW$56,MATCH(Z$93,$A$5:$A$56,0),1):INDEX($B$5:$CW$56,MATCH(Z$93,$A$5:$A$56,0),100),$B59:$CW59,"="&amp;"x",$B$3:$CW$3,"="&amp;"Y"),0)</f>
        <v>0</v>
      </c>
      <c r="AA94">
        <f ca="1">IFERROR(SUMIFS(INDEX($B$5:$CW$56,MATCH(AA$93,$A$5:$A$56,0),1):INDEX($B$5:$CW$56,MATCH(AA$93,$A$5:$A$56,0),100),$B59:$CW59,"="&amp;"x",$B$3:$CW$3,"="&amp;"Y"),0)</f>
        <v>0</v>
      </c>
      <c r="AB94">
        <f ca="1">IFERROR(SUMIFS(INDEX($B$5:$CW$56,MATCH(AB$93,$A$5:$A$56,0),1):INDEX($B$5:$CW$56,MATCH(AB$93,$A$5:$A$56,0),100),$B59:$CW59,"="&amp;"x",$B$3:$CW$3,"="&amp;"Y"),0)</f>
        <v>0</v>
      </c>
      <c r="AC94">
        <f ca="1">IFERROR(SUMIFS(INDEX($B$5:$CW$56,MATCH(AC$93,$A$5:$A$56,0),1):INDEX($B$5:$CW$56,MATCH(AC$93,$A$5:$A$56,0),100),$B59:$CW59,"="&amp;"x",$B$3:$CW$3,"="&amp;"Y"),0)</f>
        <v>0</v>
      </c>
      <c r="AD94">
        <f ca="1">IFERROR(SUMIFS(INDEX($B$5:$CW$56,MATCH(AD$93,$A$5:$A$56,0),1):INDEX($B$5:$CW$56,MATCH(AD$93,$A$5:$A$56,0),100),$B59:$CW59,"="&amp;"x",$B$3:$CW$3,"="&amp;"Y"),0)</f>
        <v>0</v>
      </c>
      <c r="AE94">
        <f ca="1">IFERROR(SUMIFS(INDEX($B$5:$CW$56,MATCH(AE$93,$A$5:$A$56,0),1):INDEX($B$5:$CW$56,MATCH(AE$93,$A$5:$A$56,0),100),$B59:$CW59,"="&amp;"x",$B$3:$CW$3,"="&amp;"Y"),0)</f>
        <v>0</v>
      </c>
      <c r="AF94">
        <f ca="1">IFERROR(SUMIFS(INDEX($B$5:$CW$56,MATCH(AF$93,$A$5:$A$56,0),1):INDEX($B$5:$CW$56,MATCH(AF$93,$A$5:$A$56,0),100),$B59:$CW59,"="&amp;"x",$B$3:$CW$3,"="&amp;"Y"),0)</f>
        <v>0</v>
      </c>
      <c r="AG94">
        <f ca="1">IFERROR(SUMIFS(INDEX($B$5:$CW$56,MATCH(AG$93,$A$5:$A$56,0),1):INDEX($B$5:$CW$56,MATCH(AG$93,$A$5:$A$56,0),100),$B59:$CW59,"="&amp;"x",$B$3:$CW$3,"="&amp;"Y"),0)</f>
        <v>0</v>
      </c>
      <c r="AH94">
        <f ca="1">IFERROR(SUMIFS(INDEX($B$5:$CW$56,MATCH(AH$93,$A$5:$A$56,0),1):INDEX($B$5:$CW$56,MATCH(AH$93,$A$5:$A$56,0),100),$B59:$CW59,"="&amp;"x",$B$3:$CW$3,"="&amp;"Y"),0)</f>
        <v>0</v>
      </c>
      <c r="AI94">
        <f ca="1">IFERROR(SUMIFS(INDEX($B$5:$CW$56,MATCH(AI$93,$A$5:$A$56,0),1):INDEX($B$5:$CW$56,MATCH(AI$93,$A$5:$A$56,0),100),$B59:$CW59,"="&amp;"x",$B$3:$CW$3,"="&amp;"Y"),0)</f>
        <v>0</v>
      </c>
      <c r="AJ94">
        <f ca="1">IFERROR(SUMIFS(INDEX($B$5:$CW$56,MATCH(AJ$93,$A$5:$A$56,0),1):INDEX($B$5:$CW$56,MATCH(AJ$93,$A$5:$A$56,0),100),$B59:$CW59,"="&amp;"x",$B$3:$CW$3,"="&amp;"Y"),0)</f>
        <v>0</v>
      </c>
      <c r="AK94">
        <f ca="1">IFERROR(SUMIFS(INDEX($B$5:$CW$56,MATCH(AK$93,$A$5:$A$56,0),1):INDEX($B$5:$CW$56,MATCH(AK$93,$A$5:$A$56,0),100),$B59:$CW59,"="&amp;"x",$B$3:$CW$3,"="&amp;"Y"),0)</f>
        <v>0</v>
      </c>
      <c r="AL94">
        <f ca="1">IFERROR(SUMIFS(INDEX($B$5:$CW$56,MATCH(AL$93,$A$5:$A$56,0),1):INDEX($B$5:$CW$56,MATCH(AL$93,$A$5:$A$56,0),100),$B59:$CW59,"="&amp;"x",$B$3:$CW$3,"="&amp;"Y"),0)</f>
        <v>0</v>
      </c>
      <c r="AM94">
        <f ca="1">IFERROR(SUMIFS(INDEX($B$5:$CW$56,MATCH(AM$93,$A$5:$A$56,0),1):INDEX($B$5:$CW$56,MATCH(AM$93,$A$5:$A$56,0),100),$B59:$CW59,"="&amp;"x",$B$3:$CW$3,"="&amp;"Y"),0)</f>
        <v>0</v>
      </c>
      <c r="AN94">
        <f ca="1">IFERROR(SUMIFS(INDEX($B$5:$CW$56,MATCH(AN$93,$A$5:$A$56,0),1):INDEX($B$5:$CW$56,MATCH(AN$93,$A$5:$A$56,0),100),$B59:$CW59,"="&amp;"x",$B$3:$CW$3,"="&amp;"Y"),0)</f>
        <v>0</v>
      </c>
      <c r="AO94">
        <f ca="1">IFERROR(SUMIFS(INDEX($B$5:$CW$56,MATCH(AO$93,$A$5:$A$56,0),1):INDEX($B$5:$CW$56,MATCH(AO$93,$A$5:$A$56,0),100),$B59:$CW59,"="&amp;"x",$B$3:$CW$3,"="&amp;"Y"),0)</f>
        <v>0</v>
      </c>
      <c r="AP94">
        <f ca="1">IFERROR(SUMIFS(INDEX($B$5:$CW$56,MATCH(AP$93,$A$5:$A$56,0),1):INDEX($B$5:$CW$56,MATCH(AP$93,$A$5:$A$56,0),100),$B59:$CW59,"="&amp;"x",$B$3:$CW$3,"="&amp;"Y"),0)</f>
        <v>0</v>
      </c>
      <c r="AQ94">
        <f ca="1">IFERROR(SUMIFS(INDEX($B$5:$CW$56,MATCH(AQ$93,$A$5:$A$56,0),1):INDEX($B$5:$CW$56,MATCH(AQ$93,$A$5:$A$56,0),100),$B59:$CW59,"="&amp;"x",$B$3:$CW$3,"="&amp;"Y"),0)</f>
        <v>0</v>
      </c>
      <c r="AR94">
        <f ca="1">IFERROR(SUMIFS(INDEX($B$5:$CW$56,MATCH(AR$93,$A$5:$A$56,0),1):INDEX($B$5:$CW$56,MATCH(AR$93,$A$5:$A$56,0),100),$B59:$CW59,"="&amp;"x",$B$3:$CW$3,"="&amp;"Y"),0)</f>
        <v>0</v>
      </c>
      <c r="AS94">
        <f ca="1">IFERROR(SUMIFS(INDEX($B$5:$CW$56,MATCH(AS$93,$A$5:$A$56,0),1):INDEX($B$5:$CW$56,MATCH(AS$93,$A$5:$A$56,0),100),$B59:$CW59,"="&amp;"x",$B$3:$CW$3,"="&amp;"Y"),0)</f>
        <v>0</v>
      </c>
      <c r="AT94">
        <f ca="1">IFERROR(SUMIFS(INDEX($B$5:$CW$56,MATCH(AT$93,$A$5:$A$56,0),1):INDEX($B$5:$CW$56,MATCH(AT$93,$A$5:$A$56,0),100),$B59:$CW59,"="&amp;"x",$B$3:$CW$3,"="&amp;"Y"),0)</f>
        <v>0</v>
      </c>
      <c r="AU94">
        <f ca="1">IFERROR(SUMIFS(INDEX($B$5:$CW$56,MATCH(AU$93,$A$5:$A$56,0),1):INDEX($B$5:$CW$56,MATCH(AU$93,$A$5:$A$56,0),100),$B59:$CW59,"="&amp;"x",$B$3:$CW$3,"="&amp;"Y"),0)</f>
        <v>0</v>
      </c>
      <c r="AV94">
        <f ca="1">IFERROR(SUMIFS(INDEX($B$5:$CW$56,MATCH(AV$93,$A$5:$A$56,0),1):INDEX($B$5:$CW$56,MATCH(AV$93,$A$5:$A$56,0),100),$B59:$CW59,"="&amp;"x",$B$3:$CW$3,"="&amp;"Y"),0)</f>
        <v>0</v>
      </c>
      <c r="AW94">
        <f ca="1">IFERROR(SUMIFS(INDEX($B$5:$CW$56,MATCH(AW$93,$A$5:$A$56,0),1):INDEX($B$5:$CW$56,MATCH(AW$93,$A$5:$A$56,0),100),$B59:$CW59,"="&amp;"x",$B$3:$CW$3,"="&amp;"Y"),0)</f>
        <v>0</v>
      </c>
      <c r="AX94">
        <f ca="1">IFERROR(SUMIFS(INDEX($B$5:$CW$56,MATCH(AX$93,$A$5:$A$56,0),1):INDEX($B$5:$CW$56,MATCH(AX$93,$A$5:$A$56,0),100),$B59:$CW59,"="&amp;"x",$B$3:$CW$3,"="&amp;"Y"),0)</f>
        <v>0</v>
      </c>
      <c r="AY94">
        <f ca="1">IFERROR(SUMIFS(INDEX($B$5:$CW$56,MATCH(AY$93,$A$5:$A$56,0),1):INDEX($B$5:$CW$56,MATCH(AY$93,$A$5:$A$56,0),100),$B59:$CW59,"="&amp;"x",$B$3:$CW$3,"="&amp;"Y"),0)</f>
        <v>0</v>
      </c>
      <c r="AZ94">
        <f ca="1">IFERROR(SUMIFS(INDEX($B$5:$CW$56,MATCH(AZ$93,$A$5:$A$56,0),1):INDEX($B$5:$CW$56,MATCH(AZ$93,$A$5:$A$56,0),100),$B59:$CW59,"="&amp;"x",$B$3:$CW$3,"="&amp;"Y"),0)</f>
        <v>0</v>
      </c>
      <c r="BA94">
        <f ca="1">IFERROR(SUMIFS(INDEX($B$5:$CW$56,MATCH(BA$93,$A$5:$A$56,0),1):INDEX($B$5:$CW$56,MATCH(BA$93,$A$5:$A$56,0),100),$B59:$CW59,"="&amp;"x",$B$3:$CW$3,"="&amp;"Y"),0)</f>
        <v>0</v>
      </c>
      <c r="BC94">
        <f ca="1">AVERAGE(B94:BA94)</f>
        <v>0</v>
      </c>
    </row>
    <row r="95" spans="1:55" x14ac:dyDescent="0.35">
      <c r="A95" s="2" t="str" cm="1">
        <f t="array" ref="A95">INDEX('Data Validation (Hide)'!$B$2:$B$16,ROW(A2),1)</f>
        <v>40 Group Session</v>
      </c>
      <c r="B95">
        <f ca="1">IFERROR(SUMIFS(INDEX($B$5:$CW$56,MATCH(B$93,$A$5:$A$56,0),1):INDEX($B$5:$CW$56,MATCH(B$93,$A$5:$A$56,0),100),$B60:$CW60,"="&amp;"x",$B$3:$CW$3,"="&amp;"Y"),0)</f>
        <v>0</v>
      </c>
      <c r="C95">
        <f ca="1">IFERROR(SUMIFS(INDEX($B$5:$CW$56,MATCH(C$93,$A$5:$A$56,0),1):INDEX($B$5:$CW$56,MATCH(C$93,$A$5:$A$56,0),100),$B60:$CW60,"="&amp;"x",$B$3:$CW$3,"="&amp;"Y"),0)</f>
        <v>0</v>
      </c>
      <c r="D95">
        <f ca="1">IFERROR(SUMIFS(INDEX($B$5:$CW$56,MATCH(D$93,$A$5:$A$56,0),1):INDEX($B$5:$CW$56,MATCH(D$93,$A$5:$A$56,0),100),$B60:$CW60,"="&amp;"x",$B$3:$CW$3,"="&amp;"Y"),0)</f>
        <v>0</v>
      </c>
      <c r="E95">
        <f ca="1">IFERROR(SUMIFS(INDEX($B$5:$CW$56,MATCH(E$93,$A$5:$A$56,0),1):INDEX($B$5:$CW$56,MATCH(E$93,$A$5:$A$56,0),100),$B60:$CW60,"="&amp;"x",$B$3:$CW$3,"="&amp;"Y"),0)</f>
        <v>0</v>
      </c>
      <c r="F95">
        <f ca="1">IFERROR(SUMIFS(INDEX($B$5:$CW$56,MATCH(F$93,$A$5:$A$56,0),1):INDEX($B$5:$CW$56,MATCH(F$93,$A$5:$A$56,0),100),$B60:$CW60,"="&amp;"x",$B$3:$CW$3,"="&amp;"Y"),0)</f>
        <v>0</v>
      </c>
      <c r="G95">
        <f ca="1">IFERROR(SUMIFS(INDEX($B$5:$CW$56,MATCH(G$93,$A$5:$A$56,0),1):INDEX($B$5:$CW$56,MATCH(G$93,$A$5:$A$56,0),100),$B60:$CW60,"="&amp;"x",$B$3:$CW$3,"="&amp;"Y"),0)</f>
        <v>0</v>
      </c>
      <c r="H95">
        <f ca="1">IFERROR(SUMIFS(INDEX($B$5:$CW$56,MATCH(H$93,$A$5:$A$56,0),1):INDEX($B$5:$CW$56,MATCH(H$93,$A$5:$A$56,0),100),$B60:$CW60,"="&amp;"x",$B$3:$CW$3,"="&amp;"Y"),0)</f>
        <v>0</v>
      </c>
      <c r="I95">
        <f ca="1">IFERROR(SUMIFS(INDEX($B$5:$CW$56,MATCH(I$93,$A$5:$A$56,0),1):INDEX($B$5:$CW$56,MATCH(I$93,$A$5:$A$56,0),100),$B60:$CW60,"="&amp;"x",$B$3:$CW$3,"="&amp;"Y"),0)</f>
        <v>0</v>
      </c>
      <c r="J95">
        <f ca="1">IFERROR(SUMIFS(INDEX($B$5:$CW$56,MATCH(J$93,$A$5:$A$56,0),1):INDEX($B$5:$CW$56,MATCH(J$93,$A$5:$A$56,0),100),$B60:$CW60,"="&amp;"x",$B$3:$CW$3,"="&amp;"Y"),0)</f>
        <v>0</v>
      </c>
      <c r="K95">
        <f ca="1">IFERROR(SUMIFS(INDEX($B$5:$CW$56,MATCH(K$93,$A$5:$A$56,0),1):INDEX($B$5:$CW$56,MATCH(K$93,$A$5:$A$56,0),100),$B60:$CW60,"="&amp;"x",$B$3:$CW$3,"="&amp;"Y"),0)</f>
        <v>0</v>
      </c>
      <c r="L95">
        <f ca="1">IFERROR(SUMIFS(INDEX($B$5:$CW$56,MATCH(L$93,$A$5:$A$56,0),1):INDEX($B$5:$CW$56,MATCH(L$93,$A$5:$A$56,0),100),$B60:$CW60,"="&amp;"x",$B$3:$CW$3,"="&amp;"Y"),0)</f>
        <v>0</v>
      </c>
      <c r="M95">
        <f ca="1">IFERROR(SUMIFS(INDEX($B$5:$CW$56,MATCH(M$93,$A$5:$A$56,0),1):INDEX($B$5:$CW$56,MATCH(M$93,$A$5:$A$56,0),100),$B60:$CW60,"="&amp;"x",$B$3:$CW$3,"="&amp;"Y"),0)</f>
        <v>0</v>
      </c>
      <c r="N95">
        <f ca="1">IFERROR(SUMIFS(INDEX($B$5:$CW$56,MATCH(N$93,$A$5:$A$56,0),1):INDEX($B$5:$CW$56,MATCH(N$93,$A$5:$A$56,0),100),$B60:$CW60,"="&amp;"x",$B$3:$CW$3,"="&amp;"Y"),0)</f>
        <v>0</v>
      </c>
      <c r="O95">
        <f ca="1">IFERROR(SUMIFS(INDEX($B$5:$CW$56,MATCH(O$93,$A$5:$A$56,0),1):INDEX($B$5:$CW$56,MATCH(O$93,$A$5:$A$56,0),100),$B60:$CW60,"="&amp;"x",$B$3:$CW$3,"="&amp;"Y"),0)</f>
        <v>0</v>
      </c>
      <c r="P95">
        <f ca="1">IFERROR(SUMIFS(INDEX($B$5:$CW$56,MATCH(P$93,$A$5:$A$56,0),1):INDEX($B$5:$CW$56,MATCH(P$93,$A$5:$A$56,0),100),$B60:$CW60,"="&amp;"x",$B$3:$CW$3,"="&amp;"Y"),0)</f>
        <v>0</v>
      </c>
      <c r="Q95">
        <f ca="1">IFERROR(SUMIFS(INDEX($B$5:$CW$56,MATCH(Q$93,$A$5:$A$56,0),1):INDEX($B$5:$CW$56,MATCH(Q$93,$A$5:$A$56,0),100),$B60:$CW60,"="&amp;"x",$B$3:$CW$3,"="&amp;"Y"),0)</f>
        <v>0</v>
      </c>
      <c r="R95">
        <f ca="1">IFERROR(SUMIFS(INDEX($B$5:$CW$56,MATCH(R$93,$A$5:$A$56,0),1):INDEX($B$5:$CW$56,MATCH(R$93,$A$5:$A$56,0),100),$B60:$CW60,"="&amp;"x",$B$3:$CW$3,"="&amp;"Y"),0)</f>
        <v>0</v>
      </c>
      <c r="S95">
        <f ca="1">IFERROR(SUMIFS(INDEX($B$5:$CW$56,MATCH(S$93,$A$5:$A$56,0),1):INDEX($B$5:$CW$56,MATCH(S$93,$A$5:$A$56,0),100),$B60:$CW60,"="&amp;"x",$B$3:$CW$3,"="&amp;"Y"),0)</f>
        <v>0</v>
      </c>
      <c r="T95">
        <f ca="1">IFERROR(SUMIFS(INDEX($B$5:$CW$56,MATCH(T$93,$A$5:$A$56,0),1):INDEX($B$5:$CW$56,MATCH(T$93,$A$5:$A$56,0),100),$B60:$CW60,"="&amp;"x",$B$3:$CW$3,"="&amp;"Y"),0)</f>
        <v>0</v>
      </c>
      <c r="U95">
        <f ca="1">IFERROR(SUMIFS(INDEX($B$5:$CW$56,MATCH(U$93,$A$5:$A$56,0),1):INDEX($B$5:$CW$56,MATCH(U$93,$A$5:$A$56,0),100),$B60:$CW60,"="&amp;"x",$B$3:$CW$3,"="&amp;"Y"),0)</f>
        <v>0</v>
      </c>
      <c r="V95">
        <f ca="1">IFERROR(SUMIFS(INDEX($B$5:$CW$56,MATCH(V$93,$A$5:$A$56,0),1):INDEX($B$5:$CW$56,MATCH(V$93,$A$5:$A$56,0),100),$B60:$CW60,"="&amp;"x",$B$3:$CW$3,"="&amp;"Y"),0)</f>
        <v>0</v>
      </c>
      <c r="W95">
        <f ca="1">IFERROR(SUMIFS(INDEX($B$5:$CW$56,MATCH(W$93,$A$5:$A$56,0),1):INDEX($B$5:$CW$56,MATCH(W$93,$A$5:$A$56,0),100),$B60:$CW60,"="&amp;"x",$B$3:$CW$3,"="&amp;"Y"),0)</f>
        <v>0</v>
      </c>
      <c r="X95">
        <f ca="1">IFERROR(SUMIFS(INDEX($B$5:$CW$56,MATCH(X$93,$A$5:$A$56,0),1):INDEX($B$5:$CW$56,MATCH(X$93,$A$5:$A$56,0),100),$B60:$CW60,"="&amp;"x",$B$3:$CW$3,"="&amp;"Y"),0)</f>
        <v>0</v>
      </c>
      <c r="Y95">
        <f ca="1">IFERROR(SUMIFS(INDEX($B$5:$CW$56,MATCH(Y$93,$A$5:$A$56,0),1):INDEX($B$5:$CW$56,MATCH(Y$93,$A$5:$A$56,0),100),$B60:$CW60,"="&amp;"x",$B$3:$CW$3,"="&amp;"Y"),0)</f>
        <v>0</v>
      </c>
      <c r="Z95">
        <f ca="1">IFERROR(SUMIFS(INDEX($B$5:$CW$56,MATCH(Z$93,$A$5:$A$56,0),1):INDEX($B$5:$CW$56,MATCH(Z$93,$A$5:$A$56,0),100),$B60:$CW60,"="&amp;"x",$B$3:$CW$3,"="&amp;"Y"),0)</f>
        <v>0</v>
      </c>
      <c r="AA95">
        <f ca="1">IFERROR(SUMIFS(INDEX($B$5:$CW$56,MATCH(AA$93,$A$5:$A$56,0),1):INDEX($B$5:$CW$56,MATCH(AA$93,$A$5:$A$56,0),100),$B60:$CW60,"="&amp;"x",$B$3:$CW$3,"="&amp;"Y"),0)</f>
        <v>0</v>
      </c>
      <c r="AB95">
        <f ca="1">IFERROR(SUMIFS(INDEX($B$5:$CW$56,MATCH(AB$93,$A$5:$A$56,0),1):INDEX($B$5:$CW$56,MATCH(AB$93,$A$5:$A$56,0),100),$B60:$CW60,"="&amp;"x",$B$3:$CW$3,"="&amp;"Y"),0)</f>
        <v>0</v>
      </c>
      <c r="AC95">
        <f ca="1">IFERROR(SUMIFS(INDEX($B$5:$CW$56,MATCH(AC$93,$A$5:$A$56,0),1):INDEX($B$5:$CW$56,MATCH(AC$93,$A$5:$A$56,0),100),$B60:$CW60,"="&amp;"x",$B$3:$CW$3,"="&amp;"Y"),0)</f>
        <v>0</v>
      </c>
      <c r="AD95">
        <f ca="1">IFERROR(SUMIFS(INDEX($B$5:$CW$56,MATCH(AD$93,$A$5:$A$56,0),1):INDEX($B$5:$CW$56,MATCH(AD$93,$A$5:$A$56,0),100),$B60:$CW60,"="&amp;"x",$B$3:$CW$3,"="&amp;"Y"),0)</f>
        <v>0</v>
      </c>
      <c r="AE95">
        <f ca="1">IFERROR(SUMIFS(INDEX($B$5:$CW$56,MATCH(AE$93,$A$5:$A$56,0),1):INDEX($B$5:$CW$56,MATCH(AE$93,$A$5:$A$56,0),100),$B60:$CW60,"="&amp;"x",$B$3:$CW$3,"="&amp;"Y"),0)</f>
        <v>0</v>
      </c>
      <c r="AF95">
        <f ca="1">IFERROR(SUMIFS(INDEX($B$5:$CW$56,MATCH(AF$93,$A$5:$A$56,0),1):INDEX($B$5:$CW$56,MATCH(AF$93,$A$5:$A$56,0),100),$B60:$CW60,"="&amp;"x",$B$3:$CW$3,"="&amp;"Y"),0)</f>
        <v>0</v>
      </c>
      <c r="AG95">
        <f ca="1">IFERROR(SUMIFS(INDEX($B$5:$CW$56,MATCH(AG$93,$A$5:$A$56,0),1):INDEX($B$5:$CW$56,MATCH(AG$93,$A$5:$A$56,0),100),$B60:$CW60,"="&amp;"x",$B$3:$CW$3,"="&amp;"Y"),0)</f>
        <v>0</v>
      </c>
      <c r="AH95">
        <f ca="1">IFERROR(SUMIFS(INDEX($B$5:$CW$56,MATCH(AH$93,$A$5:$A$56,0),1):INDEX($B$5:$CW$56,MATCH(AH$93,$A$5:$A$56,0),100),$B60:$CW60,"="&amp;"x",$B$3:$CW$3,"="&amp;"Y"),0)</f>
        <v>0</v>
      </c>
      <c r="AI95">
        <f ca="1">IFERROR(SUMIFS(INDEX($B$5:$CW$56,MATCH(AI$93,$A$5:$A$56,0),1):INDEX($B$5:$CW$56,MATCH(AI$93,$A$5:$A$56,0),100),$B60:$CW60,"="&amp;"x",$B$3:$CW$3,"="&amp;"Y"),0)</f>
        <v>0</v>
      </c>
      <c r="AJ95">
        <f ca="1">IFERROR(SUMIFS(INDEX($B$5:$CW$56,MATCH(AJ$93,$A$5:$A$56,0),1):INDEX($B$5:$CW$56,MATCH(AJ$93,$A$5:$A$56,0),100),$B60:$CW60,"="&amp;"x",$B$3:$CW$3,"="&amp;"Y"),0)</f>
        <v>0</v>
      </c>
      <c r="AK95">
        <f ca="1">IFERROR(SUMIFS(INDEX($B$5:$CW$56,MATCH(AK$93,$A$5:$A$56,0),1):INDEX($B$5:$CW$56,MATCH(AK$93,$A$5:$A$56,0),100),$B60:$CW60,"="&amp;"x",$B$3:$CW$3,"="&amp;"Y"),0)</f>
        <v>0</v>
      </c>
      <c r="AL95">
        <f ca="1">IFERROR(SUMIFS(INDEX($B$5:$CW$56,MATCH(AL$93,$A$5:$A$56,0),1):INDEX($B$5:$CW$56,MATCH(AL$93,$A$5:$A$56,0),100),$B60:$CW60,"="&amp;"x",$B$3:$CW$3,"="&amp;"Y"),0)</f>
        <v>0</v>
      </c>
      <c r="AM95">
        <f ca="1">IFERROR(SUMIFS(INDEX($B$5:$CW$56,MATCH(AM$93,$A$5:$A$56,0),1):INDEX($B$5:$CW$56,MATCH(AM$93,$A$5:$A$56,0),100),$B60:$CW60,"="&amp;"x",$B$3:$CW$3,"="&amp;"Y"),0)</f>
        <v>0</v>
      </c>
      <c r="AN95">
        <f ca="1">IFERROR(SUMIFS(INDEX($B$5:$CW$56,MATCH(AN$93,$A$5:$A$56,0),1):INDEX($B$5:$CW$56,MATCH(AN$93,$A$5:$A$56,0),100),$B60:$CW60,"="&amp;"x",$B$3:$CW$3,"="&amp;"Y"),0)</f>
        <v>0</v>
      </c>
      <c r="AO95">
        <f ca="1">IFERROR(SUMIFS(INDEX($B$5:$CW$56,MATCH(AO$93,$A$5:$A$56,0),1):INDEX($B$5:$CW$56,MATCH(AO$93,$A$5:$A$56,0),100),$B60:$CW60,"="&amp;"x",$B$3:$CW$3,"="&amp;"Y"),0)</f>
        <v>0</v>
      </c>
      <c r="AP95">
        <f ca="1">IFERROR(SUMIFS(INDEX($B$5:$CW$56,MATCH(AP$93,$A$5:$A$56,0),1):INDEX($B$5:$CW$56,MATCH(AP$93,$A$5:$A$56,0),100),$B60:$CW60,"="&amp;"x",$B$3:$CW$3,"="&amp;"Y"),0)</f>
        <v>0</v>
      </c>
      <c r="AQ95">
        <f ca="1">IFERROR(SUMIFS(INDEX($B$5:$CW$56,MATCH(AQ$93,$A$5:$A$56,0),1):INDEX($B$5:$CW$56,MATCH(AQ$93,$A$5:$A$56,0),100),$B60:$CW60,"="&amp;"x",$B$3:$CW$3,"="&amp;"Y"),0)</f>
        <v>0</v>
      </c>
      <c r="AR95">
        <f ca="1">IFERROR(SUMIFS(INDEX($B$5:$CW$56,MATCH(AR$93,$A$5:$A$56,0),1):INDEX($B$5:$CW$56,MATCH(AR$93,$A$5:$A$56,0),100),$B60:$CW60,"="&amp;"x",$B$3:$CW$3,"="&amp;"Y"),0)</f>
        <v>0</v>
      </c>
      <c r="AS95">
        <f ca="1">IFERROR(SUMIFS(INDEX($B$5:$CW$56,MATCH(AS$93,$A$5:$A$56,0),1):INDEX($B$5:$CW$56,MATCH(AS$93,$A$5:$A$56,0),100),$B60:$CW60,"="&amp;"x",$B$3:$CW$3,"="&amp;"Y"),0)</f>
        <v>0</v>
      </c>
      <c r="AT95">
        <f ca="1">IFERROR(SUMIFS(INDEX($B$5:$CW$56,MATCH(AT$93,$A$5:$A$56,0),1):INDEX($B$5:$CW$56,MATCH(AT$93,$A$5:$A$56,0),100),$B60:$CW60,"="&amp;"x",$B$3:$CW$3,"="&amp;"Y"),0)</f>
        <v>0</v>
      </c>
      <c r="AU95">
        <f ca="1">IFERROR(SUMIFS(INDEX($B$5:$CW$56,MATCH(AU$93,$A$5:$A$56,0),1):INDEX($B$5:$CW$56,MATCH(AU$93,$A$5:$A$56,0),100),$B60:$CW60,"="&amp;"x",$B$3:$CW$3,"="&amp;"Y"),0)</f>
        <v>0</v>
      </c>
      <c r="AV95">
        <f ca="1">IFERROR(SUMIFS(INDEX($B$5:$CW$56,MATCH(AV$93,$A$5:$A$56,0),1):INDEX($B$5:$CW$56,MATCH(AV$93,$A$5:$A$56,0),100),$B60:$CW60,"="&amp;"x",$B$3:$CW$3,"="&amp;"Y"),0)</f>
        <v>0</v>
      </c>
      <c r="AW95">
        <f ca="1">IFERROR(SUMIFS(INDEX($B$5:$CW$56,MATCH(AW$93,$A$5:$A$56,0),1):INDEX($B$5:$CW$56,MATCH(AW$93,$A$5:$A$56,0),100),$B60:$CW60,"="&amp;"x",$B$3:$CW$3,"="&amp;"Y"),0)</f>
        <v>0</v>
      </c>
      <c r="AX95">
        <f ca="1">IFERROR(SUMIFS(INDEX($B$5:$CW$56,MATCH(AX$93,$A$5:$A$56,0),1):INDEX($B$5:$CW$56,MATCH(AX$93,$A$5:$A$56,0),100),$B60:$CW60,"="&amp;"x",$B$3:$CW$3,"="&amp;"Y"),0)</f>
        <v>0</v>
      </c>
      <c r="AY95">
        <f ca="1">IFERROR(SUMIFS(INDEX($B$5:$CW$56,MATCH(AY$93,$A$5:$A$56,0),1):INDEX($B$5:$CW$56,MATCH(AY$93,$A$5:$A$56,0),100),$B60:$CW60,"="&amp;"x",$B$3:$CW$3,"="&amp;"Y"),0)</f>
        <v>0</v>
      </c>
      <c r="AZ95">
        <f ca="1">IFERROR(SUMIFS(INDEX($B$5:$CW$56,MATCH(AZ$93,$A$5:$A$56,0),1):INDEX($B$5:$CW$56,MATCH(AZ$93,$A$5:$A$56,0),100),$B60:$CW60,"="&amp;"x",$B$3:$CW$3,"="&amp;"Y"),0)</f>
        <v>0</v>
      </c>
      <c r="BA95">
        <f ca="1">IFERROR(SUMIFS(INDEX($B$5:$CW$56,MATCH(BA$93,$A$5:$A$56,0),1):INDEX($B$5:$CW$56,MATCH(BA$93,$A$5:$A$56,0),100),$B60:$CW60,"="&amp;"x",$B$3:$CW$3,"="&amp;"Y"),0)</f>
        <v>0</v>
      </c>
      <c r="BC95">
        <f t="shared" ref="BC95:BC109" ca="1" si="4">AVERAGE(B95:BA95)</f>
        <v>0</v>
      </c>
    </row>
    <row r="96" spans="1:55" x14ac:dyDescent="0.35">
      <c r="A96" s="2" t="str" cm="1">
        <f t="array" ref="A96">INDEX('Data Validation (Hide)'!$B$2:$B$16,ROW(A3),1)</f>
        <v>8 Group Session</v>
      </c>
      <c r="B96">
        <f ca="1">IFERROR(SUMIFS(INDEX($B$5:$CW$56,MATCH(B$93,$A$5:$A$56,0),1):INDEX($B$5:$CW$56,MATCH(B$93,$A$5:$A$56,0),100),$B61:$CW61,"="&amp;"x",$B$3:$CW$3,"="&amp;"Y"),0)</f>
        <v>0</v>
      </c>
      <c r="C96">
        <f ca="1">IFERROR(SUMIFS(INDEX($B$5:$CW$56,MATCH(C$93,$A$5:$A$56,0),1):INDEX($B$5:$CW$56,MATCH(C$93,$A$5:$A$56,0),100),$B61:$CW61,"="&amp;"x",$B$3:$CW$3,"="&amp;"Y"),0)</f>
        <v>0</v>
      </c>
      <c r="D96">
        <f ca="1">IFERROR(SUMIFS(INDEX($B$5:$CW$56,MATCH(D$93,$A$5:$A$56,0),1):INDEX($B$5:$CW$56,MATCH(D$93,$A$5:$A$56,0),100),$B61:$CW61,"="&amp;"x",$B$3:$CW$3,"="&amp;"Y"),0)</f>
        <v>0</v>
      </c>
      <c r="E96">
        <f ca="1">IFERROR(SUMIFS(INDEX($B$5:$CW$56,MATCH(E$93,$A$5:$A$56,0),1):INDEX($B$5:$CW$56,MATCH(E$93,$A$5:$A$56,0),100),$B61:$CW61,"="&amp;"x",$B$3:$CW$3,"="&amp;"Y"),0)</f>
        <v>0</v>
      </c>
      <c r="F96">
        <f ca="1">IFERROR(SUMIFS(INDEX($B$5:$CW$56,MATCH(F$93,$A$5:$A$56,0),1):INDEX($B$5:$CW$56,MATCH(F$93,$A$5:$A$56,0),100),$B61:$CW61,"="&amp;"x",$B$3:$CW$3,"="&amp;"Y"),0)</f>
        <v>0</v>
      </c>
      <c r="G96">
        <f ca="1">IFERROR(SUMIFS(INDEX($B$5:$CW$56,MATCH(G$93,$A$5:$A$56,0),1):INDEX($B$5:$CW$56,MATCH(G$93,$A$5:$A$56,0),100),$B61:$CW61,"="&amp;"x",$B$3:$CW$3,"="&amp;"Y"),0)</f>
        <v>0</v>
      </c>
      <c r="H96">
        <f ca="1">IFERROR(SUMIFS(INDEX($B$5:$CW$56,MATCH(H$93,$A$5:$A$56,0),1):INDEX($B$5:$CW$56,MATCH(H$93,$A$5:$A$56,0),100),$B61:$CW61,"="&amp;"x",$B$3:$CW$3,"="&amp;"Y"),0)</f>
        <v>0</v>
      </c>
      <c r="I96">
        <f ca="1">IFERROR(SUMIFS(INDEX($B$5:$CW$56,MATCH(I$93,$A$5:$A$56,0),1):INDEX($B$5:$CW$56,MATCH(I$93,$A$5:$A$56,0),100),$B61:$CW61,"="&amp;"x",$B$3:$CW$3,"="&amp;"Y"),0)</f>
        <v>0</v>
      </c>
      <c r="J96">
        <f ca="1">IFERROR(SUMIFS(INDEX($B$5:$CW$56,MATCH(J$93,$A$5:$A$56,0),1):INDEX($B$5:$CW$56,MATCH(J$93,$A$5:$A$56,0),100),$B61:$CW61,"="&amp;"x",$B$3:$CW$3,"="&amp;"Y"),0)</f>
        <v>0</v>
      </c>
      <c r="K96">
        <f ca="1">IFERROR(SUMIFS(INDEX($B$5:$CW$56,MATCH(K$93,$A$5:$A$56,0),1):INDEX($B$5:$CW$56,MATCH(K$93,$A$5:$A$56,0),100),$B61:$CW61,"="&amp;"x",$B$3:$CW$3,"="&amp;"Y"),0)</f>
        <v>0</v>
      </c>
      <c r="L96">
        <f ca="1">IFERROR(SUMIFS(INDEX($B$5:$CW$56,MATCH(L$93,$A$5:$A$56,0),1):INDEX($B$5:$CW$56,MATCH(L$93,$A$5:$A$56,0),100),$B61:$CW61,"="&amp;"x",$B$3:$CW$3,"="&amp;"Y"),0)</f>
        <v>0</v>
      </c>
      <c r="M96">
        <f ca="1">IFERROR(SUMIFS(INDEX($B$5:$CW$56,MATCH(M$93,$A$5:$A$56,0),1):INDEX($B$5:$CW$56,MATCH(M$93,$A$5:$A$56,0),100),$B61:$CW61,"="&amp;"x",$B$3:$CW$3,"="&amp;"Y"),0)</f>
        <v>0</v>
      </c>
      <c r="N96">
        <f ca="1">IFERROR(SUMIFS(INDEX($B$5:$CW$56,MATCH(N$93,$A$5:$A$56,0),1):INDEX($B$5:$CW$56,MATCH(N$93,$A$5:$A$56,0),100),$B61:$CW61,"="&amp;"x",$B$3:$CW$3,"="&amp;"Y"),0)</f>
        <v>0</v>
      </c>
      <c r="O96">
        <f ca="1">IFERROR(SUMIFS(INDEX($B$5:$CW$56,MATCH(O$93,$A$5:$A$56,0),1):INDEX($B$5:$CW$56,MATCH(O$93,$A$5:$A$56,0),100),$B61:$CW61,"="&amp;"x",$B$3:$CW$3,"="&amp;"Y"),0)</f>
        <v>0</v>
      </c>
      <c r="P96">
        <f ca="1">IFERROR(SUMIFS(INDEX($B$5:$CW$56,MATCH(P$93,$A$5:$A$56,0),1):INDEX($B$5:$CW$56,MATCH(P$93,$A$5:$A$56,0),100),$B61:$CW61,"="&amp;"x",$B$3:$CW$3,"="&amp;"Y"),0)</f>
        <v>0</v>
      </c>
      <c r="Q96">
        <f ca="1">IFERROR(SUMIFS(INDEX($B$5:$CW$56,MATCH(Q$93,$A$5:$A$56,0),1):INDEX($B$5:$CW$56,MATCH(Q$93,$A$5:$A$56,0),100),$B61:$CW61,"="&amp;"x",$B$3:$CW$3,"="&amp;"Y"),0)</f>
        <v>0</v>
      </c>
      <c r="R96">
        <f ca="1">IFERROR(SUMIFS(INDEX($B$5:$CW$56,MATCH(R$93,$A$5:$A$56,0),1):INDEX($B$5:$CW$56,MATCH(R$93,$A$5:$A$56,0),100),$B61:$CW61,"="&amp;"x",$B$3:$CW$3,"="&amp;"Y"),0)</f>
        <v>0</v>
      </c>
      <c r="S96">
        <f ca="1">IFERROR(SUMIFS(INDEX($B$5:$CW$56,MATCH(S$93,$A$5:$A$56,0),1):INDEX($B$5:$CW$56,MATCH(S$93,$A$5:$A$56,0),100),$B61:$CW61,"="&amp;"x",$B$3:$CW$3,"="&amp;"Y"),0)</f>
        <v>0</v>
      </c>
      <c r="T96">
        <f ca="1">IFERROR(SUMIFS(INDEX($B$5:$CW$56,MATCH(T$93,$A$5:$A$56,0),1):INDEX($B$5:$CW$56,MATCH(T$93,$A$5:$A$56,0),100),$B61:$CW61,"="&amp;"x",$B$3:$CW$3,"="&amp;"Y"),0)</f>
        <v>0</v>
      </c>
      <c r="U96">
        <f ca="1">IFERROR(SUMIFS(INDEX($B$5:$CW$56,MATCH(U$93,$A$5:$A$56,0),1):INDEX($B$5:$CW$56,MATCH(U$93,$A$5:$A$56,0),100),$B61:$CW61,"="&amp;"x",$B$3:$CW$3,"="&amp;"Y"),0)</f>
        <v>0</v>
      </c>
      <c r="V96">
        <f ca="1">IFERROR(SUMIFS(INDEX($B$5:$CW$56,MATCH(V$93,$A$5:$A$56,0),1):INDEX($B$5:$CW$56,MATCH(V$93,$A$5:$A$56,0),100),$B61:$CW61,"="&amp;"x",$B$3:$CW$3,"="&amp;"Y"),0)</f>
        <v>0</v>
      </c>
      <c r="W96">
        <f ca="1">IFERROR(SUMIFS(INDEX($B$5:$CW$56,MATCH(W$93,$A$5:$A$56,0),1):INDEX($B$5:$CW$56,MATCH(W$93,$A$5:$A$56,0),100),$B61:$CW61,"="&amp;"x",$B$3:$CW$3,"="&amp;"Y"),0)</f>
        <v>0</v>
      </c>
      <c r="X96">
        <f ca="1">IFERROR(SUMIFS(INDEX($B$5:$CW$56,MATCH(X$93,$A$5:$A$56,0),1):INDEX($B$5:$CW$56,MATCH(X$93,$A$5:$A$56,0),100),$B61:$CW61,"="&amp;"x",$B$3:$CW$3,"="&amp;"Y"),0)</f>
        <v>0</v>
      </c>
      <c r="Y96">
        <f ca="1">IFERROR(SUMIFS(INDEX($B$5:$CW$56,MATCH(Y$93,$A$5:$A$56,0),1):INDEX($B$5:$CW$56,MATCH(Y$93,$A$5:$A$56,0),100),$B61:$CW61,"="&amp;"x",$B$3:$CW$3,"="&amp;"Y"),0)</f>
        <v>0</v>
      </c>
      <c r="Z96">
        <f ca="1">IFERROR(SUMIFS(INDEX($B$5:$CW$56,MATCH(Z$93,$A$5:$A$56,0),1):INDEX($B$5:$CW$56,MATCH(Z$93,$A$5:$A$56,0),100),$B61:$CW61,"="&amp;"x",$B$3:$CW$3,"="&amp;"Y"),0)</f>
        <v>0</v>
      </c>
      <c r="AA96">
        <f ca="1">IFERROR(SUMIFS(INDEX($B$5:$CW$56,MATCH(AA$93,$A$5:$A$56,0),1):INDEX($B$5:$CW$56,MATCH(AA$93,$A$5:$A$56,0),100),$B61:$CW61,"="&amp;"x",$B$3:$CW$3,"="&amp;"Y"),0)</f>
        <v>0</v>
      </c>
      <c r="AB96">
        <f ca="1">IFERROR(SUMIFS(INDEX($B$5:$CW$56,MATCH(AB$93,$A$5:$A$56,0),1):INDEX($B$5:$CW$56,MATCH(AB$93,$A$5:$A$56,0),100),$B61:$CW61,"="&amp;"x",$B$3:$CW$3,"="&amp;"Y"),0)</f>
        <v>0</v>
      </c>
      <c r="AC96">
        <f ca="1">IFERROR(SUMIFS(INDEX($B$5:$CW$56,MATCH(AC$93,$A$5:$A$56,0),1):INDEX($B$5:$CW$56,MATCH(AC$93,$A$5:$A$56,0),100),$B61:$CW61,"="&amp;"x",$B$3:$CW$3,"="&amp;"Y"),0)</f>
        <v>0</v>
      </c>
      <c r="AD96">
        <f ca="1">IFERROR(SUMIFS(INDEX($B$5:$CW$56,MATCH(AD$93,$A$5:$A$56,0),1):INDEX($B$5:$CW$56,MATCH(AD$93,$A$5:$A$56,0),100),$B61:$CW61,"="&amp;"x",$B$3:$CW$3,"="&amp;"Y"),0)</f>
        <v>0</v>
      </c>
      <c r="AE96">
        <f ca="1">IFERROR(SUMIFS(INDEX($B$5:$CW$56,MATCH(AE$93,$A$5:$A$56,0),1):INDEX($B$5:$CW$56,MATCH(AE$93,$A$5:$A$56,0),100),$B61:$CW61,"="&amp;"x",$B$3:$CW$3,"="&amp;"Y"),0)</f>
        <v>0</v>
      </c>
      <c r="AF96">
        <f ca="1">IFERROR(SUMIFS(INDEX($B$5:$CW$56,MATCH(AF$93,$A$5:$A$56,0),1):INDEX($B$5:$CW$56,MATCH(AF$93,$A$5:$A$56,0),100),$B61:$CW61,"="&amp;"x",$B$3:$CW$3,"="&amp;"Y"),0)</f>
        <v>0</v>
      </c>
      <c r="AG96">
        <f ca="1">IFERROR(SUMIFS(INDEX($B$5:$CW$56,MATCH(AG$93,$A$5:$A$56,0),1):INDEX($B$5:$CW$56,MATCH(AG$93,$A$5:$A$56,0),100),$B61:$CW61,"="&amp;"x",$B$3:$CW$3,"="&amp;"Y"),0)</f>
        <v>0</v>
      </c>
      <c r="AH96">
        <f ca="1">IFERROR(SUMIFS(INDEX($B$5:$CW$56,MATCH(AH$93,$A$5:$A$56,0),1):INDEX($B$5:$CW$56,MATCH(AH$93,$A$5:$A$56,0),100),$B61:$CW61,"="&amp;"x",$B$3:$CW$3,"="&amp;"Y"),0)</f>
        <v>0</v>
      </c>
      <c r="AI96">
        <f ca="1">IFERROR(SUMIFS(INDEX($B$5:$CW$56,MATCH(AI$93,$A$5:$A$56,0),1):INDEX($B$5:$CW$56,MATCH(AI$93,$A$5:$A$56,0),100),$B61:$CW61,"="&amp;"x",$B$3:$CW$3,"="&amp;"Y"),0)</f>
        <v>0</v>
      </c>
      <c r="AJ96">
        <f ca="1">IFERROR(SUMIFS(INDEX($B$5:$CW$56,MATCH(AJ$93,$A$5:$A$56,0),1):INDEX($B$5:$CW$56,MATCH(AJ$93,$A$5:$A$56,0),100),$B61:$CW61,"="&amp;"x",$B$3:$CW$3,"="&amp;"Y"),0)</f>
        <v>0</v>
      </c>
      <c r="AK96">
        <f ca="1">IFERROR(SUMIFS(INDEX($B$5:$CW$56,MATCH(AK$93,$A$5:$A$56,0),1):INDEX($B$5:$CW$56,MATCH(AK$93,$A$5:$A$56,0),100),$B61:$CW61,"="&amp;"x",$B$3:$CW$3,"="&amp;"Y"),0)</f>
        <v>0</v>
      </c>
      <c r="AL96">
        <f ca="1">IFERROR(SUMIFS(INDEX($B$5:$CW$56,MATCH(AL$93,$A$5:$A$56,0),1):INDEX($B$5:$CW$56,MATCH(AL$93,$A$5:$A$56,0),100),$B61:$CW61,"="&amp;"x",$B$3:$CW$3,"="&amp;"Y"),0)</f>
        <v>0</v>
      </c>
      <c r="AM96">
        <f ca="1">IFERROR(SUMIFS(INDEX($B$5:$CW$56,MATCH(AM$93,$A$5:$A$56,0),1):INDEX($B$5:$CW$56,MATCH(AM$93,$A$5:$A$56,0),100),$B61:$CW61,"="&amp;"x",$B$3:$CW$3,"="&amp;"Y"),0)</f>
        <v>0</v>
      </c>
      <c r="AN96">
        <f ca="1">IFERROR(SUMIFS(INDEX($B$5:$CW$56,MATCH(AN$93,$A$5:$A$56,0),1):INDEX($B$5:$CW$56,MATCH(AN$93,$A$5:$A$56,0),100),$B61:$CW61,"="&amp;"x",$B$3:$CW$3,"="&amp;"Y"),0)</f>
        <v>0</v>
      </c>
      <c r="AO96">
        <f ca="1">IFERROR(SUMIFS(INDEX($B$5:$CW$56,MATCH(AO$93,$A$5:$A$56,0),1):INDEX($B$5:$CW$56,MATCH(AO$93,$A$5:$A$56,0),100),$B61:$CW61,"="&amp;"x",$B$3:$CW$3,"="&amp;"Y"),0)</f>
        <v>0</v>
      </c>
      <c r="AP96">
        <f ca="1">IFERROR(SUMIFS(INDEX($B$5:$CW$56,MATCH(AP$93,$A$5:$A$56,0),1):INDEX($B$5:$CW$56,MATCH(AP$93,$A$5:$A$56,0),100),$B61:$CW61,"="&amp;"x",$B$3:$CW$3,"="&amp;"Y"),0)</f>
        <v>0</v>
      </c>
      <c r="AQ96">
        <f ca="1">IFERROR(SUMIFS(INDEX($B$5:$CW$56,MATCH(AQ$93,$A$5:$A$56,0),1):INDEX($B$5:$CW$56,MATCH(AQ$93,$A$5:$A$56,0),100),$B61:$CW61,"="&amp;"x",$B$3:$CW$3,"="&amp;"Y"),0)</f>
        <v>0</v>
      </c>
      <c r="AR96">
        <f ca="1">IFERROR(SUMIFS(INDEX($B$5:$CW$56,MATCH(AR$93,$A$5:$A$56,0),1):INDEX($B$5:$CW$56,MATCH(AR$93,$A$5:$A$56,0),100),$B61:$CW61,"="&amp;"x",$B$3:$CW$3,"="&amp;"Y"),0)</f>
        <v>0</v>
      </c>
      <c r="AS96">
        <f ca="1">IFERROR(SUMIFS(INDEX($B$5:$CW$56,MATCH(AS$93,$A$5:$A$56,0),1):INDEX($B$5:$CW$56,MATCH(AS$93,$A$5:$A$56,0),100),$B61:$CW61,"="&amp;"x",$B$3:$CW$3,"="&amp;"Y"),0)</f>
        <v>0</v>
      </c>
      <c r="AT96">
        <f ca="1">IFERROR(SUMIFS(INDEX($B$5:$CW$56,MATCH(AT$93,$A$5:$A$56,0),1):INDEX($B$5:$CW$56,MATCH(AT$93,$A$5:$A$56,0),100),$B61:$CW61,"="&amp;"x",$B$3:$CW$3,"="&amp;"Y"),0)</f>
        <v>0</v>
      </c>
      <c r="AU96">
        <f ca="1">IFERROR(SUMIFS(INDEX($B$5:$CW$56,MATCH(AU$93,$A$5:$A$56,0),1):INDEX($B$5:$CW$56,MATCH(AU$93,$A$5:$A$56,0),100),$B61:$CW61,"="&amp;"x",$B$3:$CW$3,"="&amp;"Y"),0)</f>
        <v>0</v>
      </c>
      <c r="AV96">
        <f ca="1">IFERROR(SUMIFS(INDEX($B$5:$CW$56,MATCH(AV$93,$A$5:$A$56,0),1):INDEX($B$5:$CW$56,MATCH(AV$93,$A$5:$A$56,0),100),$B61:$CW61,"="&amp;"x",$B$3:$CW$3,"="&amp;"Y"),0)</f>
        <v>0</v>
      </c>
      <c r="AW96">
        <f ca="1">IFERROR(SUMIFS(INDEX($B$5:$CW$56,MATCH(AW$93,$A$5:$A$56,0),1):INDEX($B$5:$CW$56,MATCH(AW$93,$A$5:$A$56,0),100),$B61:$CW61,"="&amp;"x",$B$3:$CW$3,"="&amp;"Y"),0)</f>
        <v>0</v>
      </c>
      <c r="AX96">
        <f ca="1">IFERROR(SUMIFS(INDEX($B$5:$CW$56,MATCH(AX$93,$A$5:$A$56,0),1):INDEX($B$5:$CW$56,MATCH(AX$93,$A$5:$A$56,0),100),$B61:$CW61,"="&amp;"x",$B$3:$CW$3,"="&amp;"Y"),0)</f>
        <v>0</v>
      </c>
      <c r="AY96">
        <f ca="1">IFERROR(SUMIFS(INDEX($B$5:$CW$56,MATCH(AY$93,$A$5:$A$56,0),1):INDEX($B$5:$CW$56,MATCH(AY$93,$A$5:$A$56,0),100),$B61:$CW61,"="&amp;"x",$B$3:$CW$3,"="&amp;"Y"),0)</f>
        <v>0</v>
      </c>
      <c r="AZ96">
        <f ca="1">IFERROR(SUMIFS(INDEX($B$5:$CW$56,MATCH(AZ$93,$A$5:$A$56,0),1):INDEX($B$5:$CW$56,MATCH(AZ$93,$A$5:$A$56,0),100),$B61:$CW61,"="&amp;"x",$B$3:$CW$3,"="&amp;"Y"),0)</f>
        <v>0</v>
      </c>
      <c r="BA96">
        <f ca="1">IFERROR(SUMIFS(INDEX($B$5:$CW$56,MATCH(BA$93,$A$5:$A$56,0),1):INDEX($B$5:$CW$56,MATCH(BA$93,$A$5:$A$56,0),100),$B61:$CW61,"="&amp;"x",$B$3:$CW$3,"="&amp;"Y"),0)</f>
        <v>0</v>
      </c>
      <c r="BC96">
        <f t="shared" ca="1" si="4"/>
        <v>0</v>
      </c>
    </row>
    <row r="97" spans="1:55" x14ac:dyDescent="0.35">
      <c r="A97" s="2" t="str" cm="1">
        <f t="array" ref="A97">INDEX('Data Validation (Hide)'!$B$2:$B$16,ROW(A4),1)</f>
        <v>20 Individual</v>
      </c>
      <c r="B97">
        <f ca="1">IFERROR(SUMIFS(INDEX($B$5:$CW$56,MATCH(B$93,$A$5:$A$56,0),1):INDEX($B$5:$CW$56,MATCH(B$93,$A$5:$A$56,0),100),$B62:$CW62,"="&amp;"x",$B$3:$CW$3,"="&amp;"Y"),0)</f>
        <v>0</v>
      </c>
      <c r="C97">
        <f ca="1">IFERROR(SUMIFS(INDEX($B$5:$CW$56,MATCH(C$93,$A$5:$A$56,0),1):INDEX($B$5:$CW$56,MATCH(C$93,$A$5:$A$56,0),100),$B62:$CW62,"="&amp;"x",$B$3:$CW$3,"="&amp;"Y"),0)</f>
        <v>0</v>
      </c>
      <c r="D97">
        <f ca="1">IFERROR(SUMIFS(INDEX($B$5:$CW$56,MATCH(D$93,$A$5:$A$56,0),1):INDEX($B$5:$CW$56,MATCH(D$93,$A$5:$A$56,0),100),$B62:$CW62,"="&amp;"x",$B$3:$CW$3,"="&amp;"Y"),0)</f>
        <v>0</v>
      </c>
      <c r="E97">
        <f ca="1">IFERROR(SUMIFS(INDEX($B$5:$CW$56,MATCH(E$93,$A$5:$A$56,0),1):INDEX($B$5:$CW$56,MATCH(E$93,$A$5:$A$56,0),100),$B62:$CW62,"="&amp;"x",$B$3:$CW$3,"="&amp;"Y"),0)</f>
        <v>0</v>
      </c>
      <c r="F97">
        <f ca="1">IFERROR(SUMIFS(INDEX($B$5:$CW$56,MATCH(F$93,$A$5:$A$56,0),1):INDEX($B$5:$CW$56,MATCH(F$93,$A$5:$A$56,0),100),$B62:$CW62,"="&amp;"x",$B$3:$CW$3,"="&amp;"Y"),0)</f>
        <v>0</v>
      </c>
      <c r="G97">
        <f ca="1">IFERROR(SUMIFS(INDEX($B$5:$CW$56,MATCH(G$93,$A$5:$A$56,0),1):INDEX($B$5:$CW$56,MATCH(G$93,$A$5:$A$56,0),100),$B62:$CW62,"="&amp;"x",$B$3:$CW$3,"="&amp;"Y"),0)</f>
        <v>0</v>
      </c>
      <c r="H97">
        <f ca="1">IFERROR(SUMIFS(INDEX($B$5:$CW$56,MATCH(H$93,$A$5:$A$56,0),1):INDEX($B$5:$CW$56,MATCH(H$93,$A$5:$A$56,0),100),$B62:$CW62,"="&amp;"x",$B$3:$CW$3,"="&amp;"Y"),0)</f>
        <v>0</v>
      </c>
      <c r="I97">
        <f ca="1">IFERROR(SUMIFS(INDEX($B$5:$CW$56,MATCH(I$93,$A$5:$A$56,0),1):INDEX($B$5:$CW$56,MATCH(I$93,$A$5:$A$56,0),100),$B62:$CW62,"="&amp;"x",$B$3:$CW$3,"="&amp;"Y"),0)</f>
        <v>0</v>
      </c>
      <c r="J97">
        <f ca="1">IFERROR(SUMIFS(INDEX($B$5:$CW$56,MATCH(J$93,$A$5:$A$56,0),1):INDEX($B$5:$CW$56,MATCH(J$93,$A$5:$A$56,0),100),$B62:$CW62,"="&amp;"x",$B$3:$CW$3,"="&amp;"Y"),0)</f>
        <v>0</v>
      </c>
      <c r="K97">
        <f ca="1">IFERROR(SUMIFS(INDEX($B$5:$CW$56,MATCH(K$93,$A$5:$A$56,0),1):INDEX($B$5:$CW$56,MATCH(K$93,$A$5:$A$56,0),100),$B62:$CW62,"="&amp;"x",$B$3:$CW$3,"="&amp;"Y"),0)</f>
        <v>0</v>
      </c>
      <c r="L97">
        <f ca="1">IFERROR(SUMIFS(INDEX($B$5:$CW$56,MATCH(L$93,$A$5:$A$56,0),1):INDEX($B$5:$CW$56,MATCH(L$93,$A$5:$A$56,0),100),$B62:$CW62,"="&amp;"x",$B$3:$CW$3,"="&amp;"Y"),0)</f>
        <v>0</v>
      </c>
      <c r="M97">
        <f ca="1">IFERROR(SUMIFS(INDEX($B$5:$CW$56,MATCH(M$93,$A$5:$A$56,0),1):INDEX($B$5:$CW$56,MATCH(M$93,$A$5:$A$56,0),100),$B62:$CW62,"="&amp;"x",$B$3:$CW$3,"="&amp;"Y"),0)</f>
        <v>0</v>
      </c>
      <c r="N97">
        <f ca="1">IFERROR(SUMIFS(INDEX($B$5:$CW$56,MATCH(N$93,$A$5:$A$56,0),1):INDEX($B$5:$CW$56,MATCH(N$93,$A$5:$A$56,0),100),$B62:$CW62,"="&amp;"x",$B$3:$CW$3,"="&amp;"Y"),0)</f>
        <v>0</v>
      </c>
      <c r="O97">
        <f ca="1">IFERROR(SUMIFS(INDEX($B$5:$CW$56,MATCH(O$93,$A$5:$A$56,0),1):INDEX($B$5:$CW$56,MATCH(O$93,$A$5:$A$56,0),100),$B62:$CW62,"="&amp;"x",$B$3:$CW$3,"="&amp;"Y"),0)</f>
        <v>0</v>
      </c>
      <c r="P97">
        <f ca="1">IFERROR(SUMIFS(INDEX($B$5:$CW$56,MATCH(P$93,$A$5:$A$56,0),1):INDEX($B$5:$CW$56,MATCH(P$93,$A$5:$A$56,0),100),$B62:$CW62,"="&amp;"x",$B$3:$CW$3,"="&amp;"Y"),0)</f>
        <v>0</v>
      </c>
      <c r="Q97">
        <f ca="1">IFERROR(SUMIFS(INDEX($B$5:$CW$56,MATCH(Q$93,$A$5:$A$56,0),1):INDEX($B$5:$CW$56,MATCH(Q$93,$A$5:$A$56,0),100),$B62:$CW62,"="&amp;"x",$B$3:$CW$3,"="&amp;"Y"),0)</f>
        <v>0</v>
      </c>
      <c r="R97">
        <f ca="1">IFERROR(SUMIFS(INDEX($B$5:$CW$56,MATCH(R$93,$A$5:$A$56,0),1):INDEX($B$5:$CW$56,MATCH(R$93,$A$5:$A$56,0),100),$B62:$CW62,"="&amp;"x",$B$3:$CW$3,"="&amp;"Y"),0)</f>
        <v>0</v>
      </c>
      <c r="S97">
        <f ca="1">IFERROR(SUMIFS(INDEX($B$5:$CW$56,MATCH(S$93,$A$5:$A$56,0),1):INDEX($B$5:$CW$56,MATCH(S$93,$A$5:$A$56,0),100),$B62:$CW62,"="&amp;"x",$B$3:$CW$3,"="&amp;"Y"),0)</f>
        <v>0</v>
      </c>
      <c r="T97">
        <f ca="1">IFERROR(SUMIFS(INDEX($B$5:$CW$56,MATCH(T$93,$A$5:$A$56,0),1):INDEX($B$5:$CW$56,MATCH(T$93,$A$5:$A$56,0),100),$B62:$CW62,"="&amp;"x",$B$3:$CW$3,"="&amp;"Y"),0)</f>
        <v>0</v>
      </c>
      <c r="U97">
        <f ca="1">IFERROR(SUMIFS(INDEX($B$5:$CW$56,MATCH(U$93,$A$5:$A$56,0),1):INDEX($B$5:$CW$56,MATCH(U$93,$A$5:$A$56,0),100),$B62:$CW62,"="&amp;"x",$B$3:$CW$3,"="&amp;"Y"),0)</f>
        <v>0</v>
      </c>
      <c r="V97">
        <f ca="1">IFERROR(SUMIFS(INDEX($B$5:$CW$56,MATCH(V$93,$A$5:$A$56,0),1):INDEX($B$5:$CW$56,MATCH(V$93,$A$5:$A$56,0),100),$B62:$CW62,"="&amp;"x",$B$3:$CW$3,"="&amp;"Y"),0)</f>
        <v>0</v>
      </c>
      <c r="W97">
        <f ca="1">IFERROR(SUMIFS(INDEX($B$5:$CW$56,MATCH(W$93,$A$5:$A$56,0),1):INDEX($B$5:$CW$56,MATCH(W$93,$A$5:$A$56,0),100),$B62:$CW62,"="&amp;"x",$B$3:$CW$3,"="&amp;"Y"),0)</f>
        <v>0</v>
      </c>
      <c r="X97">
        <f ca="1">IFERROR(SUMIFS(INDEX($B$5:$CW$56,MATCH(X$93,$A$5:$A$56,0),1):INDEX($B$5:$CW$56,MATCH(X$93,$A$5:$A$56,0),100),$B62:$CW62,"="&amp;"x",$B$3:$CW$3,"="&amp;"Y"),0)</f>
        <v>0</v>
      </c>
      <c r="Y97">
        <f ca="1">IFERROR(SUMIFS(INDEX($B$5:$CW$56,MATCH(Y$93,$A$5:$A$56,0),1):INDEX($B$5:$CW$56,MATCH(Y$93,$A$5:$A$56,0),100),$B62:$CW62,"="&amp;"x",$B$3:$CW$3,"="&amp;"Y"),0)</f>
        <v>0</v>
      </c>
      <c r="Z97">
        <f ca="1">IFERROR(SUMIFS(INDEX($B$5:$CW$56,MATCH(Z$93,$A$5:$A$56,0),1):INDEX($B$5:$CW$56,MATCH(Z$93,$A$5:$A$56,0),100),$B62:$CW62,"="&amp;"x",$B$3:$CW$3,"="&amp;"Y"),0)</f>
        <v>0</v>
      </c>
      <c r="AA97">
        <f ca="1">IFERROR(SUMIFS(INDEX($B$5:$CW$56,MATCH(AA$93,$A$5:$A$56,0),1):INDEX($B$5:$CW$56,MATCH(AA$93,$A$5:$A$56,0),100),$B62:$CW62,"="&amp;"x",$B$3:$CW$3,"="&amp;"Y"),0)</f>
        <v>0</v>
      </c>
      <c r="AB97">
        <f ca="1">IFERROR(SUMIFS(INDEX($B$5:$CW$56,MATCH(AB$93,$A$5:$A$56,0),1):INDEX($B$5:$CW$56,MATCH(AB$93,$A$5:$A$56,0),100),$B62:$CW62,"="&amp;"x",$B$3:$CW$3,"="&amp;"Y"),0)</f>
        <v>0</v>
      </c>
      <c r="AC97">
        <f ca="1">IFERROR(SUMIFS(INDEX($B$5:$CW$56,MATCH(AC$93,$A$5:$A$56,0),1):INDEX($B$5:$CW$56,MATCH(AC$93,$A$5:$A$56,0),100),$B62:$CW62,"="&amp;"x",$B$3:$CW$3,"="&amp;"Y"),0)</f>
        <v>0</v>
      </c>
      <c r="AD97">
        <f ca="1">IFERROR(SUMIFS(INDEX($B$5:$CW$56,MATCH(AD$93,$A$5:$A$56,0),1):INDEX($B$5:$CW$56,MATCH(AD$93,$A$5:$A$56,0),100),$B62:$CW62,"="&amp;"x",$B$3:$CW$3,"="&amp;"Y"),0)</f>
        <v>0</v>
      </c>
      <c r="AE97">
        <f ca="1">IFERROR(SUMIFS(INDEX($B$5:$CW$56,MATCH(AE$93,$A$5:$A$56,0),1):INDEX($B$5:$CW$56,MATCH(AE$93,$A$5:$A$56,0),100),$B62:$CW62,"="&amp;"x",$B$3:$CW$3,"="&amp;"Y"),0)</f>
        <v>0</v>
      </c>
      <c r="AF97">
        <f ca="1">IFERROR(SUMIFS(INDEX($B$5:$CW$56,MATCH(AF$93,$A$5:$A$56,0),1):INDEX($B$5:$CW$56,MATCH(AF$93,$A$5:$A$56,0),100),$B62:$CW62,"="&amp;"x",$B$3:$CW$3,"="&amp;"Y"),0)</f>
        <v>0</v>
      </c>
      <c r="AG97">
        <f ca="1">IFERROR(SUMIFS(INDEX($B$5:$CW$56,MATCH(AG$93,$A$5:$A$56,0),1):INDEX($B$5:$CW$56,MATCH(AG$93,$A$5:$A$56,0),100),$B62:$CW62,"="&amp;"x",$B$3:$CW$3,"="&amp;"Y"),0)</f>
        <v>0</v>
      </c>
      <c r="AH97">
        <f ca="1">IFERROR(SUMIFS(INDEX($B$5:$CW$56,MATCH(AH$93,$A$5:$A$56,0),1):INDEX($B$5:$CW$56,MATCH(AH$93,$A$5:$A$56,0),100),$B62:$CW62,"="&amp;"x",$B$3:$CW$3,"="&amp;"Y"),0)</f>
        <v>0</v>
      </c>
      <c r="AI97">
        <f ca="1">IFERROR(SUMIFS(INDEX($B$5:$CW$56,MATCH(AI$93,$A$5:$A$56,0),1):INDEX($B$5:$CW$56,MATCH(AI$93,$A$5:$A$56,0),100),$B62:$CW62,"="&amp;"x",$B$3:$CW$3,"="&amp;"Y"),0)</f>
        <v>0</v>
      </c>
      <c r="AJ97">
        <f ca="1">IFERROR(SUMIFS(INDEX($B$5:$CW$56,MATCH(AJ$93,$A$5:$A$56,0),1):INDEX($B$5:$CW$56,MATCH(AJ$93,$A$5:$A$56,0),100),$B62:$CW62,"="&amp;"x",$B$3:$CW$3,"="&amp;"Y"),0)</f>
        <v>0</v>
      </c>
      <c r="AK97">
        <f ca="1">IFERROR(SUMIFS(INDEX($B$5:$CW$56,MATCH(AK$93,$A$5:$A$56,0),1):INDEX($B$5:$CW$56,MATCH(AK$93,$A$5:$A$56,0),100),$B62:$CW62,"="&amp;"x",$B$3:$CW$3,"="&amp;"Y"),0)</f>
        <v>0</v>
      </c>
      <c r="AL97">
        <f ca="1">IFERROR(SUMIFS(INDEX($B$5:$CW$56,MATCH(AL$93,$A$5:$A$56,0),1):INDEX($B$5:$CW$56,MATCH(AL$93,$A$5:$A$56,0),100),$B62:$CW62,"="&amp;"x",$B$3:$CW$3,"="&amp;"Y"),0)</f>
        <v>0</v>
      </c>
      <c r="AM97">
        <f ca="1">IFERROR(SUMIFS(INDEX($B$5:$CW$56,MATCH(AM$93,$A$5:$A$56,0),1):INDEX($B$5:$CW$56,MATCH(AM$93,$A$5:$A$56,0),100),$B62:$CW62,"="&amp;"x",$B$3:$CW$3,"="&amp;"Y"),0)</f>
        <v>0</v>
      </c>
      <c r="AN97">
        <f ca="1">IFERROR(SUMIFS(INDEX($B$5:$CW$56,MATCH(AN$93,$A$5:$A$56,0),1):INDEX($B$5:$CW$56,MATCH(AN$93,$A$5:$A$56,0),100),$B62:$CW62,"="&amp;"x",$B$3:$CW$3,"="&amp;"Y"),0)</f>
        <v>0</v>
      </c>
      <c r="AO97">
        <f ca="1">IFERROR(SUMIFS(INDEX($B$5:$CW$56,MATCH(AO$93,$A$5:$A$56,0),1):INDEX($B$5:$CW$56,MATCH(AO$93,$A$5:$A$56,0),100),$B62:$CW62,"="&amp;"x",$B$3:$CW$3,"="&amp;"Y"),0)</f>
        <v>0</v>
      </c>
      <c r="AP97">
        <f ca="1">IFERROR(SUMIFS(INDEX($B$5:$CW$56,MATCH(AP$93,$A$5:$A$56,0),1):INDEX($B$5:$CW$56,MATCH(AP$93,$A$5:$A$56,0),100),$B62:$CW62,"="&amp;"x",$B$3:$CW$3,"="&amp;"Y"),0)</f>
        <v>0</v>
      </c>
      <c r="AQ97">
        <f ca="1">IFERROR(SUMIFS(INDEX($B$5:$CW$56,MATCH(AQ$93,$A$5:$A$56,0),1):INDEX($B$5:$CW$56,MATCH(AQ$93,$A$5:$A$56,0),100),$B62:$CW62,"="&amp;"x",$B$3:$CW$3,"="&amp;"Y"),0)</f>
        <v>0</v>
      </c>
      <c r="AR97">
        <f ca="1">IFERROR(SUMIFS(INDEX($B$5:$CW$56,MATCH(AR$93,$A$5:$A$56,0),1):INDEX($B$5:$CW$56,MATCH(AR$93,$A$5:$A$56,0),100),$B62:$CW62,"="&amp;"x",$B$3:$CW$3,"="&amp;"Y"),0)</f>
        <v>0</v>
      </c>
      <c r="AS97">
        <f ca="1">IFERROR(SUMIFS(INDEX($B$5:$CW$56,MATCH(AS$93,$A$5:$A$56,0),1):INDEX($B$5:$CW$56,MATCH(AS$93,$A$5:$A$56,0),100),$B62:$CW62,"="&amp;"x",$B$3:$CW$3,"="&amp;"Y"),0)</f>
        <v>0</v>
      </c>
      <c r="AT97">
        <f ca="1">IFERROR(SUMIFS(INDEX($B$5:$CW$56,MATCH(AT$93,$A$5:$A$56,0),1):INDEX($B$5:$CW$56,MATCH(AT$93,$A$5:$A$56,0),100),$B62:$CW62,"="&amp;"x",$B$3:$CW$3,"="&amp;"Y"),0)</f>
        <v>0</v>
      </c>
      <c r="AU97">
        <f ca="1">IFERROR(SUMIFS(INDEX($B$5:$CW$56,MATCH(AU$93,$A$5:$A$56,0),1):INDEX($B$5:$CW$56,MATCH(AU$93,$A$5:$A$56,0),100),$B62:$CW62,"="&amp;"x",$B$3:$CW$3,"="&amp;"Y"),0)</f>
        <v>0</v>
      </c>
      <c r="AV97">
        <f ca="1">IFERROR(SUMIFS(INDEX($B$5:$CW$56,MATCH(AV$93,$A$5:$A$56,0),1):INDEX($B$5:$CW$56,MATCH(AV$93,$A$5:$A$56,0),100),$B62:$CW62,"="&amp;"x",$B$3:$CW$3,"="&amp;"Y"),0)</f>
        <v>0</v>
      </c>
      <c r="AW97">
        <f ca="1">IFERROR(SUMIFS(INDEX($B$5:$CW$56,MATCH(AW$93,$A$5:$A$56,0),1):INDEX($B$5:$CW$56,MATCH(AW$93,$A$5:$A$56,0),100),$B62:$CW62,"="&amp;"x",$B$3:$CW$3,"="&amp;"Y"),0)</f>
        <v>0</v>
      </c>
      <c r="AX97">
        <f ca="1">IFERROR(SUMIFS(INDEX($B$5:$CW$56,MATCH(AX$93,$A$5:$A$56,0),1):INDEX($B$5:$CW$56,MATCH(AX$93,$A$5:$A$56,0),100),$B62:$CW62,"="&amp;"x",$B$3:$CW$3,"="&amp;"Y"),0)</f>
        <v>0</v>
      </c>
      <c r="AY97">
        <f ca="1">IFERROR(SUMIFS(INDEX($B$5:$CW$56,MATCH(AY$93,$A$5:$A$56,0),1):INDEX($B$5:$CW$56,MATCH(AY$93,$A$5:$A$56,0),100),$B62:$CW62,"="&amp;"x",$B$3:$CW$3,"="&amp;"Y"),0)</f>
        <v>0</v>
      </c>
      <c r="AZ97">
        <f ca="1">IFERROR(SUMIFS(INDEX($B$5:$CW$56,MATCH(AZ$93,$A$5:$A$56,0),1):INDEX($B$5:$CW$56,MATCH(AZ$93,$A$5:$A$56,0),100),$B62:$CW62,"="&amp;"x",$B$3:$CW$3,"="&amp;"Y"),0)</f>
        <v>0</v>
      </c>
      <c r="BA97">
        <f ca="1">IFERROR(SUMIFS(INDEX($B$5:$CW$56,MATCH(BA$93,$A$5:$A$56,0),1):INDEX($B$5:$CW$56,MATCH(BA$93,$A$5:$A$56,0),100),$B62:$CW62,"="&amp;"x",$B$3:$CW$3,"="&amp;"Y"),0)</f>
        <v>0</v>
      </c>
      <c r="BC97">
        <f t="shared" ca="1" si="4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ca="1">IFERROR(SUMIFS(INDEX($B$5:$CW$56,MATCH(B$93,$A$5:$A$56,0),1):INDEX($B$5:$CW$56,MATCH(B$93,$A$5:$A$56,0),100),$B63:$CW63,"="&amp;"x",$B$3:$CW$3,"="&amp;"Y"),0)</f>
        <v>0</v>
      </c>
      <c r="C98">
        <f ca="1">IFERROR(SUMIFS(INDEX($B$5:$CW$56,MATCH(C$93,$A$5:$A$56,0),1):INDEX($B$5:$CW$56,MATCH(C$93,$A$5:$A$56,0),100),$B63:$CW63,"="&amp;"x",$B$3:$CW$3,"="&amp;"Y"),0)</f>
        <v>0</v>
      </c>
      <c r="D98">
        <f ca="1">IFERROR(SUMIFS(INDEX($B$5:$CW$56,MATCH(D$93,$A$5:$A$56,0),1):INDEX($B$5:$CW$56,MATCH(D$93,$A$5:$A$56,0),100),$B63:$CW63,"="&amp;"x",$B$3:$CW$3,"="&amp;"Y"),0)</f>
        <v>0</v>
      </c>
      <c r="E98">
        <f ca="1">IFERROR(SUMIFS(INDEX($B$5:$CW$56,MATCH(E$93,$A$5:$A$56,0),1):INDEX($B$5:$CW$56,MATCH(E$93,$A$5:$A$56,0),100),$B63:$CW63,"="&amp;"x",$B$3:$CW$3,"="&amp;"Y"),0)</f>
        <v>0</v>
      </c>
      <c r="F98">
        <f ca="1">IFERROR(SUMIFS(INDEX($B$5:$CW$56,MATCH(F$93,$A$5:$A$56,0),1):INDEX($B$5:$CW$56,MATCH(F$93,$A$5:$A$56,0),100),$B63:$CW63,"="&amp;"x",$B$3:$CW$3,"="&amp;"Y"),0)</f>
        <v>0</v>
      </c>
      <c r="G98">
        <f ca="1">IFERROR(SUMIFS(INDEX($B$5:$CW$56,MATCH(G$93,$A$5:$A$56,0),1):INDEX($B$5:$CW$56,MATCH(G$93,$A$5:$A$56,0),100),$B63:$CW63,"="&amp;"x",$B$3:$CW$3,"="&amp;"Y"),0)</f>
        <v>0</v>
      </c>
      <c r="H98">
        <f ca="1">IFERROR(SUMIFS(INDEX($B$5:$CW$56,MATCH(H$93,$A$5:$A$56,0),1):INDEX($B$5:$CW$56,MATCH(H$93,$A$5:$A$56,0),100),$B63:$CW63,"="&amp;"x",$B$3:$CW$3,"="&amp;"Y"),0)</f>
        <v>0</v>
      </c>
      <c r="I98">
        <f ca="1">IFERROR(SUMIFS(INDEX($B$5:$CW$56,MATCH(I$93,$A$5:$A$56,0),1):INDEX($B$5:$CW$56,MATCH(I$93,$A$5:$A$56,0),100),$B63:$CW63,"="&amp;"x",$B$3:$CW$3,"="&amp;"Y"),0)</f>
        <v>0</v>
      </c>
      <c r="J98">
        <f ca="1">IFERROR(SUMIFS(INDEX($B$5:$CW$56,MATCH(J$93,$A$5:$A$56,0),1):INDEX($B$5:$CW$56,MATCH(J$93,$A$5:$A$56,0),100),$B63:$CW63,"="&amp;"x",$B$3:$CW$3,"="&amp;"Y"),0)</f>
        <v>0</v>
      </c>
      <c r="K98">
        <f ca="1">IFERROR(SUMIFS(INDEX($B$5:$CW$56,MATCH(K$93,$A$5:$A$56,0),1):INDEX($B$5:$CW$56,MATCH(K$93,$A$5:$A$56,0),100),$B63:$CW63,"="&amp;"x",$B$3:$CW$3,"="&amp;"Y"),0)</f>
        <v>0</v>
      </c>
      <c r="L98">
        <f ca="1">IFERROR(SUMIFS(INDEX($B$5:$CW$56,MATCH(L$93,$A$5:$A$56,0),1):INDEX($B$5:$CW$56,MATCH(L$93,$A$5:$A$56,0),100),$B63:$CW63,"="&amp;"x",$B$3:$CW$3,"="&amp;"Y"),0)</f>
        <v>0</v>
      </c>
      <c r="M98">
        <f ca="1">IFERROR(SUMIFS(INDEX($B$5:$CW$56,MATCH(M$93,$A$5:$A$56,0),1):INDEX($B$5:$CW$56,MATCH(M$93,$A$5:$A$56,0),100),$B63:$CW63,"="&amp;"x",$B$3:$CW$3,"="&amp;"Y"),0)</f>
        <v>0</v>
      </c>
      <c r="N98">
        <f ca="1">IFERROR(SUMIFS(INDEX($B$5:$CW$56,MATCH(N$93,$A$5:$A$56,0),1):INDEX($B$5:$CW$56,MATCH(N$93,$A$5:$A$56,0),100),$B63:$CW63,"="&amp;"x",$B$3:$CW$3,"="&amp;"Y"),0)</f>
        <v>0</v>
      </c>
      <c r="O98">
        <f ca="1">IFERROR(SUMIFS(INDEX($B$5:$CW$56,MATCH(O$93,$A$5:$A$56,0),1):INDEX($B$5:$CW$56,MATCH(O$93,$A$5:$A$56,0),100),$B63:$CW63,"="&amp;"x",$B$3:$CW$3,"="&amp;"Y"),0)</f>
        <v>0</v>
      </c>
      <c r="P98">
        <f ca="1">IFERROR(SUMIFS(INDEX($B$5:$CW$56,MATCH(P$93,$A$5:$A$56,0),1):INDEX($B$5:$CW$56,MATCH(P$93,$A$5:$A$56,0),100),$B63:$CW63,"="&amp;"x",$B$3:$CW$3,"="&amp;"Y"),0)</f>
        <v>0</v>
      </c>
      <c r="Q98">
        <f ca="1">IFERROR(SUMIFS(INDEX($B$5:$CW$56,MATCH(Q$93,$A$5:$A$56,0),1):INDEX($B$5:$CW$56,MATCH(Q$93,$A$5:$A$56,0),100),$B63:$CW63,"="&amp;"x",$B$3:$CW$3,"="&amp;"Y"),0)</f>
        <v>0</v>
      </c>
      <c r="R98">
        <f ca="1">IFERROR(SUMIFS(INDEX($B$5:$CW$56,MATCH(R$93,$A$5:$A$56,0),1):INDEX($B$5:$CW$56,MATCH(R$93,$A$5:$A$56,0),100),$B63:$CW63,"="&amp;"x",$B$3:$CW$3,"="&amp;"Y"),0)</f>
        <v>0</v>
      </c>
      <c r="S98">
        <f ca="1">IFERROR(SUMIFS(INDEX($B$5:$CW$56,MATCH(S$93,$A$5:$A$56,0),1):INDEX($B$5:$CW$56,MATCH(S$93,$A$5:$A$56,0),100),$B63:$CW63,"="&amp;"x",$B$3:$CW$3,"="&amp;"Y"),0)</f>
        <v>0</v>
      </c>
      <c r="T98">
        <f ca="1">IFERROR(SUMIFS(INDEX($B$5:$CW$56,MATCH(T$93,$A$5:$A$56,0),1):INDEX($B$5:$CW$56,MATCH(T$93,$A$5:$A$56,0),100),$B63:$CW63,"="&amp;"x",$B$3:$CW$3,"="&amp;"Y"),0)</f>
        <v>0</v>
      </c>
      <c r="U98">
        <f ca="1">IFERROR(SUMIFS(INDEX($B$5:$CW$56,MATCH(U$93,$A$5:$A$56,0),1):INDEX($B$5:$CW$56,MATCH(U$93,$A$5:$A$56,0),100),$B63:$CW63,"="&amp;"x",$B$3:$CW$3,"="&amp;"Y"),0)</f>
        <v>0</v>
      </c>
      <c r="V98">
        <f ca="1">IFERROR(SUMIFS(INDEX($B$5:$CW$56,MATCH(V$93,$A$5:$A$56,0),1):INDEX($B$5:$CW$56,MATCH(V$93,$A$5:$A$56,0),100),$B63:$CW63,"="&amp;"x",$B$3:$CW$3,"="&amp;"Y"),0)</f>
        <v>0</v>
      </c>
      <c r="W98">
        <f ca="1">IFERROR(SUMIFS(INDEX($B$5:$CW$56,MATCH(W$93,$A$5:$A$56,0),1):INDEX($B$5:$CW$56,MATCH(W$93,$A$5:$A$56,0),100),$B63:$CW63,"="&amp;"x",$B$3:$CW$3,"="&amp;"Y"),0)</f>
        <v>0</v>
      </c>
      <c r="X98">
        <f ca="1">IFERROR(SUMIFS(INDEX($B$5:$CW$56,MATCH(X$93,$A$5:$A$56,0),1):INDEX($B$5:$CW$56,MATCH(X$93,$A$5:$A$56,0),100),$B63:$CW63,"="&amp;"x",$B$3:$CW$3,"="&amp;"Y"),0)</f>
        <v>0</v>
      </c>
      <c r="Y98">
        <f ca="1">IFERROR(SUMIFS(INDEX($B$5:$CW$56,MATCH(Y$93,$A$5:$A$56,0),1):INDEX($B$5:$CW$56,MATCH(Y$93,$A$5:$A$56,0),100),$B63:$CW63,"="&amp;"x",$B$3:$CW$3,"="&amp;"Y"),0)</f>
        <v>0</v>
      </c>
      <c r="Z98">
        <f ca="1">IFERROR(SUMIFS(INDEX($B$5:$CW$56,MATCH(Z$93,$A$5:$A$56,0),1):INDEX($B$5:$CW$56,MATCH(Z$93,$A$5:$A$56,0),100),$B63:$CW63,"="&amp;"x",$B$3:$CW$3,"="&amp;"Y"),0)</f>
        <v>0</v>
      </c>
      <c r="AA98">
        <f ca="1">IFERROR(SUMIFS(INDEX($B$5:$CW$56,MATCH(AA$93,$A$5:$A$56,0),1):INDEX($B$5:$CW$56,MATCH(AA$93,$A$5:$A$56,0),100),$B63:$CW63,"="&amp;"x",$B$3:$CW$3,"="&amp;"Y"),0)</f>
        <v>0</v>
      </c>
      <c r="AB98">
        <f ca="1">IFERROR(SUMIFS(INDEX($B$5:$CW$56,MATCH(AB$93,$A$5:$A$56,0),1):INDEX($B$5:$CW$56,MATCH(AB$93,$A$5:$A$56,0),100),$B63:$CW63,"="&amp;"x",$B$3:$CW$3,"="&amp;"Y"),0)</f>
        <v>0</v>
      </c>
      <c r="AC98">
        <f ca="1">IFERROR(SUMIFS(INDEX($B$5:$CW$56,MATCH(AC$93,$A$5:$A$56,0),1):INDEX($B$5:$CW$56,MATCH(AC$93,$A$5:$A$56,0),100),$B63:$CW63,"="&amp;"x",$B$3:$CW$3,"="&amp;"Y"),0)</f>
        <v>0</v>
      </c>
      <c r="AD98">
        <f ca="1">IFERROR(SUMIFS(INDEX($B$5:$CW$56,MATCH(AD$93,$A$5:$A$56,0),1):INDEX($B$5:$CW$56,MATCH(AD$93,$A$5:$A$56,0),100),$B63:$CW63,"="&amp;"x",$B$3:$CW$3,"="&amp;"Y"),0)</f>
        <v>0</v>
      </c>
      <c r="AE98">
        <f ca="1">IFERROR(SUMIFS(INDEX($B$5:$CW$56,MATCH(AE$93,$A$5:$A$56,0),1):INDEX($B$5:$CW$56,MATCH(AE$93,$A$5:$A$56,0),100),$B63:$CW63,"="&amp;"x",$B$3:$CW$3,"="&amp;"Y"),0)</f>
        <v>0</v>
      </c>
      <c r="AF98">
        <f ca="1">IFERROR(SUMIFS(INDEX($B$5:$CW$56,MATCH(AF$93,$A$5:$A$56,0),1):INDEX($B$5:$CW$56,MATCH(AF$93,$A$5:$A$56,0),100),$B63:$CW63,"="&amp;"x",$B$3:$CW$3,"="&amp;"Y"),0)</f>
        <v>0</v>
      </c>
      <c r="AG98">
        <f ca="1">IFERROR(SUMIFS(INDEX($B$5:$CW$56,MATCH(AG$93,$A$5:$A$56,0),1):INDEX($B$5:$CW$56,MATCH(AG$93,$A$5:$A$56,0),100),$B63:$CW63,"="&amp;"x",$B$3:$CW$3,"="&amp;"Y"),0)</f>
        <v>0</v>
      </c>
      <c r="AH98">
        <f ca="1">IFERROR(SUMIFS(INDEX($B$5:$CW$56,MATCH(AH$93,$A$5:$A$56,0),1):INDEX($B$5:$CW$56,MATCH(AH$93,$A$5:$A$56,0),100),$B63:$CW63,"="&amp;"x",$B$3:$CW$3,"="&amp;"Y"),0)</f>
        <v>0</v>
      </c>
      <c r="AI98">
        <f ca="1">IFERROR(SUMIFS(INDEX($B$5:$CW$56,MATCH(AI$93,$A$5:$A$56,0),1):INDEX($B$5:$CW$56,MATCH(AI$93,$A$5:$A$56,0),100),$B63:$CW63,"="&amp;"x",$B$3:$CW$3,"="&amp;"Y"),0)</f>
        <v>0</v>
      </c>
      <c r="AJ98">
        <f ca="1">IFERROR(SUMIFS(INDEX($B$5:$CW$56,MATCH(AJ$93,$A$5:$A$56,0),1):INDEX($B$5:$CW$56,MATCH(AJ$93,$A$5:$A$56,0),100),$B63:$CW63,"="&amp;"x",$B$3:$CW$3,"="&amp;"Y"),0)</f>
        <v>0</v>
      </c>
      <c r="AK98">
        <f ca="1">IFERROR(SUMIFS(INDEX($B$5:$CW$56,MATCH(AK$93,$A$5:$A$56,0),1):INDEX($B$5:$CW$56,MATCH(AK$93,$A$5:$A$56,0),100),$B63:$CW63,"="&amp;"x",$B$3:$CW$3,"="&amp;"Y"),0)</f>
        <v>0</v>
      </c>
      <c r="AL98">
        <f ca="1">IFERROR(SUMIFS(INDEX($B$5:$CW$56,MATCH(AL$93,$A$5:$A$56,0),1):INDEX($B$5:$CW$56,MATCH(AL$93,$A$5:$A$56,0),100),$B63:$CW63,"="&amp;"x",$B$3:$CW$3,"="&amp;"Y"),0)</f>
        <v>0</v>
      </c>
      <c r="AM98">
        <f ca="1">IFERROR(SUMIFS(INDEX($B$5:$CW$56,MATCH(AM$93,$A$5:$A$56,0),1):INDEX($B$5:$CW$56,MATCH(AM$93,$A$5:$A$56,0),100),$B63:$CW63,"="&amp;"x",$B$3:$CW$3,"="&amp;"Y"),0)</f>
        <v>0</v>
      </c>
      <c r="AN98">
        <f ca="1">IFERROR(SUMIFS(INDEX($B$5:$CW$56,MATCH(AN$93,$A$5:$A$56,0),1):INDEX($B$5:$CW$56,MATCH(AN$93,$A$5:$A$56,0),100),$B63:$CW63,"="&amp;"x",$B$3:$CW$3,"="&amp;"Y"),0)</f>
        <v>0</v>
      </c>
      <c r="AO98">
        <f ca="1">IFERROR(SUMIFS(INDEX($B$5:$CW$56,MATCH(AO$93,$A$5:$A$56,0),1):INDEX($B$5:$CW$56,MATCH(AO$93,$A$5:$A$56,0),100),$B63:$CW63,"="&amp;"x",$B$3:$CW$3,"="&amp;"Y"),0)</f>
        <v>0</v>
      </c>
      <c r="AP98">
        <f ca="1">IFERROR(SUMIFS(INDEX($B$5:$CW$56,MATCH(AP$93,$A$5:$A$56,0),1):INDEX($B$5:$CW$56,MATCH(AP$93,$A$5:$A$56,0),100),$B63:$CW63,"="&amp;"x",$B$3:$CW$3,"="&amp;"Y"),0)</f>
        <v>0</v>
      </c>
      <c r="AQ98">
        <f ca="1">IFERROR(SUMIFS(INDEX($B$5:$CW$56,MATCH(AQ$93,$A$5:$A$56,0),1):INDEX($B$5:$CW$56,MATCH(AQ$93,$A$5:$A$56,0),100),$B63:$CW63,"="&amp;"x",$B$3:$CW$3,"="&amp;"Y"),0)</f>
        <v>0</v>
      </c>
      <c r="AR98">
        <f ca="1">IFERROR(SUMIFS(INDEX($B$5:$CW$56,MATCH(AR$93,$A$5:$A$56,0),1):INDEX($B$5:$CW$56,MATCH(AR$93,$A$5:$A$56,0),100),$B63:$CW63,"="&amp;"x",$B$3:$CW$3,"="&amp;"Y"),0)</f>
        <v>0</v>
      </c>
      <c r="AS98">
        <f ca="1">IFERROR(SUMIFS(INDEX($B$5:$CW$56,MATCH(AS$93,$A$5:$A$56,0),1):INDEX($B$5:$CW$56,MATCH(AS$93,$A$5:$A$56,0),100),$B63:$CW63,"="&amp;"x",$B$3:$CW$3,"="&amp;"Y"),0)</f>
        <v>0</v>
      </c>
      <c r="AT98">
        <f ca="1">IFERROR(SUMIFS(INDEX($B$5:$CW$56,MATCH(AT$93,$A$5:$A$56,0),1):INDEX($B$5:$CW$56,MATCH(AT$93,$A$5:$A$56,0),100),$B63:$CW63,"="&amp;"x",$B$3:$CW$3,"="&amp;"Y"),0)</f>
        <v>0</v>
      </c>
      <c r="AU98">
        <f ca="1">IFERROR(SUMIFS(INDEX($B$5:$CW$56,MATCH(AU$93,$A$5:$A$56,0),1):INDEX($B$5:$CW$56,MATCH(AU$93,$A$5:$A$56,0),100),$B63:$CW63,"="&amp;"x",$B$3:$CW$3,"="&amp;"Y"),0)</f>
        <v>0</v>
      </c>
      <c r="AV98">
        <f ca="1">IFERROR(SUMIFS(INDEX($B$5:$CW$56,MATCH(AV$93,$A$5:$A$56,0),1):INDEX($B$5:$CW$56,MATCH(AV$93,$A$5:$A$56,0),100),$B63:$CW63,"="&amp;"x",$B$3:$CW$3,"="&amp;"Y"),0)</f>
        <v>0</v>
      </c>
      <c r="AW98">
        <f ca="1">IFERROR(SUMIFS(INDEX($B$5:$CW$56,MATCH(AW$93,$A$5:$A$56,0),1):INDEX($B$5:$CW$56,MATCH(AW$93,$A$5:$A$56,0),100),$B63:$CW63,"="&amp;"x",$B$3:$CW$3,"="&amp;"Y"),0)</f>
        <v>0</v>
      </c>
      <c r="AX98">
        <f ca="1">IFERROR(SUMIFS(INDEX($B$5:$CW$56,MATCH(AX$93,$A$5:$A$56,0),1):INDEX($B$5:$CW$56,MATCH(AX$93,$A$5:$A$56,0),100),$B63:$CW63,"="&amp;"x",$B$3:$CW$3,"="&amp;"Y"),0)</f>
        <v>0</v>
      </c>
      <c r="AY98">
        <f ca="1">IFERROR(SUMIFS(INDEX($B$5:$CW$56,MATCH(AY$93,$A$5:$A$56,0),1):INDEX($B$5:$CW$56,MATCH(AY$93,$A$5:$A$56,0),100),$B63:$CW63,"="&amp;"x",$B$3:$CW$3,"="&amp;"Y"),0)</f>
        <v>0</v>
      </c>
      <c r="AZ98">
        <f ca="1">IFERROR(SUMIFS(INDEX($B$5:$CW$56,MATCH(AZ$93,$A$5:$A$56,0),1):INDEX($B$5:$CW$56,MATCH(AZ$93,$A$5:$A$56,0),100),$B63:$CW63,"="&amp;"x",$B$3:$CW$3,"="&amp;"Y"),0)</f>
        <v>0</v>
      </c>
      <c r="BA98">
        <f ca="1">IFERROR(SUMIFS(INDEX($B$5:$CW$56,MATCH(BA$93,$A$5:$A$56,0),1):INDEX($B$5:$CW$56,MATCH(BA$93,$A$5:$A$56,0),100),$B63:$CW63,"="&amp;"x",$B$3:$CW$3,"="&amp;"Y"),0)</f>
        <v>0</v>
      </c>
      <c r="BC98">
        <f t="shared" ca="1" si="4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ca="1">IFERROR(SUMIFS(INDEX($B$5:$CW$56,MATCH(B$93,$A$5:$A$56,0),1):INDEX($B$5:$CW$56,MATCH(B$93,$A$5:$A$56,0),100),$B64:$CW64,"="&amp;"x",$B$3:$CW$3,"="&amp;"Y"),0)</f>
        <v>0</v>
      </c>
      <c r="C99">
        <f ca="1">IFERROR(SUMIFS(INDEX($B$5:$CW$56,MATCH(C$93,$A$5:$A$56,0),1):INDEX($B$5:$CW$56,MATCH(C$93,$A$5:$A$56,0),100),$B64:$CW64,"="&amp;"x",$B$3:$CW$3,"="&amp;"Y"),0)</f>
        <v>0</v>
      </c>
      <c r="D99">
        <f ca="1">IFERROR(SUMIFS(INDEX($B$5:$CW$56,MATCH(D$93,$A$5:$A$56,0),1):INDEX($B$5:$CW$56,MATCH(D$93,$A$5:$A$56,0),100),$B64:$CW64,"="&amp;"x",$B$3:$CW$3,"="&amp;"Y"),0)</f>
        <v>0</v>
      </c>
      <c r="E99">
        <f ca="1">IFERROR(SUMIFS(INDEX($B$5:$CW$56,MATCH(E$93,$A$5:$A$56,0),1):INDEX($B$5:$CW$56,MATCH(E$93,$A$5:$A$56,0),100),$B64:$CW64,"="&amp;"x",$B$3:$CW$3,"="&amp;"Y"),0)</f>
        <v>0</v>
      </c>
      <c r="F99">
        <f ca="1">IFERROR(SUMIFS(INDEX($B$5:$CW$56,MATCH(F$93,$A$5:$A$56,0),1):INDEX($B$5:$CW$56,MATCH(F$93,$A$5:$A$56,0),100),$B64:$CW64,"="&amp;"x",$B$3:$CW$3,"="&amp;"Y"),0)</f>
        <v>0</v>
      </c>
      <c r="G99">
        <f ca="1">IFERROR(SUMIFS(INDEX($B$5:$CW$56,MATCH(G$93,$A$5:$A$56,0),1):INDEX($B$5:$CW$56,MATCH(G$93,$A$5:$A$56,0),100),$B64:$CW64,"="&amp;"x",$B$3:$CW$3,"="&amp;"Y"),0)</f>
        <v>0</v>
      </c>
      <c r="H99">
        <f ca="1">IFERROR(SUMIFS(INDEX($B$5:$CW$56,MATCH(H$93,$A$5:$A$56,0),1):INDEX($B$5:$CW$56,MATCH(H$93,$A$5:$A$56,0),100),$B64:$CW64,"="&amp;"x",$B$3:$CW$3,"="&amp;"Y"),0)</f>
        <v>0</v>
      </c>
      <c r="I99">
        <f ca="1">IFERROR(SUMIFS(INDEX($B$5:$CW$56,MATCH(I$93,$A$5:$A$56,0),1):INDEX($B$5:$CW$56,MATCH(I$93,$A$5:$A$56,0),100),$B64:$CW64,"="&amp;"x",$B$3:$CW$3,"="&amp;"Y"),0)</f>
        <v>0</v>
      </c>
      <c r="J99">
        <f ca="1">IFERROR(SUMIFS(INDEX($B$5:$CW$56,MATCH(J$93,$A$5:$A$56,0),1):INDEX($B$5:$CW$56,MATCH(J$93,$A$5:$A$56,0),100),$B64:$CW64,"="&amp;"x",$B$3:$CW$3,"="&amp;"Y"),0)</f>
        <v>0</v>
      </c>
      <c r="K99">
        <f ca="1">IFERROR(SUMIFS(INDEX($B$5:$CW$56,MATCH(K$93,$A$5:$A$56,0),1):INDEX($B$5:$CW$56,MATCH(K$93,$A$5:$A$56,0),100),$B64:$CW64,"="&amp;"x",$B$3:$CW$3,"="&amp;"Y"),0)</f>
        <v>0</v>
      </c>
      <c r="L99">
        <f ca="1">IFERROR(SUMIFS(INDEX($B$5:$CW$56,MATCH(L$93,$A$5:$A$56,0),1):INDEX($B$5:$CW$56,MATCH(L$93,$A$5:$A$56,0),100),$B64:$CW64,"="&amp;"x",$B$3:$CW$3,"="&amp;"Y"),0)</f>
        <v>0</v>
      </c>
      <c r="M99">
        <f ca="1">IFERROR(SUMIFS(INDEX($B$5:$CW$56,MATCH(M$93,$A$5:$A$56,0),1):INDEX($B$5:$CW$56,MATCH(M$93,$A$5:$A$56,0),100),$B64:$CW64,"="&amp;"x",$B$3:$CW$3,"="&amp;"Y"),0)</f>
        <v>0</v>
      </c>
      <c r="N99">
        <f ca="1">IFERROR(SUMIFS(INDEX($B$5:$CW$56,MATCH(N$93,$A$5:$A$56,0),1):INDEX($B$5:$CW$56,MATCH(N$93,$A$5:$A$56,0),100),$B64:$CW64,"="&amp;"x",$B$3:$CW$3,"="&amp;"Y"),0)</f>
        <v>0</v>
      </c>
      <c r="O99">
        <f ca="1">IFERROR(SUMIFS(INDEX($B$5:$CW$56,MATCH(O$93,$A$5:$A$56,0),1):INDEX($B$5:$CW$56,MATCH(O$93,$A$5:$A$56,0),100),$B64:$CW64,"="&amp;"x",$B$3:$CW$3,"="&amp;"Y"),0)</f>
        <v>0</v>
      </c>
      <c r="P99">
        <f ca="1">IFERROR(SUMIFS(INDEX($B$5:$CW$56,MATCH(P$93,$A$5:$A$56,0),1):INDEX($B$5:$CW$56,MATCH(P$93,$A$5:$A$56,0),100),$B64:$CW64,"="&amp;"x",$B$3:$CW$3,"="&amp;"Y"),0)</f>
        <v>0</v>
      </c>
      <c r="Q99">
        <f ca="1">IFERROR(SUMIFS(INDEX($B$5:$CW$56,MATCH(Q$93,$A$5:$A$56,0),1):INDEX($B$5:$CW$56,MATCH(Q$93,$A$5:$A$56,0),100),$B64:$CW64,"="&amp;"x",$B$3:$CW$3,"="&amp;"Y"),0)</f>
        <v>0</v>
      </c>
      <c r="R99">
        <f ca="1">IFERROR(SUMIFS(INDEX($B$5:$CW$56,MATCH(R$93,$A$5:$A$56,0),1):INDEX($B$5:$CW$56,MATCH(R$93,$A$5:$A$56,0),100),$B64:$CW64,"="&amp;"x",$B$3:$CW$3,"="&amp;"Y"),0)</f>
        <v>0</v>
      </c>
      <c r="S99">
        <f ca="1">IFERROR(SUMIFS(INDEX($B$5:$CW$56,MATCH(S$93,$A$5:$A$56,0),1):INDEX($B$5:$CW$56,MATCH(S$93,$A$5:$A$56,0),100),$B64:$CW64,"="&amp;"x",$B$3:$CW$3,"="&amp;"Y"),0)</f>
        <v>0</v>
      </c>
      <c r="T99">
        <f ca="1">IFERROR(SUMIFS(INDEX($B$5:$CW$56,MATCH(T$93,$A$5:$A$56,0),1):INDEX($B$5:$CW$56,MATCH(T$93,$A$5:$A$56,0),100),$B64:$CW64,"="&amp;"x",$B$3:$CW$3,"="&amp;"Y"),0)</f>
        <v>0</v>
      </c>
      <c r="U99">
        <f ca="1">IFERROR(SUMIFS(INDEX($B$5:$CW$56,MATCH(U$93,$A$5:$A$56,0),1):INDEX($B$5:$CW$56,MATCH(U$93,$A$5:$A$56,0),100),$B64:$CW64,"="&amp;"x",$B$3:$CW$3,"="&amp;"Y"),0)</f>
        <v>0</v>
      </c>
      <c r="V99">
        <f ca="1">IFERROR(SUMIFS(INDEX($B$5:$CW$56,MATCH(V$93,$A$5:$A$56,0),1):INDEX($B$5:$CW$56,MATCH(V$93,$A$5:$A$56,0),100),$B64:$CW64,"="&amp;"x",$B$3:$CW$3,"="&amp;"Y"),0)</f>
        <v>0</v>
      </c>
      <c r="W99">
        <f ca="1">IFERROR(SUMIFS(INDEX($B$5:$CW$56,MATCH(W$93,$A$5:$A$56,0),1):INDEX($B$5:$CW$56,MATCH(W$93,$A$5:$A$56,0),100),$B64:$CW64,"="&amp;"x",$B$3:$CW$3,"="&amp;"Y"),0)</f>
        <v>0</v>
      </c>
      <c r="X99">
        <f ca="1">IFERROR(SUMIFS(INDEX($B$5:$CW$56,MATCH(X$93,$A$5:$A$56,0),1):INDEX($B$5:$CW$56,MATCH(X$93,$A$5:$A$56,0),100),$B64:$CW64,"="&amp;"x",$B$3:$CW$3,"="&amp;"Y"),0)</f>
        <v>0</v>
      </c>
      <c r="Y99">
        <f ca="1">IFERROR(SUMIFS(INDEX($B$5:$CW$56,MATCH(Y$93,$A$5:$A$56,0),1):INDEX($B$5:$CW$56,MATCH(Y$93,$A$5:$A$56,0),100),$B64:$CW64,"="&amp;"x",$B$3:$CW$3,"="&amp;"Y"),0)</f>
        <v>0</v>
      </c>
      <c r="Z99">
        <f ca="1">IFERROR(SUMIFS(INDEX($B$5:$CW$56,MATCH(Z$93,$A$5:$A$56,0),1):INDEX($B$5:$CW$56,MATCH(Z$93,$A$5:$A$56,0),100),$B64:$CW64,"="&amp;"x",$B$3:$CW$3,"="&amp;"Y"),0)</f>
        <v>0</v>
      </c>
      <c r="AA99">
        <f ca="1">IFERROR(SUMIFS(INDEX($B$5:$CW$56,MATCH(AA$93,$A$5:$A$56,0),1):INDEX($B$5:$CW$56,MATCH(AA$93,$A$5:$A$56,0),100),$B64:$CW64,"="&amp;"x",$B$3:$CW$3,"="&amp;"Y"),0)</f>
        <v>0</v>
      </c>
      <c r="AB99">
        <f ca="1">IFERROR(SUMIFS(INDEX($B$5:$CW$56,MATCH(AB$93,$A$5:$A$56,0),1):INDEX($B$5:$CW$56,MATCH(AB$93,$A$5:$A$56,0),100),$B64:$CW64,"="&amp;"x",$B$3:$CW$3,"="&amp;"Y"),0)</f>
        <v>0</v>
      </c>
      <c r="AC99">
        <f ca="1">IFERROR(SUMIFS(INDEX($B$5:$CW$56,MATCH(AC$93,$A$5:$A$56,0),1):INDEX($B$5:$CW$56,MATCH(AC$93,$A$5:$A$56,0),100),$B64:$CW64,"="&amp;"x",$B$3:$CW$3,"="&amp;"Y"),0)</f>
        <v>0</v>
      </c>
      <c r="AD99">
        <f ca="1">IFERROR(SUMIFS(INDEX($B$5:$CW$56,MATCH(AD$93,$A$5:$A$56,0),1):INDEX($B$5:$CW$56,MATCH(AD$93,$A$5:$A$56,0),100),$B64:$CW64,"="&amp;"x",$B$3:$CW$3,"="&amp;"Y"),0)</f>
        <v>0</v>
      </c>
      <c r="AE99">
        <f ca="1">IFERROR(SUMIFS(INDEX($B$5:$CW$56,MATCH(AE$93,$A$5:$A$56,0),1):INDEX($B$5:$CW$56,MATCH(AE$93,$A$5:$A$56,0),100),$B64:$CW64,"="&amp;"x",$B$3:$CW$3,"="&amp;"Y"),0)</f>
        <v>0</v>
      </c>
      <c r="AF99">
        <f ca="1">IFERROR(SUMIFS(INDEX($B$5:$CW$56,MATCH(AF$93,$A$5:$A$56,0),1):INDEX($B$5:$CW$56,MATCH(AF$93,$A$5:$A$56,0),100),$B64:$CW64,"="&amp;"x",$B$3:$CW$3,"="&amp;"Y"),0)</f>
        <v>0</v>
      </c>
      <c r="AG99">
        <f ca="1">IFERROR(SUMIFS(INDEX($B$5:$CW$56,MATCH(AG$93,$A$5:$A$56,0),1):INDEX($B$5:$CW$56,MATCH(AG$93,$A$5:$A$56,0),100),$B64:$CW64,"="&amp;"x",$B$3:$CW$3,"="&amp;"Y"),0)</f>
        <v>0</v>
      </c>
      <c r="AH99">
        <f ca="1">IFERROR(SUMIFS(INDEX($B$5:$CW$56,MATCH(AH$93,$A$5:$A$56,0),1):INDEX($B$5:$CW$56,MATCH(AH$93,$A$5:$A$56,0),100),$B64:$CW64,"="&amp;"x",$B$3:$CW$3,"="&amp;"Y"),0)</f>
        <v>0</v>
      </c>
      <c r="AI99">
        <f ca="1">IFERROR(SUMIFS(INDEX($B$5:$CW$56,MATCH(AI$93,$A$5:$A$56,0),1):INDEX($B$5:$CW$56,MATCH(AI$93,$A$5:$A$56,0),100),$B64:$CW64,"="&amp;"x",$B$3:$CW$3,"="&amp;"Y"),0)</f>
        <v>0</v>
      </c>
      <c r="AJ99">
        <f ca="1">IFERROR(SUMIFS(INDEX($B$5:$CW$56,MATCH(AJ$93,$A$5:$A$56,0),1):INDEX($B$5:$CW$56,MATCH(AJ$93,$A$5:$A$56,0),100),$B64:$CW64,"="&amp;"x",$B$3:$CW$3,"="&amp;"Y"),0)</f>
        <v>0</v>
      </c>
      <c r="AK99">
        <f ca="1">IFERROR(SUMIFS(INDEX($B$5:$CW$56,MATCH(AK$93,$A$5:$A$56,0),1):INDEX($B$5:$CW$56,MATCH(AK$93,$A$5:$A$56,0),100),$B64:$CW64,"="&amp;"x",$B$3:$CW$3,"="&amp;"Y"),0)</f>
        <v>0</v>
      </c>
      <c r="AL99">
        <f ca="1">IFERROR(SUMIFS(INDEX($B$5:$CW$56,MATCH(AL$93,$A$5:$A$56,0),1):INDEX($B$5:$CW$56,MATCH(AL$93,$A$5:$A$56,0),100),$B64:$CW64,"="&amp;"x",$B$3:$CW$3,"="&amp;"Y"),0)</f>
        <v>0</v>
      </c>
      <c r="AM99">
        <f ca="1">IFERROR(SUMIFS(INDEX($B$5:$CW$56,MATCH(AM$93,$A$5:$A$56,0),1):INDEX($B$5:$CW$56,MATCH(AM$93,$A$5:$A$56,0),100),$B64:$CW64,"="&amp;"x",$B$3:$CW$3,"="&amp;"Y"),0)</f>
        <v>0</v>
      </c>
      <c r="AN99">
        <f ca="1">IFERROR(SUMIFS(INDEX($B$5:$CW$56,MATCH(AN$93,$A$5:$A$56,0),1):INDEX($B$5:$CW$56,MATCH(AN$93,$A$5:$A$56,0),100),$B64:$CW64,"="&amp;"x",$B$3:$CW$3,"="&amp;"Y"),0)</f>
        <v>0</v>
      </c>
      <c r="AO99">
        <f ca="1">IFERROR(SUMIFS(INDEX($B$5:$CW$56,MATCH(AO$93,$A$5:$A$56,0),1):INDEX($B$5:$CW$56,MATCH(AO$93,$A$5:$A$56,0),100),$B64:$CW64,"="&amp;"x",$B$3:$CW$3,"="&amp;"Y"),0)</f>
        <v>0</v>
      </c>
      <c r="AP99">
        <f ca="1">IFERROR(SUMIFS(INDEX($B$5:$CW$56,MATCH(AP$93,$A$5:$A$56,0),1):INDEX($B$5:$CW$56,MATCH(AP$93,$A$5:$A$56,0),100),$B64:$CW64,"="&amp;"x",$B$3:$CW$3,"="&amp;"Y"),0)</f>
        <v>0</v>
      </c>
      <c r="AQ99">
        <f ca="1">IFERROR(SUMIFS(INDEX($B$5:$CW$56,MATCH(AQ$93,$A$5:$A$56,0),1):INDEX($B$5:$CW$56,MATCH(AQ$93,$A$5:$A$56,0),100),$B64:$CW64,"="&amp;"x",$B$3:$CW$3,"="&amp;"Y"),0)</f>
        <v>0</v>
      </c>
      <c r="AR99">
        <f ca="1">IFERROR(SUMIFS(INDEX($B$5:$CW$56,MATCH(AR$93,$A$5:$A$56,0),1):INDEX($B$5:$CW$56,MATCH(AR$93,$A$5:$A$56,0),100),$B64:$CW64,"="&amp;"x",$B$3:$CW$3,"="&amp;"Y"),0)</f>
        <v>0</v>
      </c>
      <c r="AS99">
        <f ca="1">IFERROR(SUMIFS(INDEX($B$5:$CW$56,MATCH(AS$93,$A$5:$A$56,0),1):INDEX($B$5:$CW$56,MATCH(AS$93,$A$5:$A$56,0),100),$B64:$CW64,"="&amp;"x",$B$3:$CW$3,"="&amp;"Y"),0)</f>
        <v>0</v>
      </c>
      <c r="AT99">
        <f ca="1">IFERROR(SUMIFS(INDEX($B$5:$CW$56,MATCH(AT$93,$A$5:$A$56,0),1):INDEX($B$5:$CW$56,MATCH(AT$93,$A$5:$A$56,0),100),$B64:$CW64,"="&amp;"x",$B$3:$CW$3,"="&amp;"Y"),0)</f>
        <v>0</v>
      </c>
      <c r="AU99">
        <f ca="1">IFERROR(SUMIFS(INDEX($B$5:$CW$56,MATCH(AU$93,$A$5:$A$56,0),1):INDEX($B$5:$CW$56,MATCH(AU$93,$A$5:$A$56,0),100),$B64:$CW64,"="&amp;"x",$B$3:$CW$3,"="&amp;"Y"),0)</f>
        <v>0</v>
      </c>
      <c r="AV99">
        <f ca="1">IFERROR(SUMIFS(INDEX($B$5:$CW$56,MATCH(AV$93,$A$5:$A$56,0),1):INDEX($B$5:$CW$56,MATCH(AV$93,$A$5:$A$56,0),100),$B64:$CW64,"="&amp;"x",$B$3:$CW$3,"="&amp;"Y"),0)</f>
        <v>0</v>
      </c>
      <c r="AW99">
        <f ca="1">IFERROR(SUMIFS(INDEX($B$5:$CW$56,MATCH(AW$93,$A$5:$A$56,0),1):INDEX($B$5:$CW$56,MATCH(AW$93,$A$5:$A$56,0),100),$B64:$CW64,"="&amp;"x",$B$3:$CW$3,"="&amp;"Y"),0)</f>
        <v>0</v>
      </c>
      <c r="AX99">
        <f ca="1">IFERROR(SUMIFS(INDEX($B$5:$CW$56,MATCH(AX$93,$A$5:$A$56,0),1):INDEX($B$5:$CW$56,MATCH(AX$93,$A$5:$A$56,0),100),$B64:$CW64,"="&amp;"x",$B$3:$CW$3,"="&amp;"Y"),0)</f>
        <v>0</v>
      </c>
      <c r="AY99">
        <f ca="1">IFERROR(SUMIFS(INDEX($B$5:$CW$56,MATCH(AY$93,$A$5:$A$56,0),1):INDEX($B$5:$CW$56,MATCH(AY$93,$A$5:$A$56,0),100),$B64:$CW64,"="&amp;"x",$B$3:$CW$3,"="&amp;"Y"),0)</f>
        <v>0</v>
      </c>
      <c r="AZ99">
        <f ca="1">IFERROR(SUMIFS(INDEX($B$5:$CW$56,MATCH(AZ$93,$A$5:$A$56,0),1):INDEX($B$5:$CW$56,MATCH(AZ$93,$A$5:$A$56,0),100),$B64:$CW64,"="&amp;"x",$B$3:$CW$3,"="&amp;"Y"),0)</f>
        <v>0</v>
      </c>
      <c r="BA99">
        <f ca="1">IFERROR(SUMIFS(INDEX($B$5:$CW$56,MATCH(BA$93,$A$5:$A$56,0),1):INDEX($B$5:$CW$56,MATCH(BA$93,$A$5:$A$56,0),100),$B64:$CW64,"="&amp;"x",$B$3:$CW$3,"="&amp;"Y"),0)</f>
        <v>0</v>
      </c>
      <c r="BC99">
        <f t="shared" ca="1" si="4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ca="1">IFERROR(SUMIFS(INDEX($B$5:$CW$56,MATCH(B$93,$A$5:$A$56,0),1):INDEX($B$5:$CW$56,MATCH(B$93,$A$5:$A$56,0),100),$B65:$CW65,"="&amp;"x",$B$3:$CW$3,"="&amp;"Y"),0)</f>
        <v>0</v>
      </c>
      <c r="C100">
        <f ca="1">IFERROR(SUMIFS(INDEX($B$5:$CW$56,MATCH(C$93,$A$5:$A$56,0),1):INDEX($B$5:$CW$56,MATCH(C$93,$A$5:$A$56,0),100),$B65:$CW65,"="&amp;"x",$B$3:$CW$3,"="&amp;"Y"),0)</f>
        <v>0</v>
      </c>
      <c r="D100">
        <f ca="1">IFERROR(SUMIFS(INDEX($B$5:$CW$56,MATCH(D$93,$A$5:$A$56,0),1):INDEX($B$5:$CW$56,MATCH(D$93,$A$5:$A$56,0),100),$B65:$CW65,"="&amp;"x",$B$3:$CW$3,"="&amp;"Y"),0)</f>
        <v>0</v>
      </c>
      <c r="E100">
        <f ca="1">IFERROR(SUMIFS(INDEX($B$5:$CW$56,MATCH(E$93,$A$5:$A$56,0),1):INDEX($B$5:$CW$56,MATCH(E$93,$A$5:$A$56,0),100),$B65:$CW65,"="&amp;"x",$B$3:$CW$3,"="&amp;"Y"),0)</f>
        <v>0</v>
      </c>
      <c r="F100">
        <f ca="1">IFERROR(SUMIFS(INDEX($B$5:$CW$56,MATCH(F$93,$A$5:$A$56,0),1):INDEX($B$5:$CW$56,MATCH(F$93,$A$5:$A$56,0),100),$B65:$CW65,"="&amp;"x",$B$3:$CW$3,"="&amp;"Y"),0)</f>
        <v>0</v>
      </c>
      <c r="G100">
        <f ca="1">IFERROR(SUMIFS(INDEX($B$5:$CW$56,MATCH(G$93,$A$5:$A$56,0),1):INDEX($B$5:$CW$56,MATCH(G$93,$A$5:$A$56,0),100),$B65:$CW65,"="&amp;"x",$B$3:$CW$3,"="&amp;"Y"),0)</f>
        <v>0</v>
      </c>
      <c r="H100">
        <f ca="1">IFERROR(SUMIFS(INDEX($B$5:$CW$56,MATCH(H$93,$A$5:$A$56,0),1):INDEX($B$5:$CW$56,MATCH(H$93,$A$5:$A$56,0),100),$B65:$CW65,"="&amp;"x",$B$3:$CW$3,"="&amp;"Y"),0)</f>
        <v>0</v>
      </c>
      <c r="I100">
        <f ca="1">IFERROR(SUMIFS(INDEX($B$5:$CW$56,MATCH(I$93,$A$5:$A$56,0),1):INDEX($B$5:$CW$56,MATCH(I$93,$A$5:$A$56,0),100),$B65:$CW65,"="&amp;"x",$B$3:$CW$3,"="&amp;"Y"),0)</f>
        <v>0</v>
      </c>
      <c r="J100">
        <f ca="1">IFERROR(SUMIFS(INDEX($B$5:$CW$56,MATCH(J$93,$A$5:$A$56,0),1):INDEX($B$5:$CW$56,MATCH(J$93,$A$5:$A$56,0),100),$B65:$CW65,"="&amp;"x",$B$3:$CW$3,"="&amp;"Y"),0)</f>
        <v>0</v>
      </c>
      <c r="K100">
        <f ca="1">IFERROR(SUMIFS(INDEX($B$5:$CW$56,MATCH(K$93,$A$5:$A$56,0),1):INDEX($B$5:$CW$56,MATCH(K$93,$A$5:$A$56,0),100),$B65:$CW65,"="&amp;"x",$B$3:$CW$3,"="&amp;"Y"),0)</f>
        <v>0</v>
      </c>
      <c r="L100">
        <f ca="1">IFERROR(SUMIFS(INDEX($B$5:$CW$56,MATCH(L$93,$A$5:$A$56,0),1):INDEX($B$5:$CW$56,MATCH(L$93,$A$5:$A$56,0),100),$B65:$CW65,"="&amp;"x",$B$3:$CW$3,"="&amp;"Y"),0)</f>
        <v>0</v>
      </c>
      <c r="M100">
        <f ca="1">IFERROR(SUMIFS(INDEX($B$5:$CW$56,MATCH(M$93,$A$5:$A$56,0),1):INDEX($B$5:$CW$56,MATCH(M$93,$A$5:$A$56,0),100),$B65:$CW65,"="&amp;"x",$B$3:$CW$3,"="&amp;"Y"),0)</f>
        <v>0</v>
      </c>
      <c r="N100">
        <f ca="1">IFERROR(SUMIFS(INDEX($B$5:$CW$56,MATCH(N$93,$A$5:$A$56,0),1):INDEX($B$5:$CW$56,MATCH(N$93,$A$5:$A$56,0),100),$B65:$CW65,"="&amp;"x",$B$3:$CW$3,"="&amp;"Y"),0)</f>
        <v>0</v>
      </c>
      <c r="O100">
        <f ca="1">IFERROR(SUMIFS(INDEX($B$5:$CW$56,MATCH(O$93,$A$5:$A$56,0),1):INDEX($B$5:$CW$56,MATCH(O$93,$A$5:$A$56,0),100),$B65:$CW65,"="&amp;"x",$B$3:$CW$3,"="&amp;"Y"),0)</f>
        <v>0</v>
      </c>
      <c r="P100">
        <f ca="1">IFERROR(SUMIFS(INDEX($B$5:$CW$56,MATCH(P$93,$A$5:$A$56,0),1):INDEX($B$5:$CW$56,MATCH(P$93,$A$5:$A$56,0),100),$B65:$CW65,"="&amp;"x",$B$3:$CW$3,"="&amp;"Y"),0)</f>
        <v>0</v>
      </c>
      <c r="Q100">
        <f ca="1">IFERROR(SUMIFS(INDEX($B$5:$CW$56,MATCH(Q$93,$A$5:$A$56,0),1):INDEX($B$5:$CW$56,MATCH(Q$93,$A$5:$A$56,0),100),$B65:$CW65,"="&amp;"x",$B$3:$CW$3,"="&amp;"Y"),0)</f>
        <v>0</v>
      </c>
      <c r="R100">
        <f ca="1">IFERROR(SUMIFS(INDEX($B$5:$CW$56,MATCH(R$93,$A$5:$A$56,0),1):INDEX($B$5:$CW$56,MATCH(R$93,$A$5:$A$56,0),100),$B65:$CW65,"="&amp;"x",$B$3:$CW$3,"="&amp;"Y"),0)</f>
        <v>0</v>
      </c>
      <c r="S100">
        <f ca="1">IFERROR(SUMIFS(INDEX($B$5:$CW$56,MATCH(S$93,$A$5:$A$56,0),1):INDEX($B$5:$CW$56,MATCH(S$93,$A$5:$A$56,0),100),$B65:$CW65,"="&amp;"x",$B$3:$CW$3,"="&amp;"Y"),0)</f>
        <v>0</v>
      </c>
      <c r="T100">
        <f ca="1">IFERROR(SUMIFS(INDEX($B$5:$CW$56,MATCH(T$93,$A$5:$A$56,0),1):INDEX($B$5:$CW$56,MATCH(T$93,$A$5:$A$56,0),100),$B65:$CW65,"="&amp;"x",$B$3:$CW$3,"="&amp;"Y"),0)</f>
        <v>0</v>
      </c>
      <c r="U100">
        <f ca="1">IFERROR(SUMIFS(INDEX($B$5:$CW$56,MATCH(U$93,$A$5:$A$56,0),1):INDEX($B$5:$CW$56,MATCH(U$93,$A$5:$A$56,0),100),$B65:$CW65,"="&amp;"x",$B$3:$CW$3,"="&amp;"Y"),0)</f>
        <v>0</v>
      </c>
      <c r="V100">
        <f ca="1">IFERROR(SUMIFS(INDEX($B$5:$CW$56,MATCH(V$93,$A$5:$A$56,0),1):INDEX($B$5:$CW$56,MATCH(V$93,$A$5:$A$56,0),100),$B65:$CW65,"="&amp;"x",$B$3:$CW$3,"="&amp;"Y"),0)</f>
        <v>0</v>
      </c>
      <c r="W100">
        <f ca="1">IFERROR(SUMIFS(INDEX($B$5:$CW$56,MATCH(W$93,$A$5:$A$56,0),1):INDEX($B$5:$CW$56,MATCH(W$93,$A$5:$A$56,0),100),$B65:$CW65,"="&amp;"x",$B$3:$CW$3,"="&amp;"Y"),0)</f>
        <v>0</v>
      </c>
      <c r="X100">
        <f ca="1">IFERROR(SUMIFS(INDEX($B$5:$CW$56,MATCH(X$93,$A$5:$A$56,0),1):INDEX($B$5:$CW$56,MATCH(X$93,$A$5:$A$56,0),100),$B65:$CW65,"="&amp;"x",$B$3:$CW$3,"="&amp;"Y"),0)</f>
        <v>0</v>
      </c>
      <c r="Y100">
        <f ca="1">IFERROR(SUMIFS(INDEX($B$5:$CW$56,MATCH(Y$93,$A$5:$A$56,0),1):INDEX($B$5:$CW$56,MATCH(Y$93,$A$5:$A$56,0),100),$B65:$CW65,"="&amp;"x",$B$3:$CW$3,"="&amp;"Y"),0)</f>
        <v>0</v>
      </c>
      <c r="Z100">
        <f ca="1">IFERROR(SUMIFS(INDEX($B$5:$CW$56,MATCH(Z$93,$A$5:$A$56,0),1):INDEX($B$5:$CW$56,MATCH(Z$93,$A$5:$A$56,0),100),$B65:$CW65,"="&amp;"x",$B$3:$CW$3,"="&amp;"Y"),0)</f>
        <v>0</v>
      </c>
      <c r="AA100">
        <f ca="1">IFERROR(SUMIFS(INDEX($B$5:$CW$56,MATCH(AA$93,$A$5:$A$56,0),1):INDEX($B$5:$CW$56,MATCH(AA$93,$A$5:$A$56,0),100),$B65:$CW65,"="&amp;"x",$B$3:$CW$3,"="&amp;"Y"),0)</f>
        <v>0</v>
      </c>
      <c r="AB100">
        <f ca="1">IFERROR(SUMIFS(INDEX($B$5:$CW$56,MATCH(AB$93,$A$5:$A$56,0),1):INDEX($B$5:$CW$56,MATCH(AB$93,$A$5:$A$56,0),100),$B65:$CW65,"="&amp;"x",$B$3:$CW$3,"="&amp;"Y"),0)</f>
        <v>0</v>
      </c>
      <c r="AC100">
        <f ca="1">IFERROR(SUMIFS(INDEX($B$5:$CW$56,MATCH(AC$93,$A$5:$A$56,0),1):INDEX($B$5:$CW$56,MATCH(AC$93,$A$5:$A$56,0),100),$B65:$CW65,"="&amp;"x",$B$3:$CW$3,"="&amp;"Y"),0)</f>
        <v>0</v>
      </c>
      <c r="AD100">
        <f ca="1">IFERROR(SUMIFS(INDEX($B$5:$CW$56,MATCH(AD$93,$A$5:$A$56,0),1):INDEX($B$5:$CW$56,MATCH(AD$93,$A$5:$A$56,0),100),$B65:$CW65,"="&amp;"x",$B$3:$CW$3,"="&amp;"Y"),0)</f>
        <v>0</v>
      </c>
      <c r="AE100">
        <f ca="1">IFERROR(SUMIFS(INDEX($B$5:$CW$56,MATCH(AE$93,$A$5:$A$56,0),1):INDEX($B$5:$CW$56,MATCH(AE$93,$A$5:$A$56,0),100),$B65:$CW65,"="&amp;"x",$B$3:$CW$3,"="&amp;"Y"),0)</f>
        <v>0</v>
      </c>
      <c r="AF100">
        <f ca="1">IFERROR(SUMIFS(INDEX($B$5:$CW$56,MATCH(AF$93,$A$5:$A$56,0),1):INDEX($B$5:$CW$56,MATCH(AF$93,$A$5:$A$56,0),100),$B65:$CW65,"="&amp;"x",$B$3:$CW$3,"="&amp;"Y"),0)</f>
        <v>0</v>
      </c>
      <c r="AG100">
        <f ca="1">IFERROR(SUMIFS(INDEX($B$5:$CW$56,MATCH(AG$93,$A$5:$A$56,0),1):INDEX($B$5:$CW$56,MATCH(AG$93,$A$5:$A$56,0),100),$B65:$CW65,"="&amp;"x",$B$3:$CW$3,"="&amp;"Y"),0)</f>
        <v>0</v>
      </c>
      <c r="AH100">
        <f ca="1">IFERROR(SUMIFS(INDEX($B$5:$CW$56,MATCH(AH$93,$A$5:$A$56,0),1):INDEX($B$5:$CW$56,MATCH(AH$93,$A$5:$A$56,0),100),$B65:$CW65,"="&amp;"x",$B$3:$CW$3,"="&amp;"Y"),0)</f>
        <v>0</v>
      </c>
      <c r="AI100">
        <f ca="1">IFERROR(SUMIFS(INDEX($B$5:$CW$56,MATCH(AI$93,$A$5:$A$56,0),1):INDEX($B$5:$CW$56,MATCH(AI$93,$A$5:$A$56,0),100),$B65:$CW65,"="&amp;"x",$B$3:$CW$3,"="&amp;"Y"),0)</f>
        <v>0</v>
      </c>
      <c r="AJ100">
        <f ca="1">IFERROR(SUMIFS(INDEX($B$5:$CW$56,MATCH(AJ$93,$A$5:$A$56,0),1):INDEX($B$5:$CW$56,MATCH(AJ$93,$A$5:$A$56,0),100),$B65:$CW65,"="&amp;"x",$B$3:$CW$3,"="&amp;"Y"),0)</f>
        <v>0</v>
      </c>
      <c r="AK100">
        <f ca="1">IFERROR(SUMIFS(INDEX($B$5:$CW$56,MATCH(AK$93,$A$5:$A$56,0),1):INDEX($B$5:$CW$56,MATCH(AK$93,$A$5:$A$56,0),100),$B65:$CW65,"="&amp;"x",$B$3:$CW$3,"="&amp;"Y"),0)</f>
        <v>0</v>
      </c>
      <c r="AL100">
        <f ca="1">IFERROR(SUMIFS(INDEX($B$5:$CW$56,MATCH(AL$93,$A$5:$A$56,0),1):INDEX($B$5:$CW$56,MATCH(AL$93,$A$5:$A$56,0),100),$B65:$CW65,"="&amp;"x",$B$3:$CW$3,"="&amp;"Y"),0)</f>
        <v>0</v>
      </c>
      <c r="AM100">
        <f ca="1">IFERROR(SUMIFS(INDEX($B$5:$CW$56,MATCH(AM$93,$A$5:$A$56,0),1):INDEX($B$5:$CW$56,MATCH(AM$93,$A$5:$A$56,0),100),$B65:$CW65,"="&amp;"x",$B$3:$CW$3,"="&amp;"Y"),0)</f>
        <v>0</v>
      </c>
      <c r="AN100">
        <f ca="1">IFERROR(SUMIFS(INDEX($B$5:$CW$56,MATCH(AN$93,$A$5:$A$56,0),1):INDEX($B$5:$CW$56,MATCH(AN$93,$A$5:$A$56,0),100),$B65:$CW65,"="&amp;"x",$B$3:$CW$3,"="&amp;"Y"),0)</f>
        <v>0</v>
      </c>
      <c r="AO100">
        <f ca="1">IFERROR(SUMIFS(INDEX($B$5:$CW$56,MATCH(AO$93,$A$5:$A$56,0),1):INDEX($B$5:$CW$56,MATCH(AO$93,$A$5:$A$56,0),100),$B65:$CW65,"="&amp;"x",$B$3:$CW$3,"="&amp;"Y"),0)</f>
        <v>0</v>
      </c>
      <c r="AP100">
        <f ca="1">IFERROR(SUMIFS(INDEX($B$5:$CW$56,MATCH(AP$93,$A$5:$A$56,0),1):INDEX($B$5:$CW$56,MATCH(AP$93,$A$5:$A$56,0),100),$B65:$CW65,"="&amp;"x",$B$3:$CW$3,"="&amp;"Y"),0)</f>
        <v>0</v>
      </c>
      <c r="AQ100">
        <f ca="1">IFERROR(SUMIFS(INDEX($B$5:$CW$56,MATCH(AQ$93,$A$5:$A$56,0),1):INDEX($B$5:$CW$56,MATCH(AQ$93,$A$5:$A$56,0),100),$B65:$CW65,"="&amp;"x",$B$3:$CW$3,"="&amp;"Y"),0)</f>
        <v>0</v>
      </c>
      <c r="AR100">
        <f ca="1">IFERROR(SUMIFS(INDEX($B$5:$CW$56,MATCH(AR$93,$A$5:$A$56,0),1):INDEX($B$5:$CW$56,MATCH(AR$93,$A$5:$A$56,0),100),$B65:$CW65,"="&amp;"x",$B$3:$CW$3,"="&amp;"Y"),0)</f>
        <v>0</v>
      </c>
      <c r="AS100">
        <f ca="1">IFERROR(SUMIFS(INDEX($B$5:$CW$56,MATCH(AS$93,$A$5:$A$56,0),1):INDEX($B$5:$CW$56,MATCH(AS$93,$A$5:$A$56,0),100),$B65:$CW65,"="&amp;"x",$B$3:$CW$3,"="&amp;"Y"),0)</f>
        <v>0</v>
      </c>
      <c r="AT100">
        <f ca="1">IFERROR(SUMIFS(INDEX($B$5:$CW$56,MATCH(AT$93,$A$5:$A$56,0),1):INDEX($B$5:$CW$56,MATCH(AT$93,$A$5:$A$56,0),100),$B65:$CW65,"="&amp;"x",$B$3:$CW$3,"="&amp;"Y"),0)</f>
        <v>0</v>
      </c>
      <c r="AU100">
        <f ca="1">IFERROR(SUMIFS(INDEX($B$5:$CW$56,MATCH(AU$93,$A$5:$A$56,0),1):INDEX($B$5:$CW$56,MATCH(AU$93,$A$5:$A$56,0),100),$B65:$CW65,"="&amp;"x",$B$3:$CW$3,"="&amp;"Y"),0)</f>
        <v>0</v>
      </c>
      <c r="AV100">
        <f ca="1">IFERROR(SUMIFS(INDEX($B$5:$CW$56,MATCH(AV$93,$A$5:$A$56,0),1):INDEX($B$5:$CW$56,MATCH(AV$93,$A$5:$A$56,0),100),$B65:$CW65,"="&amp;"x",$B$3:$CW$3,"="&amp;"Y"),0)</f>
        <v>0</v>
      </c>
      <c r="AW100">
        <f ca="1">IFERROR(SUMIFS(INDEX($B$5:$CW$56,MATCH(AW$93,$A$5:$A$56,0),1):INDEX($B$5:$CW$56,MATCH(AW$93,$A$5:$A$56,0),100),$B65:$CW65,"="&amp;"x",$B$3:$CW$3,"="&amp;"Y"),0)</f>
        <v>0</v>
      </c>
      <c r="AX100">
        <f ca="1">IFERROR(SUMIFS(INDEX($B$5:$CW$56,MATCH(AX$93,$A$5:$A$56,0),1):INDEX($B$5:$CW$56,MATCH(AX$93,$A$5:$A$56,0),100),$B65:$CW65,"="&amp;"x",$B$3:$CW$3,"="&amp;"Y"),0)</f>
        <v>0</v>
      </c>
      <c r="AY100">
        <f ca="1">IFERROR(SUMIFS(INDEX($B$5:$CW$56,MATCH(AY$93,$A$5:$A$56,0),1):INDEX($B$5:$CW$56,MATCH(AY$93,$A$5:$A$56,0),100),$B65:$CW65,"="&amp;"x",$B$3:$CW$3,"="&amp;"Y"),0)</f>
        <v>0</v>
      </c>
      <c r="AZ100">
        <f ca="1">IFERROR(SUMIFS(INDEX($B$5:$CW$56,MATCH(AZ$93,$A$5:$A$56,0),1):INDEX($B$5:$CW$56,MATCH(AZ$93,$A$5:$A$56,0),100),$B65:$CW65,"="&amp;"x",$B$3:$CW$3,"="&amp;"Y"),0)</f>
        <v>0</v>
      </c>
      <c r="BA100">
        <f ca="1">IFERROR(SUMIFS(INDEX($B$5:$CW$56,MATCH(BA$93,$A$5:$A$56,0),1):INDEX($B$5:$CW$56,MATCH(BA$93,$A$5:$A$56,0),100),$B65:$CW65,"="&amp;"x",$B$3:$CW$3,"="&amp;"Y"),0)</f>
        <v>0</v>
      </c>
      <c r="BC100">
        <f t="shared" ca="1" si="4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ca="1">IFERROR(SUMIFS(INDEX($B$5:$CW$56,MATCH(B$93,$A$5:$A$56,0),1):INDEX($B$5:$CW$56,MATCH(B$93,$A$5:$A$56,0),100),$B66:$CW66,"="&amp;"x",$B$3:$CW$3,"="&amp;"Y"),0)</f>
        <v>0</v>
      </c>
      <c r="C101">
        <f ca="1">IFERROR(SUMIFS(INDEX($B$5:$CW$56,MATCH(C$93,$A$5:$A$56,0),1):INDEX($B$5:$CW$56,MATCH(C$93,$A$5:$A$56,0),100),$B66:$CW66,"="&amp;"x",$B$3:$CW$3,"="&amp;"Y"),0)</f>
        <v>0</v>
      </c>
      <c r="D101">
        <f ca="1">IFERROR(SUMIFS(INDEX($B$5:$CW$56,MATCH(D$93,$A$5:$A$56,0),1):INDEX($B$5:$CW$56,MATCH(D$93,$A$5:$A$56,0),100),$B66:$CW66,"="&amp;"x",$B$3:$CW$3,"="&amp;"Y"),0)</f>
        <v>0</v>
      </c>
      <c r="E101">
        <f ca="1">IFERROR(SUMIFS(INDEX($B$5:$CW$56,MATCH(E$93,$A$5:$A$56,0),1):INDEX($B$5:$CW$56,MATCH(E$93,$A$5:$A$56,0),100),$B66:$CW66,"="&amp;"x",$B$3:$CW$3,"="&amp;"Y"),0)</f>
        <v>0</v>
      </c>
      <c r="F101">
        <f ca="1">IFERROR(SUMIFS(INDEX($B$5:$CW$56,MATCH(F$93,$A$5:$A$56,0),1):INDEX($B$5:$CW$56,MATCH(F$93,$A$5:$A$56,0),100),$B66:$CW66,"="&amp;"x",$B$3:$CW$3,"="&amp;"Y"),0)</f>
        <v>0</v>
      </c>
      <c r="G101">
        <f ca="1">IFERROR(SUMIFS(INDEX($B$5:$CW$56,MATCH(G$93,$A$5:$A$56,0),1):INDEX($B$5:$CW$56,MATCH(G$93,$A$5:$A$56,0),100),$B66:$CW66,"="&amp;"x",$B$3:$CW$3,"="&amp;"Y"),0)</f>
        <v>0</v>
      </c>
      <c r="H101">
        <f ca="1">IFERROR(SUMIFS(INDEX($B$5:$CW$56,MATCH(H$93,$A$5:$A$56,0),1):INDEX($B$5:$CW$56,MATCH(H$93,$A$5:$A$56,0),100),$B66:$CW66,"="&amp;"x",$B$3:$CW$3,"="&amp;"Y"),0)</f>
        <v>0</v>
      </c>
      <c r="I101">
        <f ca="1">IFERROR(SUMIFS(INDEX($B$5:$CW$56,MATCH(I$93,$A$5:$A$56,0),1):INDEX($B$5:$CW$56,MATCH(I$93,$A$5:$A$56,0),100),$B66:$CW66,"="&amp;"x",$B$3:$CW$3,"="&amp;"Y"),0)</f>
        <v>0</v>
      </c>
      <c r="J101">
        <f ca="1">IFERROR(SUMIFS(INDEX($B$5:$CW$56,MATCH(J$93,$A$5:$A$56,0),1):INDEX($B$5:$CW$56,MATCH(J$93,$A$5:$A$56,0),100),$B66:$CW66,"="&amp;"x",$B$3:$CW$3,"="&amp;"Y"),0)</f>
        <v>0</v>
      </c>
      <c r="K101">
        <f ca="1">IFERROR(SUMIFS(INDEX($B$5:$CW$56,MATCH(K$93,$A$5:$A$56,0),1):INDEX($B$5:$CW$56,MATCH(K$93,$A$5:$A$56,0),100),$B66:$CW66,"="&amp;"x",$B$3:$CW$3,"="&amp;"Y"),0)</f>
        <v>0</v>
      </c>
      <c r="L101">
        <f ca="1">IFERROR(SUMIFS(INDEX($B$5:$CW$56,MATCH(L$93,$A$5:$A$56,0),1):INDEX($B$5:$CW$56,MATCH(L$93,$A$5:$A$56,0),100),$B66:$CW66,"="&amp;"x",$B$3:$CW$3,"="&amp;"Y"),0)</f>
        <v>0</v>
      </c>
      <c r="M101">
        <f ca="1">IFERROR(SUMIFS(INDEX($B$5:$CW$56,MATCH(M$93,$A$5:$A$56,0),1):INDEX($B$5:$CW$56,MATCH(M$93,$A$5:$A$56,0),100),$B66:$CW66,"="&amp;"x",$B$3:$CW$3,"="&amp;"Y"),0)</f>
        <v>0</v>
      </c>
      <c r="N101">
        <f ca="1">IFERROR(SUMIFS(INDEX($B$5:$CW$56,MATCH(N$93,$A$5:$A$56,0),1):INDEX($B$5:$CW$56,MATCH(N$93,$A$5:$A$56,0),100),$B66:$CW66,"="&amp;"x",$B$3:$CW$3,"="&amp;"Y"),0)</f>
        <v>0</v>
      </c>
      <c r="O101">
        <f ca="1">IFERROR(SUMIFS(INDEX($B$5:$CW$56,MATCH(O$93,$A$5:$A$56,0),1):INDEX($B$5:$CW$56,MATCH(O$93,$A$5:$A$56,0),100),$B66:$CW66,"="&amp;"x",$B$3:$CW$3,"="&amp;"Y"),0)</f>
        <v>0</v>
      </c>
      <c r="P101">
        <f ca="1">IFERROR(SUMIFS(INDEX($B$5:$CW$56,MATCH(P$93,$A$5:$A$56,0),1):INDEX($B$5:$CW$56,MATCH(P$93,$A$5:$A$56,0),100),$B66:$CW66,"="&amp;"x",$B$3:$CW$3,"="&amp;"Y"),0)</f>
        <v>0</v>
      </c>
      <c r="Q101">
        <f ca="1">IFERROR(SUMIFS(INDEX($B$5:$CW$56,MATCH(Q$93,$A$5:$A$56,0),1):INDEX($B$5:$CW$56,MATCH(Q$93,$A$5:$A$56,0),100),$B66:$CW66,"="&amp;"x",$B$3:$CW$3,"="&amp;"Y"),0)</f>
        <v>0</v>
      </c>
      <c r="R101">
        <f ca="1">IFERROR(SUMIFS(INDEX($B$5:$CW$56,MATCH(R$93,$A$5:$A$56,0),1):INDEX($B$5:$CW$56,MATCH(R$93,$A$5:$A$56,0),100),$B66:$CW66,"="&amp;"x",$B$3:$CW$3,"="&amp;"Y"),0)</f>
        <v>0</v>
      </c>
      <c r="S101">
        <f ca="1">IFERROR(SUMIFS(INDEX($B$5:$CW$56,MATCH(S$93,$A$5:$A$56,0),1):INDEX($B$5:$CW$56,MATCH(S$93,$A$5:$A$56,0),100),$B66:$CW66,"="&amp;"x",$B$3:$CW$3,"="&amp;"Y"),0)</f>
        <v>0</v>
      </c>
      <c r="T101">
        <f ca="1">IFERROR(SUMIFS(INDEX($B$5:$CW$56,MATCH(T$93,$A$5:$A$56,0),1):INDEX($B$5:$CW$56,MATCH(T$93,$A$5:$A$56,0),100),$B66:$CW66,"="&amp;"x",$B$3:$CW$3,"="&amp;"Y"),0)</f>
        <v>0</v>
      </c>
      <c r="U101">
        <f ca="1">IFERROR(SUMIFS(INDEX($B$5:$CW$56,MATCH(U$93,$A$5:$A$56,0),1):INDEX($B$5:$CW$56,MATCH(U$93,$A$5:$A$56,0),100),$B66:$CW66,"="&amp;"x",$B$3:$CW$3,"="&amp;"Y"),0)</f>
        <v>0</v>
      </c>
      <c r="V101">
        <f ca="1">IFERROR(SUMIFS(INDEX($B$5:$CW$56,MATCH(V$93,$A$5:$A$56,0),1):INDEX($B$5:$CW$56,MATCH(V$93,$A$5:$A$56,0),100),$B66:$CW66,"="&amp;"x",$B$3:$CW$3,"="&amp;"Y"),0)</f>
        <v>0</v>
      </c>
      <c r="W101">
        <f ca="1">IFERROR(SUMIFS(INDEX($B$5:$CW$56,MATCH(W$93,$A$5:$A$56,0),1):INDEX($B$5:$CW$56,MATCH(W$93,$A$5:$A$56,0),100),$B66:$CW66,"="&amp;"x",$B$3:$CW$3,"="&amp;"Y"),0)</f>
        <v>0</v>
      </c>
      <c r="X101">
        <f ca="1">IFERROR(SUMIFS(INDEX($B$5:$CW$56,MATCH(X$93,$A$5:$A$56,0),1):INDEX($B$5:$CW$56,MATCH(X$93,$A$5:$A$56,0),100),$B66:$CW66,"="&amp;"x",$B$3:$CW$3,"="&amp;"Y"),0)</f>
        <v>0</v>
      </c>
      <c r="Y101">
        <f ca="1">IFERROR(SUMIFS(INDEX($B$5:$CW$56,MATCH(Y$93,$A$5:$A$56,0),1):INDEX($B$5:$CW$56,MATCH(Y$93,$A$5:$A$56,0),100),$B66:$CW66,"="&amp;"x",$B$3:$CW$3,"="&amp;"Y"),0)</f>
        <v>0</v>
      </c>
      <c r="Z101">
        <f ca="1">IFERROR(SUMIFS(INDEX($B$5:$CW$56,MATCH(Z$93,$A$5:$A$56,0),1):INDEX($B$5:$CW$56,MATCH(Z$93,$A$5:$A$56,0),100),$B66:$CW66,"="&amp;"x",$B$3:$CW$3,"="&amp;"Y"),0)</f>
        <v>0</v>
      </c>
      <c r="AA101">
        <f ca="1">IFERROR(SUMIFS(INDEX($B$5:$CW$56,MATCH(AA$93,$A$5:$A$56,0),1):INDEX($B$5:$CW$56,MATCH(AA$93,$A$5:$A$56,0),100),$B66:$CW66,"="&amp;"x",$B$3:$CW$3,"="&amp;"Y"),0)</f>
        <v>0</v>
      </c>
      <c r="AB101">
        <f ca="1">IFERROR(SUMIFS(INDEX($B$5:$CW$56,MATCH(AB$93,$A$5:$A$56,0),1):INDEX($B$5:$CW$56,MATCH(AB$93,$A$5:$A$56,0),100),$B66:$CW66,"="&amp;"x",$B$3:$CW$3,"="&amp;"Y"),0)</f>
        <v>0</v>
      </c>
      <c r="AC101">
        <f ca="1">IFERROR(SUMIFS(INDEX($B$5:$CW$56,MATCH(AC$93,$A$5:$A$56,0),1):INDEX($B$5:$CW$56,MATCH(AC$93,$A$5:$A$56,0),100),$B66:$CW66,"="&amp;"x",$B$3:$CW$3,"="&amp;"Y"),0)</f>
        <v>0</v>
      </c>
      <c r="AD101">
        <f ca="1">IFERROR(SUMIFS(INDEX($B$5:$CW$56,MATCH(AD$93,$A$5:$A$56,0),1):INDEX($B$5:$CW$56,MATCH(AD$93,$A$5:$A$56,0),100),$B66:$CW66,"="&amp;"x",$B$3:$CW$3,"="&amp;"Y"),0)</f>
        <v>0</v>
      </c>
      <c r="AE101">
        <f ca="1">IFERROR(SUMIFS(INDEX($B$5:$CW$56,MATCH(AE$93,$A$5:$A$56,0),1):INDEX($B$5:$CW$56,MATCH(AE$93,$A$5:$A$56,0),100),$B66:$CW66,"="&amp;"x",$B$3:$CW$3,"="&amp;"Y"),0)</f>
        <v>0</v>
      </c>
      <c r="AF101">
        <f ca="1">IFERROR(SUMIFS(INDEX($B$5:$CW$56,MATCH(AF$93,$A$5:$A$56,0),1):INDEX($B$5:$CW$56,MATCH(AF$93,$A$5:$A$56,0),100),$B66:$CW66,"="&amp;"x",$B$3:$CW$3,"="&amp;"Y"),0)</f>
        <v>0</v>
      </c>
      <c r="AG101">
        <f ca="1">IFERROR(SUMIFS(INDEX($B$5:$CW$56,MATCH(AG$93,$A$5:$A$56,0),1):INDEX($B$5:$CW$56,MATCH(AG$93,$A$5:$A$56,0),100),$B66:$CW66,"="&amp;"x",$B$3:$CW$3,"="&amp;"Y"),0)</f>
        <v>0</v>
      </c>
      <c r="AH101">
        <f ca="1">IFERROR(SUMIFS(INDEX($B$5:$CW$56,MATCH(AH$93,$A$5:$A$56,0),1):INDEX($B$5:$CW$56,MATCH(AH$93,$A$5:$A$56,0),100),$B66:$CW66,"="&amp;"x",$B$3:$CW$3,"="&amp;"Y"),0)</f>
        <v>0</v>
      </c>
      <c r="AI101">
        <f ca="1">IFERROR(SUMIFS(INDEX($B$5:$CW$56,MATCH(AI$93,$A$5:$A$56,0),1):INDEX($B$5:$CW$56,MATCH(AI$93,$A$5:$A$56,0),100),$B66:$CW66,"="&amp;"x",$B$3:$CW$3,"="&amp;"Y"),0)</f>
        <v>0</v>
      </c>
      <c r="AJ101">
        <f ca="1">IFERROR(SUMIFS(INDEX($B$5:$CW$56,MATCH(AJ$93,$A$5:$A$56,0),1):INDEX($B$5:$CW$56,MATCH(AJ$93,$A$5:$A$56,0),100),$B66:$CW66,"="&amp;"x",$B$3:$CW$3,"="&amp;"Y"),0)</f>
        <v>0</v>
      </c>
      <c r="AK101">
        <f ca="1">IFERROR(SUMIFS(INDEX($B$5:$CW$56,MATCH(AK$93,$A$5:$A$56,0),1):INDEX($B$5:$CW$56,MATCH(AK$93,$A$5:$A$56,0),100),$B66:$CW66,"="&amp;"x",$B$3:$CW$3,"="&amp;"Y"),0)</f>
        <v>0</v>
      </c>
      <c r="AL101">
        <f ca="1">IFERROR(SUMIFS(INDEX($B$5:$CW$56,MATCH(AL$93,$A$5:$A$56,0),1):INDEX($B$5:$CW$56,MATCH(AL$93,$A$5:$A$56,0),100),$B66:$CW66,"="&amp;"x",$B$3:$CW$3,"="&amp;"Y"),0)</f>
        <v>0</v>
      </c>
      <c r="AM101">
        <f ca="1">IFERROR(SUMIFS(INDEX($B$5:$CW$56,MATCH(AM$93,$A$5:$A$56,0),1):INDEX($B$5:$CW$56,MATCH(AM$93,$A$5:$A$56,0),100),$B66:$CW66,"="&amp;"x",$B$3:$CW$3,"="&amp;"Y"),0)</f>
        <v>0</v>
      </c>
      <c r="AN101">
        <f ca="1">IFERROR(SUMIFS(INDEX($B$5:$CW$56,MATCH(AN$93,$A$5:$A$56,0),1):INDEX($B$5:$CW$56,MATCH(AN$93,$A$5:$A$56,0),100),$B66:$CW66,"="&amp;"x",$B$3:$CW$3,"="&amp;"Y"),0)</f>
        <v>0</v>
      </c>
      <c r="AO101">
        <f ca="1">IFERROR(SUMIFS(INDEX($B$5:$CW$56,MATCH(AO$93,$A$5:$A$56,0),1):INDEX($B$5:$CW$56,MATCH(AO$93,$A$5:$A$56,0),100),$B66:$CW66,"="&amp;"x",$B$3:$CW$3,"="&amp;"Y"),0)</f>
        <v>0</v>
      </c>
      <c r="AP101">
        <f ca="1">IFERROR(SUMIFS(INDEX($B$5:$CW$56,MATCH(AP$93,$A$5:$A$56,0),1):INDEX($B$5:$CW$56,MATCH(AP$93,$A$5:$A$56,0),100),$B66:$CW66,"="&amp;"x",$B$3:$CW$3,"="&amp;"Y"),0)</f>
        <v>0</v>
      </c>
      <c r="AQ101">
        <f ca="1">IFERROR(SUMIFS(INDEX($B$5:$CW$56,MATCH(AQ$93,$A$5:$A$56,0),1):INDEX($B$5:$CW$56,MATCH(AQ$93,$A$5:$A$56,0),100),$B66:$CW66,"="&amp;"x",$B$3:$CW$3,"="&amp;"Y"),0)</f>
        <v>0</v>
      </c>
      <c r="AR101">
        <f ca="1">IFERROR(SUMIFS(INDEX($B$5:$CW$56,MATCH(AR$93,$A$5:$A$56,0),1):INDEX($B$5:$CW$56,MATCH(AR$93,$A$5:$A$56,0),100),$B66:$CW66,"="&amp;"x",$B$3:$CW$3,"="&amp;"Y"),0)</f>
        <v>0</v>
      </c>
      <c r="AS101">
        <f ca="1">IFERROR(SUMIFS(INDEX($B$5:$CW$56,MATCH(AS$93,$A$5:$A$56,0),1):INDEX($B$5:$CW$56,MATCH(AS$93,$A$5:$A$56,0),100),$B66:$CW66,"="&amp;"x",$B$3:$CW$3,"="&amp;"Y"),0)</f>
        <v>0</v>
      </c>
      <c r="AT101">
        <f ca="1">IFERROR(SUMIFS(INDEX($B$5:$CW$56,MATCH(AT$93,$A$5:$A$56,0),1):INDEX($B$5:$CW$56,MATCH(AT$93,$A$5:$A$56,0),100),$B66:$CW66,"="&amp;"x",$B$3:$CW$3,"="&amp;"Y"),0)</f>
        <v>0</v>
      </c>
      <c r="AU101">
        <f ca="1">IFERROR(SUMIFS(INDEX($B$5:$CW$56,MATCH(AU$93,$A$5:$A$56,0),1):INDEX($B$5:$CW$56,MATCH(AU$93,$A$5:$A$56,0),100),$B66:$CW66,"="&amp;"x",$B$3:$CW$3,"="&amp;"Y"),0)</f>
        <v>0</v>
      </c>
      <c r="AV101">
        <f ca="1">IFERROR(SUMIFS(INDEX($B$5:$CW$56,MATCH(AV$93,$A$5:$A$56,0),1):INDEX($B$5:$CW$56,MATCH(AV$93,$A$5:$A$56,0),100),$B66:$CW66,"="&amp;"x",$B$3:$CW$3,"="&amp;"Y"),0)</f>
        <v>0</v>
      </c>
      <c r="AW101">
        <f ca="1">IFERROR(SUMIFS(INDEX($B$5:$CW$56,MATCH(AW$93,$A$5:$A$56,0),1):INDEX($B$5:$CW$56,MATCH(AW$93,$A$5:$A$56,0),100),$B66:$CW66,"="&amp;"x",$B$3:$CW$3,"="&amp;"Y"),0)</f>
        <v>0</v>
      </c>
      <c r="AX101">
        <f ca="1">IFERROR(SUMIFS(INDEX($B$5:$CW$56,MATCH(AX$93,$A$5:$A$56,0),1):INDEX($B$5:$CW$56,MATCH(AX$93,$A$5:$A$56,0),100),$B66:$CW66,"="&amp;"x",$B$3:$CW$3,"="&amp;"Y"),0)</f>
        <v>0</v>
      </c>
      <c r="AY101">
        <f ca="1">IFERROR(SUMIFS(INDEX($B$5:$CW$56,MATCH(AY$93,$A$5:$A$56,0),1):INDEX($B$5:$CW$56,MATCH(AY$93,$A$5:$A$56,0),100),$B66:$CW66,"="&amp;"x",$B$3:$CW$3,"="&amp;"Y"),0)</f>
        <v>0</v>
      </c>
      <c r="AZ101">
        <f ca="1">IFERROR(SUMIFS(INDEX($B$5:$CW$56,MATCH(AZ$93,$A$5:$A$56,0),1):INDEX($B$5:$CW$56,MATCH(AZ$93,$A$5:$A$56,0),100),$B66:$CW66,"="&amp;"x",$B$3:$CW$3,"="&amp;"Y"),0)</f>
        <v>0</v>
      </c>
      <c r="BA101">
        <f ca="1">IFERROR(SUMIFS(INDEX($B$5:$CW$56,MATCH(BA$93,$A$5:$A$56,0),1):INDEX($B$5:$CW$56,MATCH(BA$93,$A$5:$A$56,0),100),$B66:$CW66,"="&amp;"x",$B$3:$CW$3,"="&amp;"Y"),0)</f>
        <v>0</v>
      </c>
      <c r="BC101">
        <f t="shared" ca="1" si="4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ca="1">IFERROR(SUMIFS(INDEX($B$5:$CW$56,MATCH(B$93,$A$5:$A$56,0),1):INDEX($B$5:$CW$56,MATCH(B$93,$A$5:$A$56,0),100),$B67:$CW67,"="&amp;"x",$B$3:$CW$3,"="&amp;"Y"),0)</f>
        <v>0</v>
      </c>
      <c r="C102">
        <f ca="1">IFERROR(SUMIFS(INDEX($B$5:$CW$56,MATCH(C$93,$A$5:$A$56,0),1):INDEX($B$5:$CW$56,MATCH(C$93,$A$5:$A$56,0),100),$B67:$CW67,"="&amp;"x",$B$3:$CW$3,"="&amp;"Y"),0)</f>
        <v>0</v>
      </c>
      <c r="D102">
        <f ca="1">IFERROR(SUMIFS(INDEX($B$5:$CW$56,MATCH(D$93,$A$5:$A$56,0),1):INDEX($B$5:$CW$56,MATCH(D$93,$A$5:$A$56,0),100),$B67:$CW67,"="&amp;"x",$B$3:$CW$3,"="&amp;"Y"),0)</f>
        <v>0</v>
      </c>
      <c r="E102">
        <f ca="1">IFERROR(SUMIFS(INDEX($B$5:$CW$56,MATCH(E$93,$A$5:$A$56,0),1):INDEX($B$5:$CW$56,MATCH(E$93,$A$5:$A$56,0),100),$B67:$CW67,"="&amp;"x",$B$3:$CW$3,"="&amp;"Y"),0)</f>
        <v>0</v>
      </c>
      <c r="F102">
        <f ca="1">IFERROR(SUMIFS(INDEX($B$5:$CW$56,MATCH(F$93,$A$5:$A$56,0),1):INDEX($B$5:$CW$56,MATCH(F$93,$A$5:$A$56,0),100),$B67:$CW67,"="&amp;"x",$B$3:$CW$3,"="&amp;"Y"),0)</f>
        <v>0</v>
      </c>
      <c r="G102">
        <f ca="1">IFERROR(SUMIFS(INDEX($B$5:$CW$56,MATCH(G$93,$A$5:$A$56,0),1):INDEX($B$5:$CW$56,MATCH(G$93,$A$5:$A$56,0),100),$B67:$CW67,"="&amp;"x",$B$3:$CW$3,"="&amp;"Y"),0)</f>
        <v>0</v>
      </c>
      <c r="H102">
        <f ca="1">IFERROR(SUMIFS(INDEX($B$5:$CW$56,MATCH(H$93,$A$5:$A$56,0),1):INDEX($B$5:$CW$56,MATCH(H$93,$A$5:$A$56,0),100),$B67:$CW67,"="&amp;"x",$B$3:$CW$3,"="&amp;"Y"),0)</f>
        <v>0</v>
      </c>
      <c r="I102">
        <f ca="1">IFERROR(SUMIFS(INDEX($B$5:$CW$56,MATCH(I$93,$A$5:$A$56,0),1):INDEX($B$5:$CW$56,MATCH(I$93,$A$5:$A$56,0),100),$B67:$CW67,"="&amp;"x",$B$3:$CW$3,"="&amp;"Y"),0)</f>
        <v>0</v>
      </c>
      <c r="J102">
        <f ca="1">IFERROR(SUMIFS(INDEX($B$5:$CW$56,MATCH(J$93,$A$5:$A$56,0),1):INDEX($B$5:$CW$56,MATCH(J$93,$A$5:$A$56,0),100),$B67:$CW67,"="&amp;"x",$B$3:$CW$3,"="&amp;"Y"),0)</f>
        <v>0</v>
      </c>
      <c r="K102">
        <f ca="1">IFERROR(SUMIFS(INDEX($B$5:$CW$56,MATCH(K$93,$A$5:$A$56,0),1):INDEX($B$5:$CW$56,MATCH(K$93,$A$5:$A$56,0),100),$B67:$CW67,"="&amp;"x",$B$3:$CW$3,"="&amp;"Y"),0)</f>
        <v>0</v>
      </c>
      <c r="L102">
        <f ca="1">IFERROR(SUMIFS(INDEX($B$5:$CW$56,MATCH(L$93,$A$5:$A$56,0),1):INDEX($B$5:$CW$56,MATCH(L$93,$A$5:$A$56,0),100),$B67:$CW67,"="&amp;"x",$B$3:$CW$3,"="&amp;"Y"),0)</f>
        <v>0</v>
      </c>
      <c r="M102">
        <f ca="1">IFERROR(SUMIFS(INDEX($B$5:$CW$56,MATCH(M$93,$A$5:$A$56,0),1):INDEX($B$5:$CW$56,MATCH(M$93,$A$5:$A$56,0),100),$B67:$CW67,"="&amp;"x",$B$3:$CW$3,"="&amp;"Y"),0)</f>
        <v>0</v>
      </c>
      <c r="N102">
        <f ca="1">IFERROR(SUMIFS(INDEX($B$5:$CW$56,MATCH(N$93,$A$5:$A$56,0),1):INDEX($B$5:$CW$56,MATCH(N$93,$A$5:$A$56,0),100),$B67:$CW67,"="&amp;"x",$B$3:$CW$3,"="&amp;"Y"),0)</f>
        <v>0</v>
      </c>
      <c r="O102">
        <f ca="1">IFERROR(SUMIFS(INDEX($B$5:$CW$56,MATCH(O$93,$A$5:$A$56,0),1):INDEX($B$5:$CW$56,MATCH(O$93,$A$5:$A$56,0),100),$B67:$CW67,"="&amp;"x",$B$3:$CW$3,"="&amp;"Y"),0)</f>
        <v>0</v>
      </c>
      <c r="P102">
        <f ca="1">IFERROR(SUMIFS(INDEX($B$5:$CW$56,MATCH(P$93,$A$5:$A$56,0),1):INDEX($B$5:$CW$56,MATCH(P$93,$A$5:$A$56,0),100),$B67:$CW67,"="&amp;"x",$B$3:$CW$3,"="&amp;"Y"),0)</f>
        <v>0</v>
      </c>
      <c r="Q102">
        <f ca="1">IFERROR(SUMIFS(INDEX($B$5:$CW$56,MATCH(Q$93,$A$5:$A$56,0),1):INDEX($B$5:$CW$56,MATCH(Q$93,$A$5:$A$56,0),100),$B67:$CW67,"="&amp;"x",$B$3:$CW$3,"="&amp;"Y"),0)</f>
        <v>0</v>
      </c>
      <c r="R102">
        <f ca="1">IFERROR(SUMIFS(INDEX($B$5:$CW$56,MATCH(R$93,$A$5:$A$56,0),1):INDEX($B$5:$CW$56,MATCH(R$93,$A$5:$A$56,0),100),$B67:$CW67,"="&amp;"x",$B$3:$CW$3,"="&amp;"Y"),0)</f>
        <v>0</v>
      </c>
      <c r="S102">
        <f ca="1">IFERROR(SUMIFS(INDEX($B$5:$CW$56,MATCH(S$93,$A$5:$A$56,0),1):INDEX($B$5:$CW$56,MATCH(S$93,$A$5:$A$56,0),100),$B67:$CW67,"="&amp;"x",$B$3:$CW$3,"="&amp;"Y"),0)</f>
        <v>0</v>
      </c>
      <c r="T102">
        <f ca="1">IFERROR(SUMIFS(INDEX($B$5:$CW$56,MATCH(T$93,$A$5:$A$56,0),1):INDEX($B$5:$CW$56,MATCH(T$93,$A$5:$A$56,0),100),$B67:$CW67,"="&amp;"x",$B$3:$CW$3,"="&amp;"Y"),0)</f>
        <v>0</v>
      </c>
      <c r="U102">
        <f ca="1">IFERROR(SUMIFS(INDEX($B$5:$CW$56,MATCH(U$93,$A$5:$A$56,0),1):INDEX($B$5:$CW$56,MATCH(U$93,$A$5:$A$56,0),100),$B67:$CW67,"="&amp;"x",$B$3:$CW$3,"="&amp;"Y"),0)</f>
        <v>0</v>
      </c>
      <c r="V102">
        <f ca="1">IFERROR(SUMIFS(INDEX($B$5:$CW$56,MATCH(V$93,$A$5:$A$56,0),1):INDEX($B$5:$CW$56,MATCH(V$93,$A$5:$A$56,0),100),$B67:$CW67,"="&amp;"x",$B$3:$CW$3,"="&amp;"Y"),0)</f>
        <v>0</v>
      </c>
      <c r="W102">
        <f ca="1">IFERROR(SUMIFS(INDEX($B$5:$CW$56,MATCH(W$93,$A$5:$A$56,0),1):INDEX($B$5:$CW$56,MATCH(W$93,$A$5:$A$56,0),100),$B67:$CW67,"="&amp;"x",$B$3:$CW$3,"="&amp;"Y"),0)</f>
        <v>0</v>
      </c>
      <c r="X102">
        <f ca="1">IFERROR(SUMIFS(INDEX($B$5:$CW$56,MATCH(X$93,$A$5:$A$56,0),1):INDEX($B$5:$CW$56,MATCH(X$93,$A$5:$A$56,0),100),$B67:$CW67,"="&amp;"x",$B$3:$CW$3,"="&amp;"Y"),0)</f>
        <v>0</v>
      </c>
      <c r="Y102">
        <f ca="1">IFERROR(SUMIFS(INDEX($B$5:$CW$56,MATCH(Y$93,$A$5:$A$56,0),1):INDEX($B$5:$CW$56,MATCH(Y$93,$A$5:$A$56,0),100),$B67:$CW67,"="&amp;"x",$B$3:$CW$3,"="&amp;"Y"),0)</f>
        <v>0</v>
      </c>
      <c r="Z102">
        <f ca="1">IFERROR(SUMIFS(INDEX($B$5:$CW$56,MATCH(Z$93,$A$5:$A$56,0),1):INDEX($B$5:$CW$56,MATCH(Z$93,$A$5:$A$56,0),100),$B67:$CW67,"="&amp;"x",$B$3:$CW$3,"="&amp;"Y"),0)</f>
        <v>0</v>
      </c>
      <c r="AA102">
        <f ca="1">IFERROR(SUMIFS(INDEX($B$5:$CW$56,MATCH(AA$93,$A$5:$A$56,0),1):INDEX($B$5:$CW$56,MATCH(AA$93,$A$5:$A$56,0),100),$B67:$CW67,"="&amp;"x",$B$3:$CW$3,"="&amp;"Y"),0)</f>
        <v>0</v>
      </c>
      <c r="AB102">
        <f ca="1">IFERROR(SUMIFS(INDEX($B$5:$CW$56,MATCH(AB$93,$A$5:$A$56,0),1):INDEX($B$5:$CW$56,MATCH(AB$93,$A$5:$A$56,0),100),$B67:$CW67,"="&amp;"x",$B$3:$CW$3,"="&amp;"Y"),0)</f>
        <v>0</v>
      </c>
      <c r="AC102">
        <f ca="1">IFERROR(SUMIFS(INDEX($B$5:$CW$56,MATCH(AC$93,$A$5:$A$56,0),1):INDEX($B$5:$CW$56,MATCH(AC$93,$A$5:$A$56,0),100),$B67:$CW67,"="&amp;"x",$B$3:$CW$3,"="&amp;"Y"),0)</f>
        <v>0</v>
      </c>
      <c r="AD102">
        <f ca="1">IFERROR(SUMIFS(INDEX($B$5:$CW$56,MATCH(AD$93,$A$5:$A$56,0),1):INDEX($B$5:$CW$56,MATCH(AD$93,$A$5:$A$56,0),100),$B67:$CW67,"="&amp;"x",$B$3:$CW$3,"="&amp;"Y"),0)</f>
        <v>0</v>
      </c>
      <c r="AE102">
        <f ca="1">IFERROR(SUMIFS(INDEX($B$5:$CW$56,MATCH(AE$93,$A$5:$A$56,0),1):INDEX($B$5:$CW$56,MATCH(AE$93,$A$5:$A$56,0),100),$B67:$CW67,"="&amp;"x",$B$3:$CW$3,"="&amp;"Y"),0)</f>
        <v>0</v>
      </c>
      <c r="AF102">
        <f ca="1">IFERROR(SUMIFS(INDEX($B$5:$CW$56,MATCH(AF$93,$A$5:$A$56,0),1):INDEX($B$5:$CW$56,MATCH(AF$93,$A$5:$A$56,0),100),$B67:$CW67,"="&amp;"x",$B$3:$CW$3,"="&amp;"Y"),0)</f>
        <v>0</v>
      </c>
      <c r="AG102">
        <f ca="1">IFERROR(SUMIFS(INDEX($B$5:$CW$56,MATCH(AG$93,$A$5:$A$56,0),1):INDEX($B$5:$CW$56,MATCH(AG$93,$A$5:$A$56,0),100),$B67:$CW67,"="&amp;"x",$B$3:$CW$3,"="&amp;"Y"),0)</f>
        <v>0</v>
      </c>
      <c r="AH102">
        <f ca="1">IFERROR(SUMIFS(INDEX($B$5:$CW$56,MATCH(AH$93,$A$5:$A$56,0),1):INDEX($B$5:$CW$56,MATCH(AH$93,$A$5:$A$56,0),100),$B67:$CW67,"="&amp;"x",$B$3:$CW$3,"="&amp;"Y"),0)</f>
        <v>0</v>
      </c>
      <c r="AI102">
        <f ca="1">IFERROR(SUMIFS(INDEX($B$5:$CW$56,MATCH(AI$93,$A$5:$A$56,0),1):INDEX($B$5:$CW$56,MATCH(AI$93,$A$5:$A$56,0),100),$B67:$CW67,"="&amp;"x",$B$3:$CW$3,"="&amp;"Y"),0)</f>
        <v>0</v>
      </c>
      <c r="AJ102">
        <f ca="1">IFERROR(SUMIFS(INDEX($B$5:$CW$56,MATCH(AJ$93,$A$5:$A$56,0),1):INDEX($B$5:$CW$56,MATCH(AJ$93,$A$5:$A$56,0),100),$B67:$CW67,"="&amp;"x",$B$3:$CW$3,"="&amp;"Y"),0)</f>
        <v>0</v>
      </c>
      <c r="AK102">
        <f ca="1">IFERROR(SUMIFS(INDEX($B$5:$CW$56,MATCH(AK$93,$A$5:$A$56,0),1):INDEX($B$5:$CW$56,MATCH(AK$93,$A$5:$A$56,0),100),$B67:$CW67,"="&amp;"x",$B$3:$CW$3,"="&amp;"Y"),0)</f>
        <v>0</v>
      </c>
      <c r="AL102">
        <f ca="1">IFERROR(SUMIFS(INDEX($B$5:$CW$56,MATCH(AL$93,$A$5:$A$56,0),1):INDEX($B$5:$CW$56,MATCH(AL$93,$A$5:$A$56,0),100),$B67:$CW67,"="&amp;"x",$B$3:$CW$3,"="&amp;"Y"),0)</f>
        <v>0</v>
      </c>
      <c r="AM102">
        <f ca="1">IFERROR(SUMIFS(INDEX($B$5:$CW$56,MATCH(AM$93,$A$5:$A$56,0),1):INDEX($B$5:$CW$56,MATCH(AM$93,$A$5:$A$56,0),100),$B67:$CW67,"="&amp;"x",$B$3:$CW$3,"="&amp;"Y"),0)</f>
        <v>0</v>
      </c>
      <c r="AN102">
        <f ca="1">IFERROR(SUMIFS(INDEX($B$5:$CW$56,MATCH(AN$93,$A$5:$A$56,0),1):INDEX($B$5:$CW$56,MATCH(AN$93,$A$5:$A$56,0),100),$B67:$CW67,"="&amp;"x",$B$3:$CW$3,"="&amp;"Y"),0)</f>
        <v>0</v>
      </c>
      <c r="AO102">
        <f ca="1">IFERROR(SUMIFS(INDEX($B$5:$CW$56,MATCH(AO$93,$A$5:$A$56,0),1):INDEX($B$5:$CW$56,MATCH(AO$93,$A$5:$A$56,0),100),$B67:$CW67,"="&amp;"x",$B$3:$CW$3,"="&amp;"Y"),0)</f>
        <v>0</v>
      </c>
      <c r="AP102">
        <f ca="1">IFERROR(SUMIFS(INDEX($B$5:$CW$56,MATCH(AP$93,$A$5:$A$56,0),1):INDEX($B$5:$CW$56,MATCH(AP$93,$A$5:$A$56,0),100),$B67:$CW67,"="&amp;"x",$B$3:$CW$3,"="&amp;"Y"),0)</f>
        <v>0</v>
      </c>
      <c r="AQ102">
        <f ca="1">IFERROR(SUMIFS(INDEX($B$5:$CW$56,MATCH(AQ$93,$A$5:$A$56,0),1):INDEX($B$5:$CW$56,MATCH(AQ$93,$A$5:$A$56,0),100),$B67:$CW67,"="&amp;"x",$B$3:$CW$3,"="&amp;"Y"),0)</f>
        <v>0</v>
      </c>
      <c r="AR102">
        <f ca="1">IFERROR(SUMIFS(INDEX($B$5:$CW$56,MATCH(AR$93,$A$5:$A$56,0),1):INDEX($B$5:$CW$56,MATCH(AR$93,$A$5:$A$56,0),100),$B67:$CW67,"="&amp;"x",$B$3:$CW$3,"="&amp;"Y"),0)</f>
        <v>0</v>
      </c>
      <c r="AS102">
        <f ca="1">IFERROR(SUMIFS(INDEX($B$5:$CW$56,MATCH(AS$93,$A$5:$A$56,0),1):INDEX($B$5:$CW$56,MATCH(AS$93,$A$5:$A$56,0),100),$B67:$CW67,"="&amp;"x",$B$3:$CW$3,"="&amp;"Y"),0)</f>
        <v>0</v>
      </c>
      <c r="AT102">
        <f ca="1">IFERROR(SUMIFS(INDEX($B$5:$CW$56,MATCH(AT$93,$A$5:$A$56,0),1):INDEX($B$5:$CW$56,MATCH(AT$93,$A$5:$A$56,0),100),$B67:$CW67,"="&amp;"x",$B$3:$CW$3,"="&amp;"Y"),0)</f>
        <v>0</v>
      </c>
      <c r="AU102">
        <f ca="1">IFERROR(SUMIFS(INDEX($B$5:$CW$56,MATCH(AU$93,$A$5:$A$56,0),1):INDEX($B$5:$CW$56,MATCH(AU$93,$A$5:$A$56,0),100),$B67:$CW67,"="&amp;"x",$B$3:$CW$3,"="&amp;"Y"),0)</f>
        <v>0</v>
      </c>
      <c r="AV102">
        <f ca="1">IFERROR(SUMIFS(INDEX($B$5:$CW$56,MATCH(AV$93,$A$5:$A$56,0),1):INDEX($B$5:$CW$56,MATCH(AV$93,$A$5:$A$56,0),100),$B67:$CW67,"="&amp;"x",$B$3:$CW$3,"="&amp;"Y"),0)</f>
        <v>0</v>
      </c>
      <c r="AW102">
        <f ca="1">IFERROR(SUMIFS(INDEX($B$5:$CW$56,MATCH(AW$93,$A$5:$A$56,0),1):INDEX($B$5:$CW$56,MATCH(AW$93,$A$5:$A$56,0),100),$B67:$CW67,"="&amp;"x",$B$3:$CW$3,"="&amp;"Y"),0)</f>
        <v>0</v>
      </c>
      <c r="AX102">
        <f ca="1">IFERROR(SUMIFS(INDEX($B$5:$CW$56,MATCH(AX$93,$A$5:$A$56,0),1):INDEX($B$5:$CW$56,MATCH(AX$93,$A$5:$A$56,0),100),$B67:$CW67,"="&amp;"x",$B$3:$CW$3,"="&amp;"Y"),0)</f>
        <v>0</v>
      </c>
      <c r="AY102">
        <f ca="1">IFERROR(SUMIFS(INDEX($B$5:$CW$56,MATCH(AY$93,$A$5:$A$56,0),1):INDEX($B$5:$CW$56,MATCH(AY$93,$A$5:$A$56,0),100),$B67:$CW67,"="&amp;"x",$B$3:$CW$3,"="&amp;"Y"),0)</f>
        <v>0</v>
      </c>
      <c r="AZ102">
        <f ca="1">IFERROR(SUMIFS(INDEX($B$5:$CW$56,MATCH(AZ$93,$A$5:$A$56,0),1):INDEX($B$5:$CW$56,MATCH(AZ$93,$A$5:$A$56,0),100),$B67:$CW67,"="&amp;"x",$B$3:$CW$3,"="&amp;"Y"),0)</f>
        <v>0</v>
      </c>
      <c r="BA102">
        <f ca="1">IFERROR(SUMIFS(INDEX($B$5:$CW$56,MATCH(BA$93,$A$5:$A$56,0),1):INDEX($B$5:$CW$56,MATCH(BA$93,$A$5:$A$56,0),100),$B67:$CW67,"="&amp;"x",$B$3:$CW$3,"="&amp;"Y"),0)</f>
        <v>0</v>
      </c>
      <c r="BC102">
        <f t="shared" ca="1" si="4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ca="1">IFERROR(SUMIFS(INDEX($B$5:$CW$56,MATCH(B$93,$A$5:$A$56,0),1):INDEX($B$5:$CW$56,MATCH(B$93,$A$5:$A$56,0),100),$B68:$CW68,"="&amp;"x",$B$3:$CW$3,"="&amp;"Y"),0)</f>
        <v>0</v>
      </c>
      <c r="C103">
        <f ca="1">IFERROR(SUMIFS(INDEX($B$5:$CW$56,MATCH(C$93,$A$5:$A$56,0),1):INDEX($B$5:$CW$56,MATCH(C$93,$A$5:$A$56,0),100),$B68:$CW68,"="&amp;"x",$B$3:$CW$3,"="&amp;"Y"),0)</f>
        <v>0</v>
      </c>
      <c r="D103">
        <f ca="1">IFERROR(SUMIFS(INDEX($B$5:$CW$56,MATCH(D$93,$A$5:$A$56,0),1):INDEX($B$5:$CW$56,MATCH(D$93,$A$5:$A$56,0),100),$B68:$CW68,"="&amp;"x",$B$3:$CW$3,"="&amp;"Y"),0)</f>
        <v>0</v>
      </c>
      <c r="E103">
        <f ca="1">IFERROR(SUMIFS(INDEX($B$5:$CW$56,MATCH(E$93,$A$5:$A$56,0),1):INDEX($B$5:$CW$56,MATCH(E$93,$A$5:$A$56,0),100),$B68:$CW68,"="&amp;"x",$B$3:$CW$3,"="&amp;"Y"),0)</f>
        <v>0</v>
      </c>
      <c r="F103">
        <f ca="1">IFERROR(SUMIFS(INDEX($B$5:$CW$56,MATCH(F$93,$A$5:$A$56,0),1):INDEX($B$5:$CW$56,MATCH(F$93,$A$5:$A$56,0),100),$B68:$CW68,"="&amp;"x",$B$3:$CW$3,"="&amp;"Y"),0)</f>
        <v>0</v>
      </c>
      <c r="G103">
        <f ca="1">IFERROR(SUMIFS(INDEX($B$5:$CW$56,MATCH(G$93,$A$5:$A$56,0),1):INDEX($B$5:$CW$56,MATCH(G$93,$A$5:$A$56,0),100),$B68:$CW68,"="&amp;"x",$B$3:$CW$3,"="&amp;"Y"),0)</f>
        <v>0</v>
      </c>
      <c r="H103">
        <f ca="1">IFERROR(SUMIFS(INDEX($B$5:$CW$56,MATCH(H$93,$A$5:$A$56,0),1):INDEX($B$5:$CW$56,MATCH(H$93,$A$5:$A$56,0),100),$B68:$CW68,"="&amp;"x",$B$3:$CW$3,"="&amp;"Y"),0)</f>
        <v>0</v>
      </c>
      <c r="I103">
        <f ca="1">IFERROR(SUMIFS(INDEX($B$5:$CW$56,MATCH(I$93,$A$5:$A$56,0),1):INDEX($B$5:$CW$56,MATCH(I$93,$A$5:$A$56,0),100),$B68:$CW68,"="&amp;"x",$B$3:$CW$3,"="&amp;"Y"),0)</f>
        <v>0</v>
      </c>
      <c r="J103">
        <f ca="1">IFERROR(SUMIFS(INDEX($B$5:$CW$56,MATCH(J$93,$A$5:$A$56,0),1):INDEX($B$5:$CW$56,MATCH(J$93,$A$5:$A$56,0),100),$B68:$CW68,"="&amp;"x",$B$3:$CW$3,"="&amp;"Y"),0)</f>
        <v>0</v>
      </c>
      <c r="K103">
        <f ca="1">IFERROR(SUMIFS(INDEX($B$5:$CW$56,MATCH(K$93,$A$5:$A$56,0),1):INDEX($B$5:$CW$56,MATCH(K$93,$A$5:$A$56,0),100),$B68:$CW68,"="&amp;"x",$B$3:$CW$3,"="&amp;"Y"),0)</f>
        <v>0</v>
      </c>
      <c r="L103">
        <f ca="1">IFERROR(SUMIFS(INDEX($B$5:$CW$56,MATCH(L$93,$A$5:$A$56,0),1):INDEX($B$5:$CW$56,MATCH(L$93,$A$5:$A$56,0),100),$B68:$CW68,"="&amp;"x",$B$3:$CW$3,"="&amp;"Y"),0)</f>
        <v>0</v>
      </c>
      <c r="M103">
        <f ca="1">IFERROR(SUMIFS(INDEX($B$5:$CW$56,MATCH(M$93,$A$5:$A$56,0),1):INDEX($B$5:$CW$56,MATCH(M$93,$A$5:$A$56,0),100),$B68:$CW68,"="&amp;"x",$B$3:$CW$3,"="&amp;"Y"),0)</f>
        <v>0</v>
      </c>
      <c r="N103">
        <f ca="1">IFERROR(SUMIFS(INDEX($B$5:$CW$56,MATCH(N$93,$A$5:$A$56,0),1):INDEX($B$5:$CW$56,MATCH(N$93,$A$5:$A$56,0),100),$B68:$CW68,"="&amp;"x",$B$3:$CW$3,"="&amp;"Y"),0)</f>
        <v>0</v>
      </c>
      <c r="O103">
        <f ca="1">IFERROR(SUMIFS(INDEX($B$5:$CW$56,MATCH(O$93,$A$5:$A$56,0),1):INDEX($B$5:$CW$56,MATCH(O$93,$A$5:$A$56,0),100),$B68:$CW68,"="&amp;"x",$B$3:$CW$3,"="&amp;"Y"),0)</f>
        <v>0</v>
      </c>
      <c r="P103">
        <f ca="1">IFERROR(SUMIFS(INDEX($B$5:$CW$56,MATCH(P$93,$A$5:$A$56,0),1):INDEX($B$5:$CW$56,MATCH(P$93,$A$5:$A$56,0),100),$B68:$CW68,"="&amp;"x",$B$3:$CW$3,"="&amp;"Y"),0)</f>
        <v>0</v>
      </c>
      <c r="Q103">
        <f ca="1">IFERROR(SUMIFS(INDEX($B$5:$CW$56,MATCH(Q$93,$A$5:$A$56,0),1):INDEX($B$5:$CW$56,MATCH(Q$93,$A$5:$A$56,0),100),$B68:$CW68,"="&amp;"x",$B$3:$CW$3,"="&amp;"Y"),0)</f>
        <v>0</v>
      </c>
      <c r="R103">
        <f ca="1">IFERROR(SUMIFS(INDEX($B$5:$CW$56,MATCH(R$93,$A$5:$A$56,0),1):INDEX($B$5:$CW$56,MATCH(R$93,$A$5:$A$56,0),100),$B68:$CW68,"="&amp;"x",$B$3:$CW$3,"="&amp;"Y"),0)</f>
        <v>0</v>
      </c>
      <c r="S103">
        <f ca="1">IFERROR(SUMIFS(INDEX($B$5:$CW$56,MATCH(S$93,$A$5:$A$56,0),1):INDEX($B$5:$CW$56,MATCH(S$93,$A$5:$A$56,0),100),$B68:$CW68,"="&amp;"x",$B$3:$CW$3,"="&amp;"Y"),0)</f>
        <v>0</v>
      </c>
      <c r="T103">
        <f ca="1">IFERROR(SUMIFS(INDEX($B$5:$CW$56,MATCH(T$93,$A$5:$A$56,0),1):INDEX($B$5:$CW$56,MATCH(T$93,$A$5:$A$56,0),100),$B68:$CW68,"="&amp;"x",$B$3:$CW$3,"="&amp;"Y"),0)</f>
        <v>0</v>
      </c>
      <c r="U103">
        <f ca="1">IFERROR(SUMIFS(INDEX($B$5:$CW$56,MATCH(U$93,$A$5:$A$56,0),1):INDEX($B$5:$CW$56,MATCH(U$93,$A$5:$A$56,0),100),$B68:$CW68,"="&amp;"x",$B$3:$CW$3,"="&amp;"Y"),0)</f>
        <v>0</v>
      </c>
      <c r="V103">
        <f ca="1">IFERROR(SUMIFS(INDEX($B$5:$CW$56,MATCH(V$93,$A$5:$A$56,0),1):INDEX($B$5:$CW$56,MATCH(V$93,$A$5:$A$56,0),100),$B68:$CW68,"="&amp;"x",$B$3:$CW$3,"="&amp;"Y"),0)</f>
        <v>0</v>
      </c>
      <c r="W103">
        <f ca="1">IFERROR(SUMIFS(INDEX($B$5:$CW$56,MATCH(W$93,$A$5:$A$56,0),1):INDEX($B$5:$CW$56,MATCH(W$93,$A$5:$A$56,0),100),$B68:$CW68,"="&amp;"x",$B$3:$CW$3,"="&amp;"Y"),0)</f>
        <v>0</v>
      </c>
      <c r="X103">
        <f ca="1">IFERROR(SUMIFS(INDEX($B$5:$CW$56,MATCH(X$93,$A$5:$A$56,0),1):INDEX($B$5:$CW$56,MATCH(X$93,$A$5:$A$56,0),100),$B68:$CW68,"="&amp;"x",$B$3:$CW$3,"="&amp;"Y"),0)</f>
        <v>0</v>
      </c>
      <c r="Y103">
        <f ca="1">IFERROR(SUMIFS(INDEX($B$5:$CW$56,MATCH(Y$93,$A$5:$A$56,0),1):INDEX($B$5:$CW$56,MATCH(Y$93,$A$5:$A$56,0),100),$B68:$CW68,"="&amp;"x",$B$3:$CW$3,"="&amp;"Y"),0)</f>
        <v>0</v>
      </c>
      <c r="Z103">
        <f ca="1">IFERROR(SUMIFS(INDEX($B$5:$CW$56,MATCH(Z$93,$A$5:$A$56,0),1):INDEX($B$5:$CW$56,MATCH(Z$93,$A$5:$A$56,0),100),$B68:$CW68,"="&amp;"x",$B$3:$CW$3,"="&amp;"Y"),0)</f>
        <v>0</v>
      </c>
      <c r="AA103">
        <f ca="1">IFERROR(SUMIFS(INDEX($B$5:$CW$56,MATCH(AA$93,$A$5:$A$56,0),1):INDEX($B$5:$CW$56,MATCH(AA$93,$A$5:$A$56,0),100),$B68:$CW68,"="&amp;"x",$B$3:$CW$3,"="&amp;"Y"),0)</f>
        <v>0</v>
      </c>
      <c r="AB103">
        <f ca="1">IFERROR(SUMIFS(INDEX($B$5:$CW$56,MATCH(AB$93,$A$5:$A$56,0),1):INDEX($B$5:$CW$56,MATCH(AB$93,$A$5:$A$56,0),100),$B68:$CW68,"="&amp;"x",$B$3:$CW$3,"="&amp;"Y"),0)</f>
        <v>0</v>
      </c>
      <c r="AC103">
        <f ca="1">IFERROR(SUMIFS(INDEX($B$5:$CW$56,MATCH(AC$93,$A$5:$A$56,0),1):INDEX($B$5:$CW$56,MATCH(AC$93,$A$5:$A$56,0),100),$B68:$CW68,"="&amp;"x",$B$3:$CW$3,"="&amp;"Y"),0)</f>
        <v>0</v>
      </c>
      <c r="AD103">
        <f ca="1">IFERROR(SUMIFS(INDEX($B$5:$CW$56,MATCH(AD$93,$A$5:$A$56,0),1):INDEX($B$5:$CW$56,MATCH(AD$93,$A$5:$A$56,0),100),$B68:$CW68,"="&amp;"x",$B$3:$CW$3,"="&amp;"Y"),0)</f>
        <v>0</v>
      </c>
      <c r="AE103">
        <f ca="1">IFERROR(SUMIFS(INDEX($B$5:$CW$56,MATCH(AE$93,$A$5:$A$56,0),1):INDEX($B$5:$CW$56,MATCH(AE$93,$A$5:$A$56,0),100),$B68:$CW68,"="&amp;"x",$B$3:$CW$3,"="&amp;"Y"),0)</f>
        <v>0</v>
      </c>
      <c r="AF103">
        <f ca="1">IFERROR(SUMIFS(INDEX($B$5:$CW$56,MATCH(AF$93,$A$5:$A$56,0),1):INDEX($B$5:$CW$56,MATCH(AF$93,$A$5:$A$56,0),100),$B68:$CW68,"="&amp;"x",$B$3:$CW$3,"="&amp;"Y"),0)</f>
        <v>0</v>
      </c>
      <c r="AG103">
        <f ca="1">IFERROR(SUMIFS(INDEX($B$5:$CW$56,MATCH(AG$93,$A$5:$A$56,0),1):INDEX($B$5:$CW$56,MATCH(AG$93,$A$5:$A$56,0),100),$B68:$CW68,"="&amp;"x",$B$3:$CW$3,"="&amp;"Y"),0)</f>
        <v>0</v>
      </c>
      <c r="AH103">
        <f ca="1">IFERROR(SUMIFS(INDEX($B$5:$CW$56,MATCH(AH$93,$A$5:$A$56,0),1):INDEX($B$5:$CW$56,MATCH(AH$93,$A$5:$A$56,0),100),$B68:$CW68,"="&amp;"x",$B$3:$CW$3,"="&amp;"Y"),0)</f>
        <v>0</v>
      </c>
      <c r="AI103">
        <f ca="1">IFERROR(SUMIFS(INDEX($B$5:$CW$56,MATCH(AI$93,$A$5:$A$56,0),1):INDEX($B$5:$CW$56,MATCH(AI$93,$A$5:$A$56,0),100),$B68:$CW68,"="&amp;"x",$B$3:$CW$3,"="&amp;"Y"),0)</f>
        <v>0</v>
      </c>
      <c r="AJ103">
        <f ca="1">IFERROR(SUMIFS(INDEX($B$5:$CW$56,MATCH(AJ$93,$A$5:$A$56,0),1):INDEX($B$5:$CW$56,MATCH(AJ$93,$A$5:$A$56,0),100),$B68:$CW68,"="&amp;"x",$B$3:$CW$3,"="&amp;"Y"),0)</f>
        <v>0</v>
      </c>
      <c r="AK103">
        <f ca="1">IFERROR(SUMIFS(INDEX($B$5:$CW$56,MATCH(AK$93,$A$5:$A$56,0),1):INDEX($B$5:$CW$56,MATCH(AK$93,$A$5:$A$56,0),100),$B68:$CW68,"="&amp;"x",$B$3:$CW$3,"="&amp;"Y"),0)</f>
        <v>0</v>
      </c>
      <c r="AL103">
        <f ca="1">IFERROR(SUMIFS(INDEX($B$5:$CW$56,MATCH(AL$93,$A$5:$A$56,0),1):INDEX($B$5:$CW$56,MATCH(AL$93,$A$5:$A$56,0),100),$B68:$CW68,"="&amp;"x",$B$3:$CW$3,"="&amp;"Y"),0)</f>
        <v>0</v>
      </c>
      <c r="AM103">
        <f ca="1">IFERROR(SUMIFS(INDEX($B$5:$CW$56,MATCH(AM$93,$A$5:$A$56,0),1):INDEX($B$5:$CW$56,MATCH(AM$93,$A$5:$A$56,0),100),$B68:$CW68,"="&amp;"x",$B$3:$CW$3,"="&amp;"Y"),0)</f>
        <v>0</v>
      </c>
      <c r="AN103">
        <f ca="1">IFERROR(SUMIFS(INDEX($B$5:$CW$56,MATCH(AN$93,$A$5:$A$56,0),1):INDEX($B$5:$CW$56,MATCH(AN$93,$A$5:$A$56,0),100),$B68:$CW68,"="&amp;"x",$B$3:$CW$3,"="&amp;"Y"),0)</f>
        <v>0</v>
      </c>
      <c r="AO103">
        <f ca="1">IFERROR(SUMIFS(INDEX($B$5:$CW$56,MATCH(AO$93,$A$5:$A$56,0),1):INDEX($B$5:$CW$56,MATCH(AO$93,$A$5:$A$56,0),100),$B68:$CW68,"="&amp;"x",$B$3:$CW$3,"="&amp;"Y"),0)</f>
        <v>0</v>
      </c>
      <c r="AP103">
        <f ca="1">IFERROR(SUMIFS(INDEX($B$5:$CW$56,MATCH(AP$93,$A$5:$A$56,0),1):INDEX($B$5:$CW$56,MATCH(AP$93,$A$5:$A$56,0),100),$B68:$CW68,"="&amp;"x",$B$3:$CW$3,"="&amp;"Y"),0)</f>
        <v>0</v>
      </c>
      <c r="AQ103">
        <f ca="1">IFERROR(SUMIFS(INDEX($B$5:$CW$56,MATCH(AQ$93,$A$5:$A$56,0),1):INDEX($B$5:$CW$56,MATCH(AQ$93,$A$5:$A$56,0),100),$B68:$CW68,"="&amp;"x",$B$3:$CW$3,"="&amp;"Y"),0)</f>
        <v>0</v>
      </c>
      <c r="AR103">
        <f ca="1">IFERROR(SUMIFS(INDEX($B$5:$CW$56,MATCH(AR$93,$A$5:$A$56,0),1):INDEX($B$5:$CW$56,MATCH(AR$93,$A$5:$A$56,0),100),$B68:$CW68,"="&amp;"x",$B$3:$CW$3,"="&amp;"Y"),0)</f>
        <v>0</v>
      </c>
      <c r="AS103">
        <f ca="1">IFERROR(SUMIFS(INDEX($B$5:$CW$56,MATCH(AS$93,$A$5:$A$56,0),1):INDEX($B$5:$CW$56,MATCH(AS$93,$A$5:$A$56,0),100),$B68:$CW68,"="&amp;"x",$B$3:$CW$3,"="&amp;"Y"),0)</f>
        <v>0</v>
      </c>
      <c r="AT103">
        <f ca="1">IFERROR(SUMIFS(INDEX($B$5:$CW$56,MATCH(AT$93,$A$5:$A$56,0),1):INDEX($B$5:$CW$56,MATCH(AT$93,$A$5:$A$56,0),100),$B68:$CW68,"="&amp;"x",$B$3:$CW$3,"="&amp;"Y"),0)</f>
        <v>0</v>
      </c>
      <c r="AU103">
        <f ca="1">IFERROR(SUMIFS(INDEX($B$5:$CW$56,MATCH(AU$93,$A$5:$A$56,0),1):INDEX($B$5:$CW$56,MATCH(AU$93,$A$5:$A$56,0),100),$B68:$CW68,"="&amp;"x",$B$3:$CW$3,"="&amp;"Y"),0)</f>
        <v>0</v>
      </c>
      <c r="AV103">
        <f ca="1">IFERROR(SUMIFS(INDEX($B$5:$CW$56,MATCH(AV$93,$A$5:$A$56,0),1):INDEX($B$5:$CW$56,MATCH(AV$93,$A$5:$A$56,0),100),$B68:$CW68,"="&amp;"x",$B$3:$CW$3,"="&amp;"Y"),0)</f>
        <v>0</v>
      </c>
      <c r="AW103">
        <f ca="1">IFERROR(SUMIFS(INDEX($B$5:$CW$56,MATCH(AW$93,$A$5:$A$56,0),1):INDEX($B$5:$CW$56,MATCH(AW$93,$A$5:$A$56,0),100),$B68:$CW68,"="&amp;"x",$B$3:$CW$3,"="&amp;"Y"),0)</f>
        <v>0</v>
      </c>
      <c r="AX103">
        <f ca="1">IFERROR(SUMIFS(INDEX($B$5:$CW$56,MATCH(AX$93,$A$5:$A$56,0),1):INDEX($B$5:$CW$56,MATCH(AX$93,$A$5:$A$56,0),100),$B68:$CW68,"="&amp;"x",$B$3:$CW$3,"="&amp;"Y"),0)</f>
        <v>0</v>
      </c>
      <c r="AY103">
        <f ca="1">IFERROR(SUMIFS(INDEX($B$5:$CW$56,MATCH(AY$93,$A$5:$A$56,0),1):INDEX($B$5:$CW$56,MATCH(AY$93,$A$5:$A$56,0),100),$B68:$CW68,"="&amp;"x",$B$3:$CW$3,"="&amp;"Y"),0)</f>
        <v>0</v>
      </c>
      <c r="AZ103">
        <f ca="1">IFERROR(SUMIFS(INDEX($B$5:$CW$56,MATCH(AZ$93,$A$5:$A$56,0),1):INDEX($B$5:$CW$56,MATCH(AZ$93,$A$5:$A$56,0),100),$B68:$CW68,"="&amp;"x",$B$3:$CW$3,"="&amp;"Y"),0)</f>
        <v>0</v>
      </c>
      <c r="BA103">
        <f ca="1">IFERROR(SUMIFS(INDEX($B$5:$CW$56,MATCH(BA$93,$A$5:$A$56,0),1):INDEX($B$5:$CW$56,MATCH(BA$93,$A$5:$A$56,0),100),$B68:$CW68,"="&amp;"x",$B$3:$CW$3,"="&amp;"Y"),0)</f>
        <v>0</v>
      </c>
      <c r="BC103">
        <f t="shared" ca="1" si="4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ca="1">IFERROR(SUMIFS(INDEX($B$5:$CW$56,MATCH(B$93,$A$5:$A$56,0),1):INDEX($B$5:$CW$56,MATCH(B$93,$A$5:$A$56,0),100),$B69:$CW69,"="&amp;"x",$B$3:$CW$3,"="&amp;"Y"),0)</f>
        <v>0</v>
      </c>
      <c r="C104">
        <f ca="1">IFERROR(SUMIFS(INDEX($B$5:$CW$56,MATCH(C$93,$A$5:$A$56,0),1):INDEX($B$5:$CW$56,MATCH(C$93,$A$5:$A$56,0),100),$B69:$CW69,"="&amp;"x",$B$3:$CW$3,"="&amp;"Y"),0)</f>
        <v>0</v>
      </c>
      <c r="D104">
        <f ca="1">IFERROR(SUMIFS(INDEX($B$5:$CW$56,MATCH(D$93,$A$5:$A$56,0),1):INDEX($B$5:$CW$56,MATCH(D$93,$A$5:$A$56,0),100),$B69:$CW69,"="&amp;"x",$B$3:$CW$3,"="&amp;"Y"),0)</f>
        <v>0</v>
      </c>
      <c r="E104">
        <f ca="1">IFERROR(SUMIFS(INDEX($B$5:$CW$56,MATCH(E$93,$A$5:$A$56,0),1):INDEX($B$5:$CW$56,MATCH(E$93,$A$5:$A$56,0),100),$B69:$CW69,"="&amp;"x",$B$3:$CW$3,"="&amp;"Y"),0)</f>
        <v>0</v>
      </c>
      <c r="F104">
        <f ca="1">IFERROR(SUMIFS(INDEX($B$5:$CW$56,MATCH(F$93,$A$5:$A$56,0),1):INDEX($B$5:$CW$56,MATCH(F$93,$A$5:$A$56,0),100),$B69:$CW69,"="&amp;"x",$B$3:$CW$3,"="&amp;"Y"),0)</f>
        <v>0</v>
      </c>
      <c r="G104">
        <f ca="1">IFERROR(SUMIFS(INDEX($B$5:$CW$56,MATCH(G$93,$A$5:$A$56,0),1):INDEX($B$5:$CW$56,MATCH(G$93,$A$5:$A$56,0),100),$B69:$CW69,"="&amp;"x",$B$3:$CW$3,"="&amp;"Y"),0)</f>
        <v>0</v>
      </c>
      <c r="H104">
        <f ca="1">IFERROR(SUMIFS(INDEX($B$5:$CW$56,MATCH(H$93,$A$5:$A$56,0),1):INDEX($B$5:$CW$56,MATCH(H$93,$A$5:$A$56,0),100),$B69:$CW69,"="&amp;"x",$B$3:$CW$3,"="&amp;"Y"),0)</f>
        <v>0</v>
      </c>
      <c r="I104">
        <f ca="1">IFERROR(SUMIFS(INDEX($B$5:$CW$56,MATCH(I$93,$A$5:$A$56,0),1):INDEX($B$5:$CW$56,MATCH(I$93,$A$5:$A$56,0),100),$B69:$CW69,"="&amp;"x",$B$3:$CW$3,"="&amp;"Y"),0)</f>
        <v>0</v>
      </c>
      <c r="J104">
        <f ca="1">IFERROR(SUMIFS(INDEX($B$5:$CW$56,MATCH(J$93,$A$5:$A$56,0),1):INDEX($B$5:$CW$56,MATCH(J$93,$A$5:$A$56,0),100),$B69:$CW69,"="&amp;"x",$B$3:$CW$3,"="&amp;"Y"),0)</f>
        <v>0</v>
      </c>
      <c r="K104">
        <f ca="1">IFERROR(SUMIFS(INDEX($B$5:$CW$56,MATCH(K$93,$A$5:$A$56,0),1):INDEX($B$5:$CW$56,MATCH(K$93,$A$5:$A$56,0),100),$B69:$CW69,"="&amp;"x",$B$3:$CW$3,"="&amp;"Y"),0)</f>
        <v>0</v>
      </c>
      <c r="L104">
        <f ca="1">IFERROR(SUMIFS(INDEX($B$5:$CW$56,MATCH(L$93,$A$5:$A$56,0),1):INDEX($B$5:$CW$56,MATCH(L$93,$A$5:$A$56,0),100),$B69:$CW69,"="&amp;"x",$B$3:$CW$3,"="&amp;"Y"),0)</f>
        <v>0</v>
      </c>
      <c r="M104">
        <f ca="1">IFERROR(SUMIFS(INDEX($B$5:$CW$56,MATCH(M$93,$A$5:$A$56,0),1):INDEX($B$5:$CW$56,MATCH(M$93,$A$5:$A$56,0),100),$B69:$CW69,"="&amp;"x",$B$3:$CW$3,"="&amp;"Y"),0)</f>
        <v>0</v>
      </c>
      <c r="N104">
        <f ca="1">IFERROR(SUMIFS(INDEX($B$5:$CW$56,MATCH(N$93,$A$5:$A$56,0),1):INDEX($B$5:$CW$56,MATCH(N$93,$A$5:$A$56,0),100),$B69:$CW69,"="&amp;"x",$B$3:$CW$3,"="&amp;"Y"),0)</f>
        <v>0</v>
      </c>
      <c r="O104">
        <f ca="1">IFERROR(SUMIFS(INDEX($B$5:$CW$56,MATCH(O$93,$A$5:$A$56,0),1):INDEX($B$5:$CW$56,MATCH(O$93,$A$5:$A$56,0),100),$B69:$CW69,"="&amp;"x",$B$3:$CW$3,"="&amp;"Y"),0)</f>
        <v>0</v>
      </c>
      <c r="P104">
        <f ca="1">IFERROR(SUMIFS(INDEX($B$5:$CW$56,MATCH(P$93,$A$5:$A$56,0),1):INDEX($B$5:$CW$56,MATCH(P$93,$A$5:$A$56,0),100),$B69:$CW69,"="&amp;"x",$B$3:$CW$3,"="&amp;"Y"),0)</f>
        <v>0</v>
      </c>
      <c r="Q104">
        <f ca="1">IFERROR(SUMIFS(INDEX($B$5:$CW$56,MATCH(Q$93,$A$5:$A$56,0),1):INDEX($B$5:$CW$56,MATCH(Q$93,$A$5:$A$56,0),100),$B69:$CW69,"="&amp;"x",$B$3:$CW$3,"="&amp;"Y"),0)</f>
        <v>0</v>
      </c>
      <c r="R104">
        <f ca="1">IFERROR(SUMIFS(INDEX($B$5:$CW$56,MATCH(R$93,$A$5:$A$56,0),1):INDEX($B$5:$CW$56,MATCH(R$93,$A$5:$A$56,0),100),$B69:$CW69,"="&amp;"x",$B$3:$CW$3,"="&amp;"Y"),0)</f>
        <v>0</v>
      </c>
      <c r="S104">
        <f ca="1">IFERROR(SUMIFS(INDEX($B$5:$CW$56,MATCH(S$93,$A$5:$A$56,0),1):INDEX($B$5:$CW$56,MATCH(S$93,$A$5:$A$56,0),100),$B69:$CW69,"="&amp;"x",$B$3:$CW$3,"="&amp;"Y"),0)</f>
        <v>0</v>
      </c>
      <c r="T104">
        <f ca="1">IFERROR(SUMIFS(INDEX($B$5:$CW$56,MATCH(T$93,$A$5:$A$56,0),1):INDEX($B$5:$CW$56,MATCH(T$93,$A$5:$A$56,0),100),$B69:$CW69,"="&amp;"x",$B$3:$CW$3,"="&amp;"Y"),0)</f>
        <v>0</v>
      </c>
      <c r="U104">
        <f ca="1">IFERROR(SUMIFS(INDEX($B$5:$CW$56,MATCH(U$93,$A$5:$A$56,0),1):INDEX($B$5:$CW$56,MATCH(U$93,$A$5:$A$56,0),100),$B69:$CW69,"="&amp;"x",$B$3:$CW$3,"="&amp;"Y"),0)</f>
        <v>0</v>
      </c>
      <c r="V104">
        <f ca="1">IFERROR(SUMIFS(INDEX($B$5:$CW$56,MATCH(V$93,$A$5:$A$56,0),1):INDEX($B$5:$CW$56,MATCH(V$93,$A$5:$A$56,0),100),$B69:$CW69,"="&amp;"x",$B$3:$CW$3,"="&amp;"Y"),0)</f>
        <v>0</v>
      </c>
      <c r="W104">
        <f ca="1">IFERROR(SUMIFS(INDEX($B$5:$CW$56,MATCH(W$93,$A$5:$A$56,0),1):INDEX($B$5:$CW$56,MATCH(W$93,$A$5:$A$56,0),100),$B69:$CW69,"="&amp;"x",$B$3:$CW$3,"="&amp;"Y"),0)</f>
        <v>0</v>
      </c>
      <c r="X104">
        <f ca="1">IFERROR(SUMIFS(INDEX($B$5:$CW$56,MATCH(X$93,$A$5:$A$56,0),1):INDEX($B$5:$CW$56,MATCH(X$93,$A$5:$A$56,0),100),$B69:$CW69,"="&amp;"x",$B$3:$CW$3,"="&amp;"Y"),0)</f>
        <v>0</v>
      </c>
      <c r="Y104">
        <f ca="1">IFERROR(SUMIFS(INDEX($B$5:$CW$56,MATCH(Y$93,$A$5:$A$56,0),1):INDEX($B$5:$CW$56,MATCH(Y$93,$A$5:$A$56,0),100),$B69:$CW69,"="&amp;"x",$B$3:$CW$3,"="&amp;"Y"),0)</f>
        <v>0</v>
      </c>
      <c r="Z104">
        <f ca="1">IFERROR(SUMIFS(INDEX($B$5:$CW$56,MATCH(Z$93,$A$5:$A$56,0),1):INDEX($B$5:$CW$56,MATCH(Z$93,$A$5:$A$56,0),100),$B69:$CW69,"="&amp;"x",$B$3:$CW$3,"="&amp;"Y"),0)</f>
        <v>0</v>
      </c>
      <c r="AA104">
        <f ca="1">IFERROR(SUMIFS(INDEX($B$5:$CW$56,MATCH(AA$93,$A$5:$A$56,0),1):INDEX($B$5:$CW$56,MATCH(AA$93,$A$5:$A$56,0),100),$B69:$CW69,"="&amp;"x",$B$3:$CW$3,"="&amp;"Y"),0)</f>
        <v>0</v>
      </c>
      <c r="AB104">
        <f ca="1">IFERROR(SUMIFS(INDEX($B$5:$CW$56,MATCH(AB$93,$A$5:$A$56,0),1):INDEX($B$5:$CW$56,MATCH(AB$93,$A$5:$A$56,0),100),$B69:$CW69,"="&amp;"x",$B$3:$CW$3,"="&amp;"Y"),0)</f>
        <v>0</v>
      </c>
      <c r="AC104">
        <f ca="1">IFERROR(SUMIFS(INDEX($B$5:$CW$56,MATCH(AC$93,$A$5:$A$56,0),1):INDEX($B$5:$CW$56,MATCH(AC$93,$A$5:$A$56,0),100),$B69:$CW69,"="&amp;"x",$B$3:$CW$3,"="&amp;"Y"),0)</f>
        <v>0</v>
      </c>
      <c r="AD104">
        <f ca="1">IFERROR(SUMIFS(INDEX($B$5:$CW$56,MATCH(AD$93,$A$5:$A$56,0),1):INDEX($B$5:$CW$56,MATCH(AD$93,$A$5:$A$56,0),100),$B69:$CW69,"="&amp;"x",$B$3:$CW$3,"="&amp;"Y"),0)</f>
        <v>0</v>
      </c>
      <c r="AE104">
        <f ca="1">IFERROR(SUMIFS(INDEX($B$5:$CW$56,MATCH(AE$93,$A$5:$A$56,0),1):INDEX($B$5:$CW$56,MATCH(AE$93,$A$5:$A$56,0),100),$B69:$CW69,"="&amp;"x",$B$3:$CW$3,"="&amp;"Y"),0)</f>
        <v>0</v>
      </c>
      <c r="AF104">
        <f ca="1">IFERROR(SUMIFS(INDEX($B$5:$CW$56,MATCH(AF$93,$A$5:$A$56,0),1):INDEX($B$5:$CW$56,MATCH(AF$93,$A$5:$A$56,0),100),$B69:$CW69,"="&amp;"x",$B$3:$CW$3,"="&amp;"Y"),0)</f>
        <v>0</v>
      </c>
      <c r="AG104">
        <f ca="1">IFERROR(SUMIFS(INDEX($B$5:$CW$56,MATCH(AG$93,$A$5:$A$56,0),1):INDEX($B$5:$CW$56,MATCH(AG$93,$A$5:$A$56,0),100),$B69:$CW69,"="&amp;"x",$B$3:$CW$3,"="&amp;"Y"),0)</f>
        <v>0</v>
      </c>
      <c r="AH104">
        <f ca="1">IFERROR(SUMIFS(INDEX($B$5:$CW$56,MATCH(AH$93,$A$5:$A$56,0),1):INDEX($B$5:$CW$56,MATCH(AH$93,$A$5:$A$56,0),100),$B69:$CW69,"="&amp;"x",$B$3:$CW$3,"="&amp;"Y"),0)</f>
        <v>0</v>
      </c>
      <c r="AI104">
        <f ca="1">IFERROR(SUMIFS(INDEX($B$5:$CW$56,MATCH(AI$93,$A$5:$A$56,0),1):INDEX($B$5:$CW$56,MATCH(AI$93,$A$5:$A$56,0),100),$B69:$CW69,"="&amp;"x",$B$3:$CW$3,"="&amp;"Y"),0)</f>
        <v>0</v>
      </c>
      <c r="AJ104">
        <f ca="1">IFERROR(SUMIFS(INDEX($B$5:$CW$56,MATCH(AJ$93,$A$5:$A$56,0),1):INDEX($B$5:$CW$56,MATCH(AJ$93,$A$5:$A$56,0),100),$B69:$CW69,"="&amp;"x",$B$3:$CW$3,"="&amp;"Y"),0)</f>
        <v>0</v>
      </c>
      <c r="AK104">
        <f ca="1">IFERROR(SUMIFS(INDEX($B$5:$CW$56,MATCH(AK$93,$A$5:$A$56,0),1):INDEX($B$5:$CW$56,MATCH(AK$93,$A$5:$A$56,0),100),$B69:$CW69,"="&amp;"x",$B$3:$CW$3,"="&amp;"Y"),0)</f>
        <v>0</v>
      </c>
      <c r="AL104">
        <f ca="1">IFERROR(SUMIFS(INDEX($B$5:$CW$56,MATCH(AL$93,$A$5:$A$56,0),1):INDEX($B$5:$CW$56,MATCH(AL$93,$A$5:$A$56,0),100),$B69:$CW69,"="&amp;"x",$B$3:$CW$3,"="&amp;"Y"),0)</f>
        <v>0</v>
      </c>
      <c r="AM104">
        <f ca="1">IFERROR(SUMIFS(INDEX($B$5:$CW$56,MATCH(AM$93,$A$5:$A$56,0),1):INDEX($B$5:$CW$56,MATCH(AM$93,$A$5:$A$56,0),100),$B69:$CW69,"="&amp;"x",$B$3:$CW$3,"="&amp;"Y"),0)</f>
        <v>0</v>
      </c>
      <c r="AN104">
        <f ca="1">IFERROR(SUMIFS(INDEX($B$5:$CW$56,MATCH(AN$93,$A$5:$A$56,0),1):INDEX($B$5:$CW$56,MATCH(AN$93,$A$5:$A$56,0),100),$B69:$CW69,"="&amp;"x",$B$3:$CW$3,"="&amp;"Y"),0)</f>
        <v>0</v>
      </c>
      <c r="AO104">
        <f ca="1">IFERROR(SUMIFS(INDEX($B$5:$CW$56,MATCH(AO$93,$A$5:$A$56,0),1):INDEX($B$5:$CW$56,MATCH(AO$93,$A$5:$A$56,0),100),$B69:$CW69,"="&amp;"x",$B$3:$CW$3,"="&amp;"Y"),0)</f>
        <v>0</v>
      </c>
      <c r="AP104">
        <f ca="1">IFERROR(SUMIFS(INDEX($B$5:$CW$56,MATCH(AP$93,$A$5:$A$56,0),1):INDEX($B$5:$CW$56,MATCH(AP$93,$A$5:$A$56,0),100),$B69:$CW69,"="&amp;"x",$B$3:$CW$3,"="&amp;"Y"),0)</f>
        <v>0</v>
      </c>
      <c r="AQ104">
        <f ca="1">IFERROR(SUMIFS(INDEX($B$5:$CW$56,MATCH(AQ$93,$A$5:$A$56,0),1):INDEX($B$5:$CW$56,MATCH(AQ$93,$A$5:$A$56,0),100),$B69:$CW69,"="&amp;"x",$B$3:$CW$3,"="&amp;"Y"),0)</f>
        <v>0</v>
      </c>
      <c r="AR104">
        <f ca="1">IFERROR(SUMIFS(INDEX($B$5:$CW$56,MATCH(AR$93,$A$5:$A$56,0),1):INDEX($B$5:$CW$56,MATCH(AR$93,$A$5:$A$56,0),100),$B69:$CW69,"="&amp;"x",$B$3:$CW$3,"="&amp;"Y"),0)</f>
        <v>0</v>
      </c>
      <c r="AS104">
        <f ca="1">IFERROR(SUMIFS(INDEX($B$5:$CW$56,MATCH(AS$93,$A$5:$A$56,0),1):INDEX($B$5:$CW$56,MATCH(AS$93,$A$5:$A$56,0),100),$B69:$CW69,"="&amp;"x",$B$3:$CW$3,"="&amp;"Y"),0)</f>
        <v>0</v>
      </c>
      <c r="AT104">
        <f ca="1">IFERROR(SUMIFS(INDEX($B$5:$CW$56,MATCH(AT$93,$A$5:$A$56,0),1):INDEX($B$5:$CW$56,MATCH(AT$93,$A$5:$A$56,0),100),$B69:$CW69,"="&amp;"x",$B$3:$CW$3,"="&amp;"Y"),0)</f>
        <v>0</v>
      </c>
      <c r="AU104">
        <f ca="1">IFERROR(SUMIFS(INDEX($B$5:$CW$56,MATCH(AU$93,$A$5:$A$56,0),1):INDEX($B$5:$CW$56,MATCH(AU$93,$A$5:$A$56,0),100),$B69:$CW69,"="&amp;"x",$B$3:$CW$3,"="&amp;"Y"),0)</f>
        <v>0</v>
      </c>
      <c r="AV104">
        <f ca="1">IFERROR(SUMIFS(INDEX($B$5:$CW$56,MATCH(AV$93,$A$5:$A$56,0),1):INDEX($B$5:$CW$56,MATCH(AV$93,$A$5:$A$56,0),100),$B69:$CW69,"="&amp;"x",$B$3:$CW$3,"="&amp;"Y"),0)</f>
        <v>0</v>
      </c>
      <c r="AW104">
        <f ca="1">IFERROR(SUMIFS(INDEX($B$5:$CW$56,MATCH(AW$93,$A$5:$A$56,0),1):INDEX($B$5:$CW$56,MATCH(AW$93,$A$5:$A$56,0),100),$B69:$CW69,"="&amp;"x",$B$3:$CW$3,"="&amp;"Y"),0)</f>
        <v>0</v>
      </c>
      <c r="AX104">
        <f ca="1">IFERROR(SUMIFS(INDEX($B$5:$CW$56,MATCH(AX$93,$A$5:$A$56,0),1):INDEX($B$5:$CW$56,MATCH(AX$93,$A$5:$A$56,0),100),$B69:$CW69,"="&amp;"x",$B$3:$CW$3,"="&amp;"Y"),0)</f>
        <v>0</v>
      </c>
      <c r="AY104">
        <f ca="1">IFERROR(SUMIFS(INDEX($B$5:$CW$56,MATCH(AY$93,$A$5:$A$56,0),1):INDEX($B$5:$CW$56,MATCH(AY$93,$A$5:$A$56,0),100),$B69:$CW69,"="&amp;"x",$B$3:$CW$3,"="&amp;"Y"),0)</f>
        <v>0</v>
      </c>
      <c r="AZ104">
        <f ca="1">IFERROR(SUMIFS(INDEX($B$5:$CW$56,MATCH(AZ$93,$A$5:$A$56,0),1):INDEX($B$5:$CW$56,MATCH(AZ$93,$A$5:$A$56,0),100),$B69:$CW69,"="&amp;"x",$B$3:$CW$3,"="&amp;"Y"),0)</f>
        <v>0</v>
      </c>
      <c r="BA104">
        <f ca="1">IFERROR(SUMIFS(INDEX($B$5:$CW$56,MATCH(BA$93,$A$5:$A$56,0),1):INDEX($B$5:$CW$56,MATCH(BA$93,$A$5:$A$56,0),100),$B69:$CW69,"="&amp;"x",$B$3:$CW$3,"="&amp;"Y"),0)</f>
        <v>0</v>
      </c>
      <c r="BC104">
        <f t="shared" ca="1" si="4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ca="1">IFERROR(SUMIFS(INDEX($B$5:$CW$56,MATCH(B$93,$A$5:$A$56,0),1):INDEX($B$5:$CW$56,MATCH(B$93,$A$5:$A$56,0),100),$B70:$CW70,"="&amp;"x",$B$3:$CW$3,"="&amp;"Y"),0)</f>
        <v>0</v>
      </c>
      <c r="C105">
        <f ca="1">IFERROR(SUMIFS(INDEX($B$5:$CW$56,MATCH(C$93,$A$5:$A$56,0),1):INDEX($B$5:$CW$56,MATCH(C$93,$A$5:$A$56,0),100),$B70:$CW70,"="&amp;"x",$B$3:$CW$3,"="&amp;"Y"),0)</f>
        <v>0</v>
      </c>
      <c r="D105">
        <f ca="1">IFERROR(SUMIFS(INDEX($B$5:$CW$56,MATCH(D$93,$A$5:$A$56,0),1):INDEX($B$5:$CW$56,MATCH(D$93,$A$5:$A$56,0),100),$B70:$CW70,"="&amp;"x",$B$3:$CW$3,"="&amp;"Y"),0)</f>
        <v>0</v>
      </c>
      <c r="E105">
        <f ca="1">IFERROR(SUMIFS(INDEX($B$5:$CW$56,MATCH(E$93,$A$5:$A$56,0),1):INDEX($B$5:$CW$56,MATCH(E$93,$A$5:$A$56,0),100),$B70:$CW70,"="&amp;"x",$B$3:$CW$3,"="&amp;"Y"),0)</f>
        <v>0</v>
      </c>
      <c r="F105">
        <f ca="1">IFERROR(SUMIFS(INDEX($B$5:$CW$56,MATCH(F$93,$A$5:$A$56,0),1):INDEX($B$5:$CW$56,MATCH(F$93,$A$5:$A$56,0),100),$B70:$CW70,"="&amp;"x",$B$3:$CW$3,"="&amp;"Y"),0)</f>
        <v>0</v>
      </c>
      <c r="G105">
        <f ca="1">IFERROR(SUMIFS(INDEX($B$5:$CW$56,MATCH(G$93,$A$5:$A$56,0),1):INDEX($B$5:$CW$56,MATCH(G$93,$A$5:$A$56,0),100),$B70:$CW70,"="&amp;"x",$B$3:$CW$3,"="&amp;"Y"),0)</f>
        <v>0</v>
      </c>
      <c r="H105">
        <f ca="1">IFERROR(SUMIFS(INDEX($B$5:$CW$56,MATCH(H$93,$A$5:$A$56,0),1):INDEX($B$5:$CW$56,MATCH(H$93,$A$5:$A$56,0),100),$B70:$CW70,"="&amp;"x",$B$3:$CW$3,"="&amp;"Y"),0)</f>
        <v>0</v>
      </c>
      <c r="I105">
        <f ca="1">IFERROR(SUMIFS(INDEX($B$5:$CW$56,MATCH(I$93,$A$5:$A$56,0),1):INDEX($B$5:$CW$56,MATCH(I$93,$A$5:$A$56,0),100),$B70:$CW70,"="&amp;"x",$B$3:$CW$3,"="&amp;"Y"),0)</f>
        <v>0</v>
      </c>
      <c r="J105">
        <f ca="1">IFERROR(SUMIFS(INDEX($B$5:$CW$56,MATCH(J$93,$A$5:$A$56,0),1):INDEX($B$5:$CW$56,MATCH(J$93,$A$5:$A$56,0),100),$B70:$CW70,"="&amp;"x",$B$3:$CW$3,"="&amp;"Y"),0)</f>
        <v>0</v>
      </c>
      <c r="K105">
        <f ca="1">IFERROR(SUMIFS(INDEX($B$5:$CW$56,MATCH(K$93,$A$5:$A$56,0),1):INDEX($B$5:$CW$56,MATCH(K$93,$A$5:$A$56,0),100),$B70:$CW70,"="&amp;"x",$B$3:$CW$3,"="&amp;"Y"),0)</f>
        <v>0</v>
      </c>
      <c r="L105">
        <f ca="1">IFERROR(SUMIFS(INDEX($B$5:$CW$56,MATCH(L$93,$A$5:$A$56,0),1):INDEX($B$5:$CW$56,MATCH(L$93,$A$5:$A$56,0),100),$B70:$CW70,"="&amp;"x",$B$3:$CW$3,"="&amp;"Y"),0)</f>
        <v>0</v>
      </c>
      <c r="M105">
        <f ca="1">IFERROR(SUMIFS(INDEX($B$5:$CW$56,MATCH(M$93,$A$5:$A$56,0),1):INDEX($B$5:$CW$56,MATCH(M$93,$A$5:$A$56,0),100),$B70:$CW70,"="&amp;"x",$B$3:$CW$3,"="&amp;"Y"),0)</f>
        <v>0</v>
      </c>
      <c r="N105">
        <f ca="1">IFERROR(SUMIFS(INDEX($B$5:$CW$56,MATCH(N$93,$A$5:$A$56,0),1):INDEX($B$5:$CW$56,MATCH(N$93,$A$5:$A$56,0),100),$B70:$CW70,"="&amp;"x",$B$3:$CW$3,"="&amp;"Y"),0)</f>
        <v>0</v>
      </c>
      <c r="O105">
        <f ca="1">IFERROR(SUMIFS(INDEX($B$5:$CW$56,MATCH(O$93,$A$5:$A$56,0),1):INDEX($B$5:$CW$56,MATCH(O$93,$A$5:$A$56,0),100),$B70:$CW70,"="&amp;"x",$B$3:$CW$3,"="&amp;"Y"),0)</f>
        <v>0</v>
      </c>
      <c r="P105">
        <f ca="1">IFERROR(SUMIFS(INDEX($B$5:$CW$56,MATCH(P$93,$A$5:$A$56,0),1):INDEX($B$5:$CW$56,MATCH(P$93,$A$5:$A$56,0),100),$B70:$CW70,"="&amp;"x",$B$3:$CW$3,"="&amp;"Y"),0)</f>
        <v>0</v>
      </c>
      <c r="Q105">
        <f ca="1">IFERROR(SUMIFS(INDEX($B$5:$CW$56,MATCH(Q$93,$A$5:$A$56,0),1):INDEX($B$5:$CW$56,MATCH(Q$93,$A$5:$A$56,0),100),$B70:$CW70,"="&amp;"x",$B$3:$CW$3,"="&amp;"Y"),0)</f>
        <v>0</v>
      </c>
      <c r="R105">
        <f ca="1">IFERROR(SUMIFS(INDEX($B$5:$CW$56,MATCH(R$93,$A$5:$A$56,0),1):INDEX($B$5:$CW$56,MATCH(R$93,$A$5:$A$56,0),100),$B70:$CW70,"="&amp;"x",$B$3:$CW$3,"="&amp;"Y"),0)</f>
        <v>0</v>
      </c>
      <c r="S105">
        <f ca="1">IFERROR(SUMIFS(INDEX($B$5:$CW$56,MATCH(S$93,$A$5:$A$56,0),1):INDEX($B$5:$CW$56,MATCH(S$93,$A$5:$A$56,0),100),$B70:$CW70,"="&amp;"x",$B$3:$CW$3,"="&amp;"Y"),0)</f>
        <v>0</v>
      </c>
      <c r="T105">
        <f ca="1">IFERROR(SUMIFS(INDEX($B$5:$CW$56,MATCH(T$93,$A$5:$A$56,0),1):INDEX($B$5:$CW$56,MATCH(T$93,$A$5:$A$56,0),100),$B70:$CW70,"="&amp;"x",$B$3:$CW$3,"="&amp;"Y"),0)</f>
        <v>0</v>
      </c>
      <c r="U105">
        <f ca="1">IFERROR(SUMIFS(INDEX($B$5:$CW$56,MATCH(U$93,$A$5:$A$56,0),1):INDEX($B$5:$CW$56,MATCH(U$93,$A$5:$A$56,0),100),$B70:$CW70,"="&amp;"x",$B$3:$CW$3,"="&amp;"Y"),0)</f>
        <v>0</v>
      </c>
      <c r="V105">
        <f ca="1">IFERROR(SUMIFS(INDEX($B$5:$CW$56,MATCH(V$93,$A$5:$A$56,0),1):INDEX($B$5:$CW$56,MATCH(V$93,$A$5:$A$56,0),100),$B70:$CW70,"="&amp;"x",$B$3:$CW$3,"="&amp;"Y"),0)</f>
        <v>0</v>
      </c>
      <c r="W105">
        <f ca="1">IFERROR(SUMIFS(INDEX($B$5:$CW$56,MATCH(W$93,$A$5:$A$56,0),1):INDEX($B$5:$CW$56,MATCH(W$93,$A$5:$A$56,0),100),$B70:$CW70,"="&amp;"x",$B$3:$CW$3,"="&amp;"Y"),0)</f>
        <v>0</v>
      </c>
      <c r="X105">
        <f ca="1">IFERROR(SUMIFS(INDEX($B$5:$CW$56,MATCH(X$93,$A$5:$A$56,0),1):INDEX($B$5:$CW$56,MATCH(X$93,$A$5:$A$56,0),100),$B70:$CW70,"="&amp;"x",$B$3:$CW$3,"="&amp;"Y"),0)</f>
        <v>0</v>
      </c>
      <c r="Y105">
        <f ca="1">IFERROR(SUMIFS(INDEX($B$5:$CW$56,MATCH(Y$93,$A$5:$A$56,0),1):INDEX($B$5:$CW$56,MATCH(Y$93,$A$5:$A$56,0),100),$B70:$CW70,"="&amp;"x",$B$3:$CW$3,"="&amp;"Y"),0)</f>
        <v>0</v>
      </c>
      <c r="Z105">
        <f ca="1">IFERROR(SUMIFS(INDEX($B$5:$CW$56,MATCH(Z$93,$A$5:$A$56,0),1):INDEX($B$5:$CW$56,MATCH(Z$93,$A$5:$A$56,0),100),$B70:$CW70,"="&amp;"x",$B$3:$CW$3,"="&amp;"Y"),0)</f>
        <v>0</v>
      </c>
      <c r="AA105">
        <f ca="1">IFERROR(SUMIFS(INDEX($B$5:$CW$56,MATCH(AA$93,$A$5:$A$56,0),1):INDEX($B$5:$CW$56,MATCH(AA$93,$A$5:$A$56,0),100),$B70:$CW70,"="&amp;"x",$B$3:$CW$3,"="&amp;"Y"),0)</f>
        <v>0</v>
      </c>
      <c r="AB105">
        <f ca="1">IFERROR(SUMIFS(INDEX($B$5:$CW$56,MATCH(AB$93,$A$5:$A$56,0),1):INDEX($B$5:$CW$56,MATCH(AB$93,$A$5:$A$56,0),100),$B70:$CW70,"="&amp;"x",$B$3:$CW$3,"="&amp;"Y"),0)</f>
        <v>0</v>
      </c>
      <c r="AC105">
        <f ca="1">IFERROR(SUMIFS(INDEX($B$5:$CW$56,MATCH(AC$93,$A$5:$A$56,0),1):INDEX($B$5:$CW$56,MATCH(AC$93,$A$5:$A$56,0),100),$B70:$CW70,"="&amp;"x",$B$3:$CW$3,"="&amp;"Y"),0)</f>
        <v>0</v>
      </c>
      <c r="AD105">
        <f ca="1">IFERROR(SUMIFS(INDEX($B$5:$CW$56,MATCH(AD$93,$A$5:$A$56,0),1):INDEX($B$5:$CW$56,MATCH(AD$93,$A$5:$A$56,0),100),$B70:$CW70,"="&amp;"x",$B$3:$CW$3,"="&amp;"Y"),0)</f>
        <v>0</v>
      </c>
      <c r="AE105">
        <f ca="1">IFERROR(SUMIFS(INDEX($B$5:$CW$56,MATCH(AE$93,$A$5:$A$56,0),1):INDEX($B$5:$CW$56,MATCH(AE$93,$A$5:$A$56,0),100),$B70:$CW70,"="&amp;"x",$B$3:$CW$3,"="&amp;"Y"),0)</f>
        <v>0</v>
      </c>
      <c r="AF105">
        <f ca="1">IFERROR(SUMIFS(INDEX($B$5:$CW$56,MATCH(AF$93,$A$5:$A$56,0),1):INDEX($B$5:$CW$56,MATCH(AF$93,$A$5:$A$56,0),100),$B70:$CW70,"="&amp;"x",$B$3:$CW$3,"="&amp;"Y"),0)</f>
        <v>0</v>
      </c>
      <c r="AG105">
        <f ca="1">IFERROR(SUMIFS(INDEX($B$5:$CW$56,MATCH(AG$93,$A$5:$A$56,0),1):INDEX($B$5:$CW$56,MATCH(AG$93,$A$5:$A$56,0),100),$B70:$CW70,"="&amp;"x",$B$3:$CW$3,"="&amp;"Y"),0)</f>
        <v>0</v>
      </c>
      <c r="AH105">
        <f ca="1">IFERROR(SUMIFS(INDEX($B$5:$CW$56,MATCH(AH$93,$A$5:$A$56,0),1):INDEX($B$5:$CW$56,MATCH(AH$93,$A$5:$A$56,0),100),$B70:$CW70,"="&amp;"x",$B$3:$CW$3,"="&amp;"Y"),0)</f>
        <v>0</v>
      </c>
      <c r="AI105">
        <f ca="1">IFERROR(SUMIFS(INDEX($B$5:$CW$56,MATCH(AI$93,$A$5:$A$56,0),1):INDEX($B$5:$CW$56,MATCH(AI$93,$A$5:$A$56,0),100),$B70:$CW70,"="&amp;"x",$B$3:$CW$3,"="&amp;"Y"),0)</f>
        <v>0</v>
      </c>
      <c r="AJ105">
        <f ca="1">IFERROR(SUMIFS(INDEX($B$5:$CW$56,MATCH(AJ$93,$A$5:$A$56,0),1):INDEX($B$5:$CW$56,MATCH(AJ$93,$A$5:$A$56,0),100),$B70:$CW70,"="&amp;"x",$B$3:$CW$3,"="&amp;"Y"),0)</f>
        <v>0</v>
      </c>
      <c r="AK105">
        <f ca="1">IFERROR(SUMIFS(INDEX($B$5:$CW$56,MATCH(AK$93,$A$5:$A$56,0),1):INDEX($B$5:$CW$56,MATCH(AK$93,$A$5:$A$56,0),100),$B70:$CW70,"="&amp;"x",$B$3:$CW$3,"="&amp;"Y"),0)</f>
        <v>0</v>
      </c>
      <c r="AL105">
        <f ca="1">IFERROR(SUMIFS(INDEX($B$5:$CW$56,MATCH(AL$93,$A$5:$A$56,0),1):INDEX($B$5:$CW$56,MATCH(AL$93,$A$5:$A$56,0),100),$B70:$CW70,"="&amp;"x",$B$3:$CW$3,"="&amp;"Y"),0)</f>
        <v>0</v>
      </c>
      <c r="AM105">
        <f ca="1">IFERROR(SUMIFS(INDEX($B$5:$CW$56,MATCH(AM$93,$A$5:$A$56,0),1):INDEX($B$5:$CW$56,MATCH(AM$93,$A$5:$A$56,0),100),$B70:$CW70,"="&amp;"x",$B$3:$CW$3,"="&amp;"Y"),0)</f>
        <v>0</v>
      </c>
      <c r="AN105">
        <f ca="1">IFERROR(SUMIFS(INDEX($B$5:$CW$56,MATCH(AN$93,$A$5:$A$56,0),1):INDEX($B$5:$CW$56,MATCH(AN$93,$A$5:$A$56,0),100),$B70:$CW70,"="&amp;"x",$B$3:$CW$3,"="&amp;"Y"),0)</f>
        <v>0</v>
      </c>
      <c r="AO105">
        <f ca="1">IFERROR(SUMIFS(INDEX($B$5:$CW$56,MATCH(AO$93,$A$5:$A$56,0),1):INDEX($B$5:$CW$56,MATCH(AO$93,$A$5:$A$56,0),100),$B70:$CW70,"="&amp;"x",$B$3:$CW$3,"="&amp;"Y"),0)</f>
        <v>0</v>
      </c>
      <c r="AP105">
        <f ca="1">IFERROR(SUMIFS(INDEX($B$5:$CW$56,MATCH(AP$93,$A$5:$A$56,0),1):INDEX($B$5:$CW$56,MATCH(AP$93,$A$5:$A$56,0),100),$B70:$CW70,"="&amp;"x",$B$3:$CW$3,"="&amp;"Y"),0)</f>
        <v>0</v>
      </c>
      <c r="AQ105">
        <f ca="1">IFERROR(SUMIFS(INDEX($B$5:$CW$56,MATCH(AQ$93,$A$5:$A$56,0),1):INDEX($B$5:$CW$56,MATCH(AQ$93,$A$5:$A$56,0),100),$B70:$CW70,"="&amp;"x",$B$3:$CW$3,"="&amp;"Y"),0)</f>
        <v>0</v>
      </c>
      <c r="AR105">
        <f ca="1">IFERROR(SUMIFS(INDEX($B$5:$CW$56,MATCH(AR$93,$A$5:$A$56,0),1):INDEX($B$5:$CW$56,MATCH(AR$93,$A$5:$A$56,0),100),$B70:$CW70,"="&amp;"x",$B$3:$CW$3,"="&amp;"Y"),0)</f>
        <v>0</v>
      </c>
      <c r="AS105">
        <f ca="1">IFERROR(SUMIFS(INDEX($B$5:$CW$56,MATCH(AS$93,$A$5:$A$56,0),1):INDEX($B$5:$CW$56,MATCH(AS$93,$A$5:$A$56,0),100),$B70:$CW70,"="&amp;"x",$B$3:$CW$3,"="&amp;"Y"),0)</f>
        <v>0</v>
      </c>
      <c r="AT105">
        <f ca="1">IFERROR(SUMIFS(INDEX($B$5:$CW$56,MATCH(AT$93,$A$5:$A$56,0),1):INDEX($B$5:$CW$56,MATCH(AT$93,$A$5:$A$56,0),100),$B70:$CW70,"="&amp;"x",$B$3:$CW$3,"="&amp;"Y"),0)</f>
        <v>0</v>
      </c>
      <c r="AU105">
        <f ca="1">IFERROR(SUMIFS(INDEX($B$5:$CW$56,MATCH(AU$93,$A$5:$A$56,0),1):INDEX($B$5:$CW$56,MATCH(AU$93,$A$5:$A$56,0),100),$B70:$CW70,"="&amp;"x",$B$3:$CW$3,"="&amp;"Y"),0)</f>
        <v>0</v>
      </c>
      <c r="AV105">
        <f ca="1">IFERROR(SUMIFS(INDEX($B$5:$CW$56,MATCH(AV$93,$A$5:$A$56,0),1):INDEX($B$5:$CW$56,MATCH(AV$93,$A$5:$A$56,0),100),$B70:$CW70,"="&amp;"x",$B$3:$CW$3,"="&amp;"Y"),0)</f>
        <v>0</v>
      </c>
      <c r="AW105">
        <f ca="1">IFERROR(SUMIFS(INDEX($B$5:$CW$56,MATCH(AW$93,$A$5:$A$56,0),1):INDEX($B$5:$CW$56,MATCH(AW$93,$A$5:$A$56,0),100),$B70:$CW70,"="&amp;"x",$B$3:$CW$3,"="&amp;"Y"),0)</f>
        <v>0</v>
      </c>
      <c r="AX105">
        <f ca="1">IFERROR(SUMIFS(INDEX($B$5:$CW$56,MATCH(AX$93,$A$5:$A$56,0),1):INDEX($B$5:$CW$56,MATCH(AX$93,$A$5:$A$56,0),100),$B70:$CW70,"="&amp;"x",$B$3:$CW$3,"="&amp;"Y"),0)</f>
        <v>0</v>
      </c>
      <c r="AY105">
        <f ca="1">IFERROR(SUMIFS(INDEX($B$5:$CW$56,MATCH(AY$93,$A$5:$A$56,0),1):INDEX($B$5:$CW$56,MATCH(AY$93,$A$5:$A$56,0),100),$B70:$CW70,"="&amp;"x",$B$3:$CW$3,"="&amp;"Y"),0)</f>
        <v>0</v>
      </c>
      <c r="AZ105">
        <f ca="1">IFERROR(SUMIFS(INDEX($B$5:$CW$56,MATCH(AZ$93,$A$5:$A$56,0),1):INDEX($B$5:$CW$56,MATCH(AZ$93,$A$5:$A$56,0),100),$B70:$CW70,"="&amp;"x",$B$3:$CW$3,"="&amp;"Y"),0)</f>
        <v>0</v>
      </c>
      <c r="BA105">
        <f ca="1">IFERROR(SUMIFS(INDEX($B$5:$CW$56,MATCH(BA$93,$A$5:$A$56,0),1):INDEX($B$5:$CW$56,MATCH(BA$93,$A$5:$A$56,0),100),$B70:$CW70,"="&amp;"x",$B$3:$CW$3,"="&amp;"Y"),0)</f>
        <v>0</v>
      </c>
      <c r="BC105">
        <f t="shared" ca="1" si="4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ca="1">IFERROR(SUMIFS(INDEX($B$5:$CW$56,MATCH(B$93,$A$5:$A$56,0),1):INDEX($B$5:$CW$56,MATCH(B$93,$A$5:$A$56,0),100),$B71:$CW71,"="&amp;"x",$B$3:$CW$3,"="&amp;"Y"),0)</f>
        <v>0</v>
      </c>
      <c r="C106">
        <f ca="1">IFERROR(SUMIFS(INDEX($B$5:$CW$56,MATCH(C$93,$A$5:$A$56,0),1):INDEX($B$5:$CW$56,MATCH(C$93,$A$5:$A$56,0),100),$B71:$CW71,"="&amp;"x",$B$3:$CW$3,"="&amp;"Y"),0)</f>
        <v>0</v>
      </c>
      <c r="D106">
        <f ca="1">IFERROR(SUMIFS(INDEX($B$5:$CW$56,MATCH(D$93,$A$5:$A$56,0),1):INDEX($B$5:$CW$56,MATCH(D$93,$A$5:$A$56,0),100),$B71:$CW71,"="&amp;"x",$B$3:$CW$3,"="&amp;"Y"),0)</f>
        <v>0</v>
      </c>
      <c r="E106">
        <f ca="1">IFERROR(SUMIFS(INDEX($B$5:$CW$56,MATCH(E$93,$A$5:$A$56,0),1):INDEX($B$5:$CW$56,MATCH(E$93,$A$5:$A$56,0),100),$B71:$CW71,"="&amp;"x",$B$3:$CW$3,"="&amp;"Y"),0)</f>
        <v>0</v>
      </c>
      <c r="F106">
        <f ca="1">IFERROR(SUMIFS(INDEX($B$5:$CW$56,MATCH(F$93,$A$5:$A$56,0),1):INDEX($B$5:$CW$56,MATCH(F$93,$A$5:$A$56,0),100),$B71:$CW71,"="&amp;"x",$B$3:$CW$3,"="&amp;"Y"),0)</f>
        <v>0</v>
      </c>
      <c r="G106">
        <f ca="1">IFERROR(SUMIFS(INDEX($B$5:$CW$56,MATCH(G$93,$A$5:$A$56,0),1):INDEX($B$5:$CW$56,MATCH(G$93,$A$5:$A$56,0),100),$B71:$CW71,"="&amp;"x",$B$3:$CW$3,"="&amp;"Y"),0)</f>
        <v>0</v>
      </c>
      <c r="H106">
        <f ca="1">IFERROR(SUMIFS(INDEX($B$5:$CW$56,MATCH(H$93,$A$5:$A$56,0),1):INDEX($B$5:$CW$56,MATCH(H$93,$A$5:$A$56,0),100),$B71:$CW71,"="&amp;"x",$B$3:$CW$3,"="&amp;"Y"),0)</f>
        <v>0</v>
      </c>
      <c r="I106">
        <f ca="1">IFERROR(SUMIFS(INDEX($B$5:$CW$56,MATCH(I$93,$A$5:$A$56,0),1):INDEX($B$5:$CW$56,MATCH(I$93,$A$5:$A$56,0),100),$B71:$CW71,"="&amp;"x",$B$3:$CW$3,"="&amp;"Y"),0)</f>
        <v>0</v>
      </c>
      <c r="J106">
        <f ca="1">IFERROR(SUMIFS(INDEX($B$5:$CW$56,MATCH(J$93,$A$5:$A$56,0),1):INDEX($B$5:$CW$56,MATCH(J$93,$A$5:$A$56,0),100),$B71:$CW71,"="&amp;"x",$B$3:$CW$3,"="&amp;"Y"),0)</f>
        <v>0</v>
      </c>
      <c r="K106">
        <f ca="1">IFERROR(SUMIFS(INDEX($B$5:$CW$56,MATCH(K$93,$A$5:$A$56,0),1):INDEX($B$5:$CW$56,MATCH(K$93,$A$5:$A$56,0),100),$B71:$CW71,"="&amp;"x",$B$3:$CW$3,"="&amp;"Y"),0)</f>
        <v>0</v>
      </c>
      <c r="L106">
        <f ca="1">IFERROR(SUMIFS(INDEX($B$5:$CW$56,MATCH(L$93,$A$5:$A$56,0),1):INDEX($B$5:$CW$56,MATCH(L$93,$A$5:$A$56,0),100),$B71:$CW71,"="&amp;"x",$B$3:$CW$3,"="&amp;"Y"),0)</f>
        <v>0</v>
      </c>
      <c r="M106">
        <f ca="1">IFERROR(SUMIFS(INDEX($B$5:$CW$56,MATCH(M$93,$A$5:$A$56,0),1):INDEX($B$5:$CW$56,MATCH(M$93,$A$5:$A$56,0),100),$B71:$CW71,"="&amp;"x",$B$3:$CW$3,"="&amp;"Y"),0)</f>
        <v>0</v>
      </c>
      <c r="N106">
        <f ca="1">IFERROR(SUMIFS(INDEX($B$5:$CW$56,MATCH(N$93,$A$5:$A$56,0),1):INDEX($B$5:$CW$56,MATCH(N$93,$A$5:$A$56,0),100),$B71:$CW71,"="&amp;"x",$B$3:$CW$3,"="&amp;"Y"),0)</f>
        <v>0</v>
      </c>
      <c r="O106">
        <f ca="1">IFERROR(SUMIFS(INDEX($B$5:$CW$56,MATCH(O$93,$A$5:$A$56,0),1):INDEX($B$5:$CW$56,MATCH(O$93,$A$5:$A$56,0),100),$B71:$CW71,"="&amp;"x",$B$3:$CW$3,"="&amp;"Y"),0)</f>
        <v>0</v>
      </c>
      <c r="P106">
        <f ca="1">IFERROR(SUMIFS(INDEX($B$5:$CW$56,MATCH(P$93,$A$5:$A$56,0),1):INDEX($B$5:$CW$56,MATCH(P$93,$A$5:$A$56,0),100),$B71:$CW71,"="&amp;"x",$B$3:$CW$3,"="&amp;"Y"),0)</f>
        <v>0</v>
      </c>
      <c r="Q106">
        <f ca="1">IFERROR(SUMIFS(INDEX($B$5:$CW$56,MATCH(Q$93,$A$5:$A$56,0),1):INDEX($B$5:$CW$56,MATCH(Q$93,$A$5:$A$56,0),100),$B71:$CW71,"="&amp;"x",$B$3:$CW$3,"="&amp;"Y"),0)</f>
        <v>0</v>
      </c>
      <c r="R106">
        <f ca="1">IFERROR(SUMIFS(INDEX($B$5:$CW$56,MATCH(R$93,$A$5:$A$56,0),1):INDEX($B$5:$CW$56,MATCH(R$93,$A$5:$A$56,0),100),$B71:$CW71,"="&amp;"x",$B$3:$CW$3,"="&amp;"Y"),0)</f>
        <v>0</v>
      </c>
      <c r="S106">
        <f ca="1">IFERROR(SUMIFS(INDEX($B$5:$CW$56,MATCH(S$93,$A$5:$A$56,0),1):INDEX($B$5:$CW$56,MATCH(S$93,$A$5:$A$56,0),100),$B71:$CW71,"="&amp;"x",$B$3:$CW$3,"="&amp;"Y"),0)</f>
        <v>0</v>
      </c>
      <c r="T106">
        <f ca="1">IFERROR(SUMIFS(INDEX($B$5:$CW$56,MATCH(T$93,$A$5:$A$56,0),1):INDEX($B$5:$CW$56,MATCH(T$93,$A$5:$A$56,0),100),$B71:$CW71,"="&amp;"x",$B$3:$CW$3,"="&amp;"Y"),0)</f>
        <v>0</v>
      </c>
      <c r="U106">
        <f ca="1">IFERROR(SUMIFS(INDEX($B$5:$CW$56,MATCH(U$93,$A$5:$A$56,0),1):INDEX($B$5:$CW$56,MATCH(U$93,$A$5:$A$56,0),100),$B71:$CW71,"="&amp;"x",$B$3:$CW$3,"="&amp;"Y"),0)</f>
        <v>0</v>
      </c>
      <c r="V106">
        <f ca="1">IFERROR(SUMIFS(INDEX($B$5:$CW$56,MATCH(V$93,$A$5:$A$56,0),1):INDEX($B$5:$CW$56,MATCH(V$93,$A$5:$A$56,0),100),$B71:$CW71,"="&amp;"x",$B$3:$CW$3,"="&amp;"Y"),0)</f>
        <v>0</v>
      </c>
      <c r="W106">
        <f ca="1">IFERROR(SUMIFS(INDEX($B$5:$CW$56,MATCH(W$93,$A$5:$A$56,0),1):INDEX($B$5:$CW$56,MATCH(W$93,$A$5:$A$56,0),100),$B71:$CW71,"="&amp;"x",$B$3:$CW$3,"="&amp;"Y"),0)</f>
        <v>0</v>
      </c>
      <c r="X106">
        <f ca="1">IFERROR(SUMIFS(INDEX($B$5:$CW$56,MATCH(X$93,$A$5:$A$56,0),1):INDEX($B$5:$CW$56,MATCH(X$93,$A$5:$A$56,0),100),$B71:$CW71,"="&amp;"x",$B$3:$CW$3,"="&amp;"Y"),0)</f>
        <v>0</v>
      </c>
      <c r="Y106">
        <f ca="1">IFERROR(SUMIFS(INDEX($B$5:$CW$56,MATCH(Y$93,$A$5:$A$56,0),1):INDEX($B$5:$CW$56,MATCH(Y$93,$A$5:$A$56,0),100),$B71:$CW71,"="&amp;"x",$B$3:$CW$3,"="&amp;"Y"),0)</f>
        <v>0</v>
      </c>
      <c r="Z106">
        <f ca="1">IFERROR(SUMIFS(INDEX($B$5:$CW$56,MATCH(Z$93,$A$5:$A$56,0),1):INDEX($B$5:$CW$56,MATCH(Z$93,$A$5:$A$56,0),100),$B71:$CW71,"="&amp;"x",$B$3:$CW$3,"="&amp;"Y"),0)</f>
        <v>0</v>
      </c>
      <c r="AA106">
        <f ca="1">IFERROR(SUMIFS(INDEX($B$5:$CW$56,MATCH(AA$93,$A$5:$A$56,0),1):INDEX($B$5:$CW$56,MATCH(AA$93,$A$5:$A$56,0),100),$B71:$CW71,"="&amp;"x",$B$3:$CW$3,"="&amp;"Y"),0)</f>
        <v>0</v>
      </c>
      <c r="AB106">
        <f ca="1">IFERROR(SUMIFS(INDEX($B$5:$CW$56,MATCH(AB$93,$A$5:$A$56,0),1):INDEX($B$5:$CW$56,MATCH(AB$93,$A$5:$A$56,0),100),$B71:$CW71,"="&amp;"x",$B$3:$CW$3,"="&amp;"Y"),0)</f>
        <v>0</v>
      </c>
      <c r="AC106">
        <f ca="1">IFERROR(SUMIFS(INDEX($B$5:$CW$56,MATCH(AC$93,$A$5:$A$56,0),1):INDEX($B$5:$CW$56,MATCH(AC$93,$A$5:$A$56,0),100),$B71:$CW71,"="&amp;"x",$B$3:$CW$3,"="&amp;"Y"),0)</f>
        <v>0</v>
      </c>
      <c r="AD106">
        <f ca="1">IFERROR(SUMIFS(INDEX($B$5:$CW$56,MATCH(AD$93,$A$5:$A$56,0),1):INDEX($B$5:$CW$56,MATCH(AD$93,$A$5:$A$56,0),100),$B71:$CW71,"="&amp;"x",$B$3:$CW$3,"="&amp;"Y"),0)</f>
        <v>0</v>
      </c>
      <c r="AE106">
        <f ca="1">IFERROR(SUMIFS(INDEX($B$5:$CW$56,MATCH(AE$93,$A$5:$A$56,0),1):INDEX($B$5:$CW$56,MATCH(AE$93,$A$5:$A$56,0),100),$B71:$CW71,"="&amp;"x",$B$3:$CW$3,"="&amp;"Y"),0)</f>
        <v>0</v>
      </c>
      <c r="AF106">
        <f ca="1">IFERROR(SUMIFS(INDEX($B$5:$CW$56,MATCH(AF$93,$A$5:$A$56,0),1):INDEX($B$5:$CW$56,MATCH(AF$93,$A$5:$A$56,0),100),$B71:$CW71,"="&amp;"x",$B$3:$CW$3,"="&amp;"Y"),0)</f>
        <v>0</v>
      </c>
      <c r="AG106">
        <f ca="1">IFERROR(SUMIFS(INDEX($B$5:$CW$56,MATCH(AG$93,$A$5:$A$56,0),1):INDEX($B$5:$CW$56,MATCH(AG$93,$A$5:$A$56,0),100),$B71:$CW71,"="&amp;"x",$B$3:$CW$3,"="&amp;"Y"),0)</f>
        <v>0</v>
      </c>
      <c r="AH106">
        <f ca="1">IFERROR(SUMIFS(INDEX($B$5:$CW$56,MATCH(AH$93,$A$5:$A$56,0),1):INDEX($B$5:$CW$56,MATCH(AH$93,$A$5:$A$56,0),100),$B71:$CW71,"="&amp;"x",$B$3:$CW$3,"="&amp;"Y"),0)</f>
        <v>0</v>
      </c>
      <c r="AI106">
        <f ca="1">IFERROR(SUMIFS(INDEX($B$5:$CW$56,MATCH(AI$93,$A$5:$A$56,0),1):INDEX($B$5:$CW$56,MATCH(AI$93,$A$5:$A$56,0),100),$B71:$CW71,"="&amp;"x",$B$3:$CW$3,"="&amp;"Y"),0)</f>
        <v>0</v>
      </c>
      <c r="AJ106">
        <f ca="1">IFERROR(SUMIFS(INDEX($B$5:$CW$56,MATCH(AJ$93,$A$5:$A$56,0),1):INDEX($B$5:$CW$56,MATCH(AJ$93,$A$5:$A$56,0),100),$B71:$CW71,"="&amp;"x",$B$3:$CW$3,"="&amp;"Y"),0)</f>
        <v>0</v>
      </c>
      <c r="AK106">
        <f ca="1">IFERROR(SUMIFS(INDEX($B$5:$CW$56,MATCH(AK$93,$A$5:$A$56,0),1):INDEX($B$5:$CW$56,MATCH(AK$93,$A$5:$A$56,0),100),$B71:$CW71,"="&amp;"x",$B$3:$CW$3,"="&amp;"Y"),0)</f>
        <v>0</v>
      </c>
      <c r="AL106">
        <f ca="1">IFERROR(SUMIFS(INDEX($B$5:$CW$56,MATCH(AL$93,$A$5:$A$56,0),1):INDEX($B$5:$CW$56,MATCH(AL$93,$A$5:$A$56,0),100),$B71:$CW71,"="&amp;"x",$B$3:$CW$3,"="&amp;"Y"),0)</f>
        <v>0</v>
      </c>
      <c r="AM106">
        <f ca="1">IFERROR(SUMIFS(INDEX($B$5:$CW$56,MATCH(AM$93,$A$5:$A$56,0),1):INDEX($B$5:$CW$56,MATCH(AM$93,$A$5:$A$56,0),100),$B71:$CW71,"="&amp;"x",$B$3:$CW$3,"="&amp;"Y"),0)</f>
        <v>0</v>
      </c>
      <c r="AN106">
        <f ca="1">IFERROR(SUMIFS(INDEX($B$5:$CW$56,MATCH(AN$93,$A$5:$A$56,0),1):INDEX($B$5:$CW$56,MATCH(AN$93,$A$5:$A$56,0),100),$B71:$CW71,"="&amp;"x",$B$3:$CW$3,"="&amp;"Y"),0)</f>
        <v>0</v>
      </c>
      <c r="AO106">
        <f ca="1">IFERROR(SUMIFS(INDEX($B$5:$CW$56,MATCH(AO$93,$A$5:$A$56,0),1):INDEX($B$5:$CW$56,MATCH(AO$93,$A$5:$A$56,0),100),$B71:$CW71,"="&amp;"x",$B$3:$CW$3,"="&amp;"Y"),0)</f>
        <v>0</v>
      </c>
      <c r="AP106">
        <f ca="1">IFERROR(SUMIFS(INDEX($B$5:$CW$56,MATCH(AP$93,$A$5:$A$56,0),1):INDEX($B$5:$CW$56,MATCH(AP$93,$A$5:$A$56,0),100),$B71:$CW71,"="&amp;"x",$B$3:$CW$3,"="&amp;"Y"),0)</f>
        <v>0</v>
      </c>
      <c r="AQ106">
        <f ca="1">IFERROR(SUMIFS(INDEX($B$5:$CW$56,MATCH(AQ$93,$A$5:$A$56,0),1):INDEX($B$5:$CW$56,MATCH(AQ$93,$A$5:$A$56,0),100),$B71:$CW71,"="&amp;"x",$B$3:$CW$3,"="&amp;"Y"),0)</f>
        <v>0</v>
      </c>
      <c r="AR106">
        <f ca="1">IFERROR(SUMIFS(INDEX($B$5:$CW$56,MATCH(AR$93,$A$5:$A$56,0),1):INDEX($B$5:$CW$56,MATCH(AR$93,$A$5:$A$56,0),100),$B71:$CW71,"="&amp;"x",$B$3:$CW$3,"="&amp;"Y"),0)</f>
        <v>0</v>
      </c>
      <c r="AS106">
        <f ca="1">IFERROR(SUMIFS(INDEX($B$5:$CW$56,MATCH(AS$93,$A$5:$A$56,0),1):INDEX($B$5:$CW$56,MATCH(AS$93,$A$5:$A$56,0),100),$B71:$CW71,"="&amp;"x",$B$3:$CW$3,"="&amp;"Y"),0)</f>
        <v>0</v>
      </c>
      <c r="AT106">
        <f ca="1">IFERROR(SUMIFS(INDEX($B$5:$CW$56,MATCH(AT$93,$A$5:$A$56,0),1):INDEX($B$5:$CW$56,MATCH(AT$93,$A$5:$A$56,0),100),$B71:$CW71,"="&amp;"x",$B$3:$CW$3,"="&amp;"Y"),0)</f>
        <v>0</v>
      </c>
      <c r="AU106">
        <f ca="1">IFERROR(SUMIFS(INDEX($B$5:$CW$56,MATCH(AU$93,$A$5:$A$56,0),1):INDEX($B$5:$CW$56,MATCH(AU$93,$A$5:$A$56,0),100),$B71:$CW71,"="&amp;"x",$B$3:$CW$3,"="&amp;"Y"),0)</f>
        <v>0</v>
      </c>
      <c r="AV106">
        <f ca="1">IFERROR(SUMIFS(INDEX($B$5:$CW$56,MATCH(AV$93,$A$5:$A$56,0),1):INDEX($B$5:$CW$56,MATCH(AV$93,$A$5:$A$56,0),100),$B71:$CW71,"="&amp;"x",$B$3:$CW$3,"="&amp;"Y"),0)</f>
        <v>0</v>
      </c>
      <c r="AW106">
        <f ca="1">IFERROR(SUMIFS(INDEX($B$5:$CW$56,MATCH(AW$93,$A$5:$A$56,0),1):INDEX($B$5:$CW$56,MATCH(AW$93,$A$5:$A$56,0),100),$B71:$CW71,"="&amp;"x",$B$3:$CW$3,"="&amp;"Y"),0)</f>
        <v>0</v>
      </c>
      <c r="AX106">
        <f ca="1">IFERROR(SUMIFS(INDEX($B$5:$CW$56,MATCH(AX$93,$A$5:$A$56,0),1):INDEX($B$5:$CW$56,MATCH(AX$93,$A$5:$A$56,0),100),$B71:$CW71,"="&amp;"x",$B$3:$CW$3,"="&amp;"Y"),0)</f>
        <v>0</v>
      </c>
      <c r="AY106">
        <f ca="1">IFERROR(SUMIFS(INDEX($B$5:$CW$56,MATCH(AY$93,$A$5:$A$56,0),1):INDEX($B$5:$CW$56,MATCH(AY$93,$A$5:$A$56,0),100),$B71:$CW71,"="&amp;"x",$B$3:$CW$3,"="&amp;"Y"),0)</f>
        <v>0</v>
      </c>
      <c r="AZ106">
        <f ca="1">IFERROR(SUMIFS(INDEX($B$5:$CW$56,MATCH(AZ$93,$A$5:$A$56,0),1):INDEX($B$5:$CW$56,MATCH(AZ$93,$A$5:$A$56,0),100),$B71:$CW71,"="&amp;"x",$B$3:$CW$3,"="&amp;"Y"),0)</f>
        <v>0</v>
      </c>
      <c r="BA106">
        <f ca="1">IFERROR(SUMIFS(INDEX($B$5:$CW$56,MATCH(BA$93,$A$5:$A$56,0),1):INDEX($B$5:$CW$56,MATCH(BA$93,$A$5:$A$56,0),100),$B71:$CW71,"="&amp;"x",$B$3:$CW$3,"="&amp;"Y"),0)</f>
        <v>0</v>
      </c>
      <c r="BC106">
        <f t="shared" ca="1" si="4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ca="1">IFERROR(SUMIFS(INDEX($B$5:$CW$56,MATCH(B$93,$A$5:$A$56,0),1):INDEX($B$5:$CW$56,MATCH(B$93,$A$5:$A$56,0),100),$B72:$CW72,"="&amp;"x",$B$3:$CW$3,"="&amp;"Y"),0)</f>
        <v>0</v>
      </c>
      <c r="C107">
        <f ca="1">IFERROR(SUMIFS(INDEX($B$5:$CW$56,MATCH(C$93,$A$5:$A$56,0),1):INDEX($B$5:$CW$56,MATCH(C$93,$A$5:$A$56,0),100),$B72:$CW72,"="&amp;"x",$B$3:$CW$3,"="&amp;"Y"),0)</f>
        <v>0</v>
      </c>
      <c r="D107">
        <f ca="1">IFERROR(SUMIFS(INDEX($B$5:$CW$56,MATCH(D$93,$A$5:$A$56,0),1):INDEX($B$5:$CW$56,MATCH(D$93,$A$5:$A$56,0),100),$B72:$CW72,"="&amp;"x",$B$3:$CW$3,"="&amp;"Y"),0)</f>
        <v>0</v>
      </c>
      <c r="E107">
        <f ca="1">IFERROR(SUMIFS(INDEX($B$5:$CW$56,MATCH(E$93,$A$5:$A$56,0),1):INDEX($B$5:$CW$56,MATCH(E$93,$A$5:$A$56,0),100),$B72:$CW72,"="&amp;"x",$B$3:$CW$3,"="&amp;"Y"),0)</f>
        <v>0</v>
      </c>
      <c r="F107">
        <f ca="1">IFERROR(SUMIFS(INDEX($B$5:$CW$56,MATCH(F$93,$A$5:$A$56,0),1):INDEX($B$5:$CW$56,MATCH(F$93,$A$5:$A$56,0),100),$B72:$CW72,"="&amp;"x",$B$3:$CW$3,"="&amp;"Y"),0)</f>
        <v>0</v>
      </c>
      <c r="G107">
        <f ca="1">IFERROR(SUMIFS(INDEX($B$5:$CW$56,MATCH(G$93,$A$5:$A$56,0),1):INDEX($B$5:$CW$56,MATCH(G$93,$A$5:$A$56,0),100),$B72:$CW72,"="&amp;"x",$B$3:$CW$3,"="&amp;"Y"),0)</f>
        <v>0</v>
      </c>
      <c r="H107">
        <f ca="1">IFERROR(SUMIFS(INDEX($B$5:$CW$56,MATCH(H$93,$A$5:$A$56,0),1):INDEX($B$5:$CW$56,MATCH(H$93,$A$5:$A$56,0),100),$B72:$CW72,"="&amp;"x",$B$3:$CW$3,"="&amp;"Y"),0)</f>
        <v>0</v>
      </c>
      <c r="I107">
        <f ca="1">IFERROR(SUMIFS(INDEX($B$5:$CW$56,MATCH(I$93,$A$5:$A$56,0),1):INDEX($B$5:$CW$56,MATCH(I$93,$A$5:$A$56,0),100),$B72:$CW72,"="&amp;"x",$B$3:$CW$3,"="&amp;"Y"),0)</f>
        <v>0</v>
      </c>
      <c r="J107">
        <f ca="1">IFERROR(SUMIFS(INDEX($B$5:$CW$56,MATCH(J$93,$A$5:$A$56,0),1):INDEX($B$5:$CW$56,MATCH(J$93,$A$5:$A$56,0),100),$B72:$CW72,"="&amp;"x",$B$3:$CW$3,"="&amp;"Y"),0)</f>
        <v>0</v>
      </c>
      <c r="K107">
        <f ca="1">IFERROR(SUMIFS(INDEX($B$5:$CW$56,MATCH(K$93,$A$5:$A$56,0),1):INDEX($B$5:$CW$56,MATCH(K$93,$A$5:$A$56,0),100),$B72:$CW72,"="&amp;"x",$B$3:$CW$3,"="&amp;"Y"),0)</f>
        <v>0</v>
      </c>
      <c r="L107">
        <f ca="1">IFERROR(SUMIFS(INDEX($B$5:$CW$56,MATCH(L$93,$A$5:$A$56,0),1):INDEX($B$5:$CW$56,MATCH(L$93,$A$5:$A$56,0),100),$B72:$CW72,"="&amp;"x",$B$3:$CW$3,"="&amp;"Y"),0)</f>
        <v>0</v>
      </c>
      <c r="M107">
        <f ca="1">IFERROR(SUMIFS(INDEX($B$5:$CW$56,MATCH(M$93,$A$5:$A$56,0),1):INDEX($B$5:$CW$56,MATCH(M$93,$A$5:$A$56,0),100),$B72:$CW72,"="&amp;"x",$B$3:$CW$3,"="&amp;"Y"),0)</f>
        <v>0</v>
      </c>
      <c r="N107">
        <f ca="1">IFERROR(SUMIFS(INDEX($B$5:$CW$56,MATCH(N$93,$A$5:$A$56,0),1):INDEX($B$5:$CW$56,MATCH(N$93,$A$5:$A$56,0),100),$B72:$CW72,"="&amp;"x",$B$3:$CW$3,"="&amp;"Y"),0)</f>
        <v>0</v>
      </c>
      <c r="O107">
        <f ca="1">IFERROR(SUMIFS(INDEX($B$5:$CW$56,MATCH(O$93,$A$5:$A$56,0),1):INDEX($B$5:$CW$56,MATCH(O$93,$A$5:$A$56,0),100),$B72:$CW72,"="&amp;"x",$B$3:$CW$3,"="&amp;"Y"),0)</f>
        <v>0</v>
      </c>
      <c r="P107">
        <f ca="1">IFERROR(SUMIFS(INDEX($B$5:$CW$56,MATCH(P$93,$A$5:$A$56,0),1):INDEX($B$5:$CW$56,MATCH(P$93,$A$5:$A$56,0),100),$B72:$CW72,"="&amp;"x",$B$3:$CW$3,"="&amp;"Y"),0)</f>
        <v>0</v>
      </c>
      <c r="Q107">
        <f ca="1">IFERROR(SUMIFS(INDEX($B$5:$CW$56,MATCH(Q$93,$A$5:$A$56,0),1):INDEX($B$5:$CW$56,MATCH(Q$93,$A$5:$A$56,0),100),$B72:$CW72,"="&amp;"x",$B$3:$CW$3,"="&amp;"Y"),0)</f>
        <v>0</v>
      </c>
      <c r="R107">
        <f ca="1">IFERROR(SUMIFS(INDEX($B$5:$CW$56,MATCH(R$93,$A$5:$A$56,0),1):INDEX($B$5:$CW$56,MATCH(R$93,$A$5:$A$56,0),100),$B72:$CW72,"="&amp;"x",$B$3:$CW$3,"="&amp;"Y"),0)</f>
        <v>0</v>
      </c>
      <c r="S107">
        <f ca="1">IFERROR(SUMIFS(INDEX($B$5:$CW$56,MATCH(S$93,$A$5:$A$56,0),1):INDEX($B$5:$CW$56,MATCH(S$93,$A$5:$A$56,0),100),$B72:$CW72,"="&amp;"x",$B$3:$CW$3,"="&amp;"Y"),0)</f>
        <v>0</v>
      </c>
      <c r="T107">
        <f ca="1">IFERROR(SUMIFS(INDEX($B$5:$CW$56,MATCH(T$93,$A$5:$A$56,0),1):INDEX($B$5:$CW$56,MATCH(T$93,$A$5:$A$56,0),100),$B72:$CW72,"="&amp;"x",$B$3:$CW$3,"="&amp;"Y"),0)</f>
        <v>0</v>
      </c>
      <c r="U107">
        <f ca="1">IFERROR(SUMIFS(INDEX($B$5:$CW$56,MATCH(U$93,$A$5:$A$56,0),1):INDEX($B$5:$CW$56,MATCH(U$93,$A$5:$A$56,0),100),$B72:$CW72,"="&amp;"x",$B$3:$CW$3,"="&amp;"Y"),0)</f>
        <v>0</v>
      </c>
      <c r="V107">
        <f ca="1">IFERROR(SUMIFS(INDEX($B$5:$CW$56,MATCH(V$93,$A$5:$A$56,0),1):INDEX($B$5:$CW$56,MATCH(V$93,$A$5:$A$56,0),100),$B72:$CW72,"="&amp;"x",$B$3:$CW$3,"="&amp;"Y"),0)</f>
        <v>0</v>
      </c>
      <c r="W107">
        <f ca="1">IFERROR(SUMIFS(INDEX($B$5:$CW$56,MATCH(W$93,$A$5:$A$56,0),1):INDEX($B$5:$CW$56,MATCH(W$93,$A$5:$A$56,0),100),$B72:$CW72,"="&amp;"x",$B$3:$CW$3,"="&amp;"Y"),0)</f>
        <v>0</v>
      </c>
      <c r="X107">
        <f ca="1">IFERROR(SUMIFS(INDEX($B$5:$CW$56,MATCH(X$93,$A$5:$A$56,0),1):INDEX($B$5:$CW$56,MATCH(X$93,$A$5:$A$56,0),100),$B72:$CW72,"="&amp;"x",$B$3:$CW$3,"="&amp;"Y"),0)</f>
        <v>0</v>
      </c>
      <c r="Y107">
        <f ca="1">IFERROR(SUMIFS(INDEX($B$5:$CW$56,MATCH(Y$93,$A$5:$A$56,0),1):INDEX($B$5:$CW$56,MATCH(Y$93,$A$5:$A$56,0),100),$B72:$CW72,"="&amp;"x",$B$3:$CW$3,"="&amp;"Y"),0)</f>
        <v>0</v>
      </c>
      <c r="Z107">
        <f ca="1">IFERROR(SUMIFS(INDEX($B$5:$CW$56,MATCH(Z$93,$A$5:$A$56,0),1):INDEX($B$5:$CW$56,MATCH(Z$93,$A$5:$A$56,0),100),$B72:$CW72,"="&amp;"x",$B$3:$CW$3,"="&amp;"Y"),0)</f>
        <v>0</v>
      </c>
      <c r="AA107">
        <f ca="1">IFERROR(SUMIFS(INDEX($B$5:$CW$56,MATCH(AA$93,$A$5:$A$56,0),1):INDEX($B$5:$CW$56,MATCH(AA$93,$A$5:$A$56,0),100),$B72:$CW72,"="&amp;"x",$B$3:$CW$3,"="&amp;"Y"),0)</f>
        <v>0</v>
      </c>
      <c r="AB107">
        <f ca="1">IFERROR(SUMIFS(INDEX($B$5:$CW$56,MATCH(AB$93,$A$5:$A$56,0),1):INDEX($B$5:$CW$56,MATCH(AB$93,$A$5:$A$56,0),100),$B72:$CW72,"="&amp;"x",$B$3:$CW$3,"="&amp;"Y"),0)</f>
        <v>0</v>
      </c>
      <c r="AC107">
        <f ca="1">IFERROR(SUMIFS(INDEX($B$5:$CW$56,MATCH(AC$93,$A$5:$A$56,0),1):INDEX($B$5:$CW$56,MATCH(AC$93,$A$5:$A$56,0),100),$B72:$CW72,"="&amp;"x",$B$3:$CW$3,"="&amp;"Y"),0)</f>
        <v>0</v>
      </c>
      <c r="AD107">
        <f ca="1">IFERROR(SUMIFS(INDEX($B$5:$CW$56,MATCH(AD$93,$A$5:$A$56,0),1):INDEX($B$5:$CW$56,MATCH(AD$93,$A$5:$A$56,0),100),$B72:$CW72,"="&amp;"x",$B$3:$CW$3,"="&amp;"Y"),0)</f>
        <v>0</v>
      </c>
      <c r="AE107">
        <f ca="1">IFERROR(SUMIFS(INDEX($B$5:$CW$56,MATCH(AE$93,$A$5:$A$56,0),1):INDEX($B$5:$CW$56,MATCH(AE$93,$A$5:$A$56,0),100),$B72:$CW72,"="&amp;"x",$B$3:$CW$3,"="&amp;"Y"),0)</f>
        <v>0</v>
      </c>
      <c r="AF107">
        <f ca="1">IFERROR(SUMIFS(INDEX($B$5:$CW$56,MATCH(AF$93,$A$5:$A$56,0),1):INDEX($B$5:$CW$56,MATCH(AF$93,$A$5:$A$56,0),100),$B72:$CW72,"="&amp;"x",$B$3:$CW$3,"="&amp;"Y"),0)</f>
        <v>0</v>
      </c>
      <c r="AG107">
        <f ca="1">IFERROR(SUMIFS(INDEX($B$5:$CW$56,MATCH(AG$93,$A$5:$A$56,0),1):INDEX($B$5:$CW$56,MATCH(AG$93,$A$5:$A$56,0),100),$B72:$CW72,"="&amp;"x",$B$3:$CW$3,"="&amp;"Y"),0)</f>
        <v>0</v>
      </c>
      <c r="AH107">
        <f ca="1">IFERROR(SUMIFS(INDEX($B$5:$CW$56,MATCH(AH$93,$A$5:$A$56,0),1):INDEX($B$5:$CW$56,MATCH(AH$93,$A$5:$A$56,0),100),$B72:$CW72,"="&amp;"x",$B$3:$CW$3,"="&amp;"Y"),0)</f>
        <v>0</v>
      </c>
      <c r="AI107">
        <f ca="1">IFERROR(SUMIFS(INDEX($B$5:$CW$56,MATCH(AI$93,$A$5:$A$56,0),1):INDEX($B$5:$CW$56,MATCH(AI$93,$A$5:$A$56,0),100),$B72:$CW72,"="&amp;"x",$B$3:$CW$3,"="&amp;"Y"),0)</f>
        <v>0</v>
      </c>
      <c r="AJ107">
        <f ca="1">IFERROR(SUMIFS(INDEX($B$5:$CW$56,MATCH(AJ$93,$A$5:$A$56,0),1):INDEX($B$5:$CW$56,MATCH(AJ$93,$A$5:$A$56,0),100),$B72:$CW72,"="&amp;"x",$B$3:$CW$3,"="&amp;"Y"),0)</f>
        <v>0</v>
      </c>
      <c r="AK107">
        <f ca="1">IFERROR(SUMIFS(INDEX($B$5:$CW$56,MATCH(AK$93,$A$5:$A$56,0),1):INDEX($B$5:$CW$56,MATCH(AK$93,$A$5:$A$56,0),100),$B72:$CW72,"="&amp;"x",$B$3:$CW$3,"="&amp;"Y"),0)</f>
        <v>0</v>
      </c>
      <c r="AL107">
        <f ca="1">IFERROR(SUMIFS(INDEX($B$5:$CW$56,MATCH(AL$93,$A$5:$A$56,0),1):INDEX($B$5:$CW$56,MATCH(AL$93,$A$5:$A$56,0),100),$B72:$CW72,"="&amp;"x",$B$3:$CW$3,"="&amp;"Y"),0)</f>
        <v>0</v>
      </c>
      <c r="AM107">
        <f ca="1">IFERROR(SUMIFS(INDEX($B$5:$CW$56,MATCH(AM$93,$A$5:$A$56,0),1):INDEX($B$5:$CW$56,MATCH(AM$93,$A$5:$A$56,0),100),$B72:$CW72,"="&amp;"x",$B$3:$CW$3,"="&amp;"Y"),0)</f>
        <v>0</v>
      </c>
      <c r="AN107">
        <f ca="1">IFERROR(SUMIFS(INDEX($B$5:$CW$56,MATCH(AN$93,$A$5:$A$56,0),1):INDEX($B$5:$CW$56,MATCH(AN$93,$A$5:$A$56,0),100),$B72:$CW72,"="&amp;"x",$B$3:$CW$3,"="&amp;"Y"),0)</f>
        <v>0</v>
      </c>
      <c r="AO107">
        <f ca="1">IFERROR(SUMIFS(INDEX($B$5:$CW$56,MATCH(AO$93,$A$5:$A$56,0),1):INDEX($B$5:$CW$56,MATCH(AO$93,$A$5:$A$56,0),100),$B72:$CW72,"="&amp;"x",$B$3:$CW$3,"="&amp;"Y"),0)</f>
        <v>0</v>
      </c>
      <c r="AP107">
        <f ca="1">IFERROR(SUMIFS(INDEX($B$5:$CW$56,MATCH(AP$93,$A$5:$A$56,0),1):INDEX($B$5:$CW$56,MATCH(AP$93,$A$5:$A$56,0),100),$B72:$CW72,"="&amp;"x",$B$3:$CW$3,"="&amp;"Y"),0)</f>
        <v>0</v>
      </c>
      <c r="AQ107">
        <f ca="1">IFERROR(SUMIFS(INDEX($B$5:$CW$56,MATCH(AQ$93,$A$5:$A$56,0),1):INDEX($B$5:$CW$56,MATCH(AQ$93,$A$5:$A$56,0),100),$B72:$CW72,"="&amp;"x",$B$3:$CW$3,"="&amp;"Y"),0)</f>
        <v>0</v>
      </c>
      <c r="AR107">
        <f ca="1">IFERROR(SUMIFS(INDEX($B$5:$CW$56,MATCH(AR$93,$A$5:$A$56,0),1):INDEX($B$5:$CW$56,MATCH(AR$93,$A$5:$A$56,0),100),$B72:$CW72,"="&amp;"x",$B$3:$CW$3,"="&amp;"Y"),0)</f>
        <v>0</v>
      </c>
      <c r="AS107">
        <f ca="1">IFERROR(SUMIFS(INDEX($B$5:$CW$56,MATCH(AS$93,$A$5:$A$56,0),1):INDEX($B$5:$CW$56,MATCH(AS$93,$A$5:$A$56,0),100),$B72:$CW72,"="&amp;"x",$B$3:$CW$3,"="&amp;"Y"),0)</f>
        <v>0</v>
      </c>
      <c r="AT107">
        <f ca="1">IFERROR(SUMIFS(INDEX($B$5:$CW$56,MATCH(AT$93,$A$5:$A$56,0),1):INDEX($B$5:$CW$56,MATCH(AT$93,$A$5:$A$56,0),100),$B72:$CW72,"="&amp;"x",$B$3:$CW$3,"="&amp;"Y"),0)</f>
        <v>0</v>
      </c>
      <c r="AU107">
        <f ca="1">IFERROR(SUMIFS(INDEX($B$5:$CW$56,MATCH(AU$93,$A$5:$A$56,0),1):INDEX($B$5:$CW$56,MATCH(AU$93,$A$5:$A$56,0),100),$B72:$CW72,"="&amp;"x",$B$3:$CW$3,"="&amp;"Y"),0)</f>
        <v>0</v>
      </c>
      <c r="AV107">
        <f ca="1">IFERROR(SUMIFS(INDEX($B$5:$CW$56,MATCH(AV$93,$A$5:$A$56,0),1):INDEX($B$5:$CW$56,MATCH(AV$93,$A$5:$A$56,0),100),$B72:$CW72,"="&amp;"x",$B$3:$CW$3,"="&amp;"Y"),0)</f>
        <v>0</v>
      </c>
      <c r="AW107">
        <f ca="1">IFERROR(SUMIFS(INDEX($B$5:$CW$56,MATCH(AW$93,$A$5:$A$56,0),1):INDEX($B$5:$CW$56,MATCH(AW$93,$A$5:$A$56,0),100),$B72:$CW72,"="&amp;"x",$B$3:$CW$3,"="&amp;"Y"),0)</f>
        <v>0</v>
      </c>
      <c r="AX107">
        <f ca="1">IFERROR(SUMIFS(INDEX($B$5:$CW$56,MATCH(AX$93,$A$5:$A$56,0),1):INDEX($B$5:$CW$56,MATCH(AX$93,$A$5:$A$56,0),100),$B72:$CW72,"="&amp;"x",$B$3:$CW$3,"="&amp;"Y"),0)</f>
        <v>0</v>
      </c>
      <c r="AY107">
        <f ca="1">IFERROR(SUMIFS(INDEX($B$5:$CW$56,MATCH(AY$93,$A$5:$A$56,0),1):INDEX($B$5:$CW$56,MATCH(AY$93,$A$5:$A$56,0),100),$B72:$CW72,"="&amp;"x",$B$3:$CW$3,"="&amp;"Y"),0)</f>
        <v>0</v>
      </c>
      <c r="AZ107">
        <f ca="1">IFERROR(SUMIFS(INDEX($B$5:$CW$56,MATCH(AZ$93,$A$5:$A$56,0),1):INDEX($B$5:$CW$56,MATCH(AZ$93,$A$5:$A$56,0),100),$B72:$CW72,"="&amp;"x",$B$3:$CW$3,"="&amp;"Y"),0)</f>
        <v>0</v>
      </c>
      <c r="BA107">
        <f ca="1">IFERROR(SUMIFS(INDEX($B$5:$CW$56,MATCH(BA$93,$A$5:$A$56,0),1):INDEX($B$5:$CW$56,MATCH(BA$93,$A$5:$A$56,0),100),$B72:$CW72,"="&amp;"x",$B$3:$CW$3,"="&amp;"Y"),0)</f>
        <v>0</v>
      </c>
      <c r="BC107">
        <f t="shared" ca="1" si="4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ca="1">IFERROR(SUMIFS(INDEX($B$5:$CW$56,MATCH(B$93,$A$5:$A$56,0),1):INDEX($B$5:$CW$56,MATCH(B$93,$A$5:$A$56,0),100),$B73:$CW73,"="&amp;"x",$B$3:$CW$3,"="&amp;"Y"),0)</f>
        <v>0</v>
      </c>
      <c r="C108">
        <f ca="1">IFERROR(SUMIFS(INDEX($B$5:$CW$56,MATCH(C$93,$A$5:$A$56,0),1):INDEX($B$5:$CW$56,MATCH(C$93,$A$5:$A$56,0),100),$B73:$CW73,"="&amp;"x",$B$3:$CW$3,"="&amp;"Y"),0)</f>
        <v>0</v>
      </c>
      <c r="D108">
        <f ca="1">IFERROR(SUMIFS(INDEX($B$5:$CW$56,MATCH(D$93,$A$5:$A$56,0),1):INDEX($B$5:$CW$56,MATCH(D$93,$A$5:$A$56,0),100),$B73:$CW73,"="&amp;"x",$B$3:$CW$3,"="&amp;"Y"),0)</f>
        <v>0</v>
      </c>
      <c r="E108">
        <f ca="1">IFERROR(SUMIFS(INDEX($B$5:$CW$56,MATCH(E$93,$A$5:$A$56,0),1):INDEX($B$5:$CW$56,MATCH(E$93,$A$5:$A$56,0),100),$B73:$CW73,"="&amp;"x",$B$3:$CW$3,"="&amp;"Y"),0)</f>
        <v>0</v>
      </c>
      <c r="F108">
        <f ca="1">IFERROR(SUMIFS(INDEX($B$5:$CW$56,MATCH(F$93,$A$5:$A$56,0),1):INDEX($B$5:$CW$56,MATCH(F$93,$A$5:$A$56,0),100),$B73:$CW73,"="&amp;"x",$B$3:$CW$3,"="&amp;"Y"),0)</f>
        <v>0</v>
      </c>
      <c r="G108">
        <f ca="1">IFERROR(SUMIFS(INDEX($B$5:$CW$56,MATCH(G$93,$A$5:$A$56,0),1):INDEX($B$5:$CW$56,MATCH(G$93,$A$5:$A$56,0),100),$B73:$CW73,"="&amp;"x",$B$3:$CW$3,"="&amp;"Y"),0)</f>
        <v>0</v>
      </c>
      <c r="H108">
        <f ca="1">IFERROR(SUMIFS(INDEX($B$5:$CW$56,MATCH(H$93,$A$5:$A$56,0),1):INDEX($B$5:$CW$56,MATCH(H$93,$A$5:$A$56,0),100),$B73:$CW73,"="&amp;"x",$B$3:$CW$3,"="&amp;"Y"),0)</f>
        <v>0</v>
      </c>
      <c r="I108">
        <f ca="1">IFERROR(SUMIFS(INDEX($B$5:$CW$56,MATCH(I$93,$A$5:$A$56,0),1):INDEX($B$5:$CW$56,MATCH(I$93,$A$5:$A$56,0),100),$B73:$CW73,"="&amp;"x",$B$3:$CW$3,"="&amp;"Y"),0)</f>
        <v>0</v>
      </c>
      <c r="J108">
        <f ca="1">IFERROR(SUMIFS(INDEX($B$5:$CW$56,MATCH(J$93,$A$5:$A$56,0),1):INDEX($B$5:$CW$56,MATCH(J$93,$A$5:$A$56,0),100),$B73:$CW73,"="&amp;"x",$B$3:$CW$3,"="&amp;"Y"),0)</f>
        <v>0</v>
      </c>
      <c r="K108">
        <f ca="1">IFERROR(SUMIFS(INDEX($B$5:$CW$56,MATCH(K$93,$A$5:$A$56,0),1):INDEX($B$5:$CW$56,MATCH(K$93,$A$5:$A$56,0),100),$B73:$CW73,"="&amp;"x",$B$3:$CW$3,"="&amp;"Y"),0)</f>
        <v>0</v>
      </c>
      <c r="L108">
        <f ca="1">IFERROR(SUMIFS(INDEX($B$5:$CW$56,MATCH(L$93,$A$5:$A$56,0),1):INDEX($B$5:$CW$56,MATCH(L$93,$A$5:$A$56,0),100),$B73:$CW73,"="&amp;"x",$B$3:$CW$3,"="&amp;"Y"),0)</f>
        <v>0</v>
      </c>
      <c r="M108">
        <f ca="1">IFERROR(SUMIFS(INDEX($B$5:$CW$56,MATCH(M$93,$A$5:$A$56,0),1):INDEX($B$5:$CW$56,MATCH(M$93,$A$5:$A$56,0),100),$B73:$CW73,"="&amp;"x",$B$3:$CW$3,"="&amp;"Y"),0)</f>
        <v>0</v>
      </c>
      <c r="N108">
        <f ca="1">IFERROR(SUMIFS(INDEX($B$5:$CW$56,MATCH(N$93,$A$5:$A$56,0),1):INDEX($B$5:$CW$56,MATCH(N$93,$A$5:$A$56,0),100),$B73:$CW73,"="&amp;"x",$B$3:$CW$3,"="&amp;"Y"),0)</f>
        <v>0</v>
      </c>
      <c r="O108">
        <f ca="1">IFERROR(SUMIFS(INDEX($B$5:$CW$56,MATCH(O$93,$A$5:$A$56,0),1):INDEX($B$5:$CW$56,MATCH(O$93,$A$5:$A$56,0),100),$B73:$CW73,"="&amp;"x",$B$3:$CW$3,"="&amp;"Y"),0)</f>
        <v>0</v>
      </c>
      <c r="P108">
        <f ca="1">IFERROR(SUMIFS(INDEX($B$5:$CW$56,MATCH(P$93,$A$5:$A$56,0),1):INDEX($B$5:$CW$56,MATCH(P$93,$A$5:$A$56,0),100),$B73:$CW73,"="&amp;"x",$B$3:$CW$3,"="&amp;"Y"),0)</f>
        <v>0</v>
      </c>
      <c r="Q108">
        <f ca="1">IFERROR(SUMIFS(INDEX($B$5:$CW$56,MATCH(Q$93,$A$5:$A$56,0),1):INDEX($B$5:$CW$56,MATCH(Q$93,$A$5:$A$56,0),100),$B73:$CW73,"="&amp;"x",$B$3:$CW$3,"="&amp;"Y"),0)</f>
        <v>0</v>
      </c>
      <c r="R108">
        <f ca="1">IFERROR(SUMIFS(INDEX($B$5:$CW$56,MATCH(R$93,$A$5:$A$56,0),1):INDEX($B$5:$CW$56,MATCH(R$93,$A$5:$A$56,0),100),$B73:$CW73,"="&amp;"x",$B$3:$CW$3,"="&amp;"Y"),0)</f>
        <v>0</v>
      </c>
      <c r="S108">
        <f ca="1">IFERROR(SUMIFS(INDEX($B$5:$CW$56,MATCH(S$93,$A$5:$A$56,0),1):INDEX($B$5:$CW$56,MATCH(S$93,$A$5:$A$56,0),100),$B73:$CW73,"="&amp;"x",$B$3:$CW$3,"="&amp;"Y"),0)</f>
        <v>0</v>
      </c>
      <c r="T108">
        <f ca="1">IFERROR(SUMIFS(INDEX($B$5:$CW$56,MATCH(T$93,$A$5:$A$56,0),1):INDEX($B$5:$CW$56,MATCH(T$93,$A$5:$A$56,0),100),$B73:$CW73,"="&amp;"x",$B$3:$CW$3,"="&amp;"Y"),0)</f>
        <v>0</v>
      </c>
      <c r="U108">
        <f ca="1">IFERROR(SUMIFS(INDEX($B$5:$CW$56,MATCH(U$93,$A$5:$A$56,0),1):INDEX($B$5:$CW$56,MATCH(U$93,$A$5:$A$56,0),100),$B73:$CW73,"="&amp;"x",$B$3:$CW$3,"="&amp;"Y"),0)</f>
        <v>0</v>
      </c>
      <c r="V108">
        <f ca="1">IFERROR(SUMIFS(INDEX($B$5:$CW$56,MATCH(V$93,$A$5:$A$56,0),1):INDEX($B$5:$CW$56,MATCH(V$93,$A$5:$A$56,0),100),$B73:$CW73,"="&amp;"x",$B$3:$CW$3,"="&amp;"Y"),0)</f>
        <v>0</v>
      </c>
      <c r="W108">
        <f ca="1">IFERROR(SUMIFS(INDEX($B$5:$CW$56,MATCH(W$93,$A$5:$A$56,0),1):INDEX($B$5:$CW$56,MATCH(W$93,$A$5:$A$56,0),100),$B73:$CW73,"="&amp;"x",$B$3:$CW$3,"="&amp;"Y"),0)</f>
        <v>0</v>
      </c>
      <c r="X108">
        <f ca="1">IFERROR(SUMIFS(INDEX($B$5:$CW$56,MATCH(X$93,$A$5:$A$56,0),1):INDEX($B$5:$CW$56,MATCH(X$93,$A$5:$A$56,0),100),$B73:$CW73,"="&amp;"x",$B$3:$CW$3,"="&amp;"Y"),0)</f>
        <v>0</v>
      </c>
      <c r="Y108">
        <f ca="1">IFERROR(SUMIFS(INDEX($B$5:$CW$56,MATCH(Y$93,$A$5:$A$56,0),1):INDEX($B$5:$CW$56,MATCH(Y$93,$A$5:$A$56,0),100),$B73:$CW73,"="&amp;"x",$B$3:$CW$3,"="&amp;"Y"),0)</f>
        <v>0</v>
      </c>
      <c r="Z108">
        <f ca="1">IFERROR(SUMIFS(INDEX($B$5:$CW$56,MATCH(Z$93,$A$5:$A$56,0),1):INDEX($B$5:$CW$56,MATCH(Z$93,$A$5:$A$56,0),100),$B73:$CW73,"="&amp;"x",$B$3:$CW$3,"="&amp;"Y"),0)</f>
        <v>0</v>
      </c>
      <c r="AA108">
        <f ca="1">IFERROR(SUMIFS(INDEX($B$5:$CW$56,MATCH(AA$93,$A$5:$A$56,0),1):INDEX($B$5:$CW$56,MATCH(AA$93,$A$5:$A$56,0),100),$B73:$CW73,"="&amp;"x",$B$3:$CW$3,"="&amp;"Y"),0)</f>
        <v>0</v>
      </c>
      <c r="AB108">
        <f ca="1">IFERROR(SUMIFS(INDEX($B$5:$CW$56,MATCH(AB$93,$A$5:$A$56,0),1):INDEX($B$5:$CW$56,MATCH(AB$93,$A$5:$A$56,0),100),$B73:$CW73,"="&amp;"x",$B$3:$CW$3,"="&amp;"Y"),0)</f>
        <v>0</v>
      </c>
      <c r="AC108">
        <f ca="1">IFERROR(SUMIFS(INDEX($B$5:$CW$56,MATCH(AC$93,$A$5:$A$56,0),1):INDEX($B$5:$CW$56,MATCH(AC$93,$A$5:$A$56,0),100),$B73:$CW73,"="&amp;"x",$B$3:$CW$3,"="&amp;"Y"),0)</f>
        <v>0</v>
      </c>
      <c r="AD108">
        <f ca="1">IFERROR(SUMIFS(INDEX($B$5:$CW$56,MATCH(AD$93,$A$5:$A$56,0),1):INDEX($B$5:$CW$56,MATCH(AD$93,$A$5:$A$56,0),100),$B73:$CW73,"="&amp;"x",$B$3:$CW$3,"="&amp;"Y"),0)</f>
        <v>0</v>
      </c>
      <c r="AE108">
        <f ca="1">IFERROR(SUMIFS(INDEX($B$5:$CW$56,MATCH(AE$93,$A$5:$A$56,0),1):INDEX($B$5:$CW$56,MATCH(AE$93,$A$5:$A$56,0),100),$B73:$CW73,"="&amp;"x",$B$3:$CW$3,"="&amp;"Y"),0)</f>
        <v>0</v>
      </c>
      <c r="AF108">
        <f ca="1">IFERROR(SUMIFS(INDEX($B$5:$CW$56,MATCH(AF$93,$A$5:$A$56,0),1):INDEX($B$5:$CW$56,MATCH(AF$93,$A$5:$A$56,0),100),$B73:$CW73,"="&amp;"x",$B$3:$CW$3,"="&amp;"Y"),0)</f>
        <v>0</v>
      </c>
      <c r="AG108">
        <f ca="1">IFERROR(SUMIFS(INDEX($B$5:$CW$56,MATCH(AG$93,$A$5:$A$56,0),1):INDEX($B$5:$CW$56,MATCH(AG$93,$A$5:$A$56,0),100),$B73:$CW73,"="&amp;"x",$B$3:$CW$3,"="&amp;"Y"),0)</f>
        <v>0</v>
      </c>
      <c r="AH108">
        <f ca="1">IFERROR(SUMIFS(INDEX($B$5:$CW$56,MATCH(AH$93,$A$5:$A$56,0),1):INDEX($B$5:$CW$56,MATCH(AH$93,$A$5:$A$56,0),100),$B73:$CW73,"="&amp;"x",$B$3:$CW$3,"="&amp;"Y"),0)</f>
        <v>0</v>
      </c>
      <c r="AI108">
        <f ca="1">IFERROR(SUMIFS(INDEX($B$5:$CW$56,MATCH(AI$93,$A$5:$A$56,0),1):INDEX($B$5:$CW$56,MATCH(AI$93,$A$5:$A$56,0),100),$B73:$CW73,"="&amp;"x",$B$3:$CW$3,"="&amp;"Y"),0)</f>
        <v>0</v>
      </c>
      <c r="AJ108">
        <f ca="1">IFERROR(SUMIFS(INDEX($B$5:$CW$56,MATCH(AJ$93,$A$5:$A$56,0),1):INDEX($B$5:$CW$56,MATCH(AJ$93,$A$5:$A$56,0),100),$B73:$CW73,"="&amp;"x",$B$3:$CW$3,"="&amp;"Y"),0)</f>
        <v>0</v>
      </c>
      <c r="AK108">
        <f ca="1">IFERROR(SUMIFS(INDEX($B$5:$CW$56,MATCH(AK$93,$A$5:$A$56,0),1):INDEX($B$5:$CW$56,MATCH(AK$93,$A$5:$A$56,0),100),$B73:$CW73,"="&amp;"x",$B$3:$CW$3,"="&amp;"Y"),0)</f>
        <v>0</v>
      </c>
      <c r="AL108">
        <f ca="1">IFERROR(SUMIFS(INDEX($B$5:$CW$56,MATCH(AL$93,$A$5:$A$56,0),1):INDEX($B$5:$CW$56,MATCH(AL$93,$A$5:$A$56,0),100),$B73:$CW73,"="&amp;"x",$B$3:$CW$3,"="&amp;"Y"),0)</f>
        <v>0</v>
      </c>
      <c r="AM108">
        <f ca="1">IFERROR(SUMIFS(INDEX($B$5:$CW$56,MATCH(AM$93,$A$5:$A$56,0),1):INDEX($B$5:$CW$56,MATCH(AM$93,$A$5:$A$56,0),100),$B73:$CW73,"="&amp;"x",$B$3:$CW$3,"="&amp;"Y"),0)</f>
        <v>0</v>
      </c>
      <c r="AN108">
        <f ca="1">IFERROR(SUMIFS(INDEX($B$5:$CW$56,MATCH(AN$93,$A$5:$A$56,0),1):INDEX($B$5:$CW$56,MATCH(AN$93,$A$5:$A$56,0),100),$B73:$CW73,"="&amp;"x",$B$3:$CW$3,"="&amp;"Y"),0)</f>
        <v>0</v>
      </c>
      <c r="AO108">
        <f ca="1">IFERROR(SUMIFS(INDEX($B$5:$CW$56,MATCH(AO$93,$A$5:$A$56,0),1):INDEX($B$5:$CW$56,MATCH(AO$93,$A$5:$A$56,0),100),$B73:$CW73,"="&amp;"x",$B$3:$CW$3,"="&amp;"Y"),0)</f>
        <v>0</v>
      </c>
      <c r="AP108">
        <f ca="1">IFERROR(SUMIFS(INDEX($B$5:$CW$56,MATCH(AP$93,$A$5:$A$56,0),1):INDEX($B$5:$CW$56,MATCH(AP$93,$A$5:$A$56,0),100),$B73:$CW73,"="&amp;"x",$B$3:$CW$3,"="&amp;"Y"),0)</f>
        <v>0</v>
      </c>
      <c r="AQ108">
        <f ca="1">IFERROR(SUMIFS(INDEX($B$5:$CW$56,MATCH(AQ$93,$A$5:$A$56,0),1):INDEX($B$5:$CW$56,MATCH(AQ$93,$A$5:$A$56,0),100),$B73:$CW73,"="&amp;"x",$B$3:$CW$3,"="&amp;"Y"),0)</f>
        <v>0</v>
      </c>
      <c r="AR108">
        <f ca="1">IFERROR(SUMIFS(INDEX($B$5:$CW$56,MATCH(AR$93,$A$5:$A$56,0),1):INDEX($B$5:$CW$56,MATCH(AR$93,$A$5:$A$56,0),100),$B73:$CW73,"="&amp;"x",$B$3:$CW$3,"="&amp;"Y"),0)</f>
        <v>0</v>
      </c>
      <c r="AS108">
        <f ca="1">IFERROR(SUMIFS(INDEX($B$5:$CW$56,MATCH(AS$93,$A$5:$A$56,0),1):INDEX($B$5:$CW$56,MATCH(AS$93,$A$5:$A$56,0),100),$B73:$CW73,"="&amp;"x",$B$3:$CW$3,"="&amp;"Y"),0)</f>
        <v>0</v>
      </c>
      <c r="AT108">
        <f ca="1">IFERROR(SUMIFS(INDEX($B$5:$CW$56,MATCH(AT$93,$A$5:$A$56,0),1):INDEX($B$5:$CW$56,MATCH(AT$93,$A$5:$A$56,0),100),$B73:$CW73,"="&amp;"x",$B$3:$CW$3,"="&amp;"Y"),0)</f>
        <v>0</v>
      </c>
      <c r="AU108">
        <f ca="1">IFERROR(SUMIFS(INDEX($B$5:$CW$56,MATCH(AU$93,$A$5:$A$56,0),1):INDEX($B$5:$CW$56,MATCH(AU$93,$A$5:$A$56,0),100),$B73:$CW73,"="&amp;"x",$B$3:$CW$3,"="&amp;"Y"),0)</f>
        <v>0</v>
      </c>
      <c r="AV108">
        <f ca="1">IFERROR(SUMIFS(INDEX($B$5:$CW$56,MATCH(AV$93,$A$5:$A$56,0),1):INDEX($B$5:$CW$56,MATCH(AV$93,$A$5:$A$56,0),100),$B73:$CW73,"="&amp;"x",$B$3:$CW$3,"="&amp;"Y"),0)</f>
        <v>0</v>
      </c>
      <c r="AW108">
        <f ca="1">IFERROR(SUMIFS(INDEX($B$5:$CW$56,MATCH(AW$93,$A$5:$A$56,0),1):INDEX($B$5:$CW$56,MATCH(AW$93,$A$5:$A$56,0),100),$B73:$CW73,"="&amp;"x",$B$3:$CW$3,"="&amp;"Y"),0)</f>
        <v>0</v>
      </c>
      <c r="AX108">
        <f ca="1">IFERROR(SUMIFS(INDEX($B$5:$CW$56,MATCH(AX$93,$A$5:$A$56,0),1):INDEX($B$5:$CW$56,MATCH(AX$93,$A$5:$A$56,0),100),$B73:$CW73,"="&amp;"x",$B$3:$CW$3,"="&amp;"Y"),0)</f>
        <v>0</v>
      </c>
      <c r="AY108">
        <f ca="1">IFERROR(SUMIFS(INDEX($B$5:$CW$56,MATCH(AY$93,$A$5:$A$56,0),1):INDEX($B$5:$CW$56,MATCH(AY$93,$A$5:$A$56,0),100),$B73:$CW73,"="&amp;"x",$B$3:$CW$3,"="&amp;"Y"),0)</f>
        <v>0</v>
      </c>
      <c r="AZ108">
        <f ca="1">IFERROR(SUMIFS(INDEX($B$5:$CW$56,MATCH(AZ$93,$A$5:$A$56,0),1):INDEX($B$5:$CW$56,MATCH(AZ$93,$A$5:$A$56,0),100),$B73:$CW73,"="&amp;"x",$B$3:$CW$3,"="&amp;"Y"),0)</f>
        <v>0</v>
      </c>
      <c r="BA108">
        <f ca="1">IFERROR(SUMIFS(INDEX($B$5:$CW$56,MATCH(BA$93,$A$5:$A$56,0),1):INDEX($B$5:$CW$56,MATCH(BA$93,$A$5:$A$56,0),100),$B73:$CW73,"="&amp;"x",$B$3:$CW$3,"="&amp;"Y"),0)</f>
        <v>0</v>
      </c>
      <c r="BC108">
        <f t="shared" ca="1" si="4"/>
        <v>0</v>
      </c>
    </row>
    <row r="109" spans="1:55" x14ac:dyDescent="0.35">
      <c r="A109" s="3" t="str">
        <f>"All "&amp;Setup!$B$15</f>
        <v>All Caseloads</v>
      </c>
      <c r="B109">
        <f ca="1">SUM(B94:B108)</f>
        <v>0</v>
      </c>
      <c r="C109">
        <f t="shared" ref="C109:BA109" ca="1" si="5">SUM(C94:C108)</f>
        <v>0</v>
      </c>
      <c r="D109">
        <f t="shared" ca="1" si="5"/>
        <v>0</v>
      </c>
      <c r="E109">
        <f t="shared" ca="1" si="5"/>
        <v>0</v>
      </c>
      <c r="F109">
        <f t="shared" ca="1" si="5"/>
        <v>0</v>
      </c>
      <c r="G109">
        <f t="shared" ca="1" si="5"/>
        <v>0</v>
      </c>
      <c r="H109">
        <f t="shared" ca="1" si="5"/>
        <v>0</v>
      </c>
      <c r="I109">
        <f t="shared" ca="1" si="5"/>
        <v>0</v>
      </c>
      <c r="J109">
        <f t="shared" ca="1" si="5"/>
        <v>0</v>
      </c>
      <c r="K109">
        <f t="shared" ca="1" si="5"/>
        <v>0</v>
      </c>
      <c r="L109">
        <f t="shared" ca="1" si="5"/>
        <v>0</v>
      </c>
      <c r="M109">
        <f t="shared" ca="1" si="5"/>
        <v>0</v>
      </c>
      <c r="N109">
        <f t="shared" ca="1" si="5"/>
        <v>0</v>
      </c>
      <c r="O109">
        <f t="shared" ca="1" si="5"/>
        <v>0</v>
      </c>
      <c r="P109">
        <f t="shared" ca="1" si="5"/>
        <v>0</v>
      </c>
      <c r="Q109">
        <f t="shared" ca="1" si="5"/>
        <v>0</v>
      </c>
      <c r="R109">
        <f t="shared" ca="1" si="5"/>
        <v>0</v>
      </c>
      <c r="S109">
        <f t="shared" ca="1" si="5"/>
        <v>0</v>
      </c>
      <c r="T109">
        <f t="shared" ca="1" si="5"/>
        <v>0</v>
      </c>
      <c r="U109">
        <f t="shared" ca="1" si="5"/>
        <v>0</v>
      </c>
      <c r="V109">
        <f t="shared" ca="1" si="5"/>
        <v>0</v>
      </c>
      <c r="W109">
        <f t="shared" ca="1" si="5"/>
        <v>0</v>
      </c>
      <c r="X109">
        <f t="shared" ca="1" si="5"/>
        <v>0</v>
      </c>
      <c r="Y109">
        <f t="shared" ca="1" si="5"/>
        <v>0</v>
      </c>
      <c r="Z109">
        <f t="shared" ca="1" si="5"/>
        <v>0</v>
      </c>
      <c r="AA109">
        <f t="shared" ca="1" si="5"/>
        <v>0</v>
      </c>
      <c r="AB109">
        <f t="shared" ca="1" si="5"/>
        <v>0</v>
      </c>
      <c r="AC109">
        <f t="shared" ca="1" si="5"/>
        <v>0</v>
      </c>
      <c r="AD109">
        <f t="shared" ca="1" si="5"/>
        <v>0</v>
      </c>
      <c r="AE109">
        <f t="shared" ca="1" si="5"/>
        <v>0</v>
      </c>
      <c r="AF109">
        <f t="shared" ca="1" si="5"/>
        <v>0</v>
      </c>
      <c r="AG109">
        <f t="shared" ca="1" si="5"/>
        <v>0</v>
      </c>
      <c r="AH109">
        <f t="shared" ca="1" si="5"/>
        <v>0</v>
      </c>
      <c r="AI109">
        <f t="shared" ca="1" si="5"/>
        <v>0</v>
      </c>
      <c r="AJ109">
        <f t="shared" ca="1" si="5"/>
        <v>0</v>
      </c>
      <c r="AK109">
        <f t="shared" ca="1" si="5"/>
        <v>0</v>
      </c>
      <c r="AL109">
        <f t="shared" ca="1" si="5"/>
        <v>0</v>
      </c>
      <c r="AM109">
        <f t="shared" ca="1" si="5"/>
        <v>0</v>
      </c>
      <c r="AN109">
        <f t="shared" ca="1" si="5"/>
        <v>0</v>
      </c>
      <c r="AO109">
        <f t="shared" ca="1" si="5"/>
        <v>0</v>
      </c>
      <c r="AP109">
        <f t="shared" ca="1" si="5"/>
        <v>0</v>
      </c>
      <c r="AQ109">
        <f t="shared" ca="1" si="5"/>
        <v>0</v>
      </c>
      <c r="AR109">
        <f t="shared" ca="1" si="5"/>
        <v>0</v>
      </c>
      <c r="AS109">
        <f t="shared" ca="1" si="5"/>
        <v>0</v>
      </c>
      <c r="AT109">
        <f t="shared" ca="1" si="5"/>
        <v>0</v>
      </c>
      <c r="AU109">
        <f t="shared" ca="1" si="5"/>
        <v>0</v>
      </c>
      <c r="AV109">
        <f t="shared" ca="1" si="5"/>
        <v>0</v>
      </c>
      <c r="AW109">
        <f t="shared" ca="1" si="5"/>
        <v>0</v>
      </c>
      <c r="AX109">
        <f t="shared" ca="1" si="5"/>
        <v>0</v>
      </c>
      <c r="AY109">
        <f t="shared" ca="1" si="5"/>
        <v>0</v>
      </c>
      <c r="AZ109">
        <f t="shared" ca="1" si="5"/>
        <v>0</v>
      </c>
      <c r="BA109">
        <f t="shared" ca="1" si="5"/>
        <v>0</v>
      </c>
      <c r="BC109">
        <f t="shared" ca="1" si="4"/>
        <v>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aca="1" ref="B111" ca="1">INDEX($A$5:$A$56,COLUMN(A19),1)</f>
        <v>44204</v>
      </c>
      <c r="C111" s="2" cm="1">
        <f t="array" aca="1" ref="C111" ca="1">INDEX($A$5:$A$56,COLUMN(B19),1)</f>
        <v>44211</v>
      </c>
      <c r="D111" s="2" cm="1">
        <f t="array" aca="1" ref="D111" ca="1">INDEX($A$5:$A$56,COLUMN(C19),1)</f>
        <v>44218</v>
      </c>
      <c r="E111" s="2" cm="1">
        <f t="array" aca="1" ref="E111" ca="1">INDEX($A$5:$A$56,COLUMN(D19),1)</f>
        <v>44225</v>
      </c>
      <c r="F111" s="2" cm="1">
        <f t="array" aca="1" ref="F111" ca="1">INDEX($A$5:$A$56,COLUMN(E19),1)</f>
        <v>44232</v>
      </c>
      <c r="G111" s="2" cm="1">
        <f t="array" aca="1" ref="G111" ca="1">INDEX($A$5:$A$56,COLUMN(F19),1)</f>
        <v>44239</v>
      </c>
      <c r="H111" s="2" cm="1">
        <f t="array" aca="1" ref="H111" ca="1">INDEX($A$5:$A$56,COLUMN(G19),1)</f>
        <v>44246</v>
      </c>
      <c r="I111" s="2" cm="1">
        <f t="array" aca="1" ref="I111" ca="1">INDEX($A$5:$A$56,COLUMN(H19),1)</f>
        <v>44253</v>
      </c>
      <c r="J111" s="2" cm="1">
        <f t="array" aca="1" ref="J111" ca="1">INDEX($A$5:$A$56,COLUMN(I19),1)</f>
        <v>44260</v>
      </c>
      <c r="K111" s="2" cm="1">
        <f t="array" aca="1" ref="K111" ca="1">INDEX($A$5:$A$56,COLUMN(J19),1)</f>
        <v>44267</v>
      </c>
      <c r="L111" s="2" cm="1">
        <f t="array" aca="1" ref="L111" ca="1">INDEX($A$5:$A$56,COLUMN(K19),1)</f>
        <v>44274</v>
      </c>
      <c r="M111" s="2" cm="1">
        <f t="array" aca="1" ref="M111" ca="1">INDEX($A$5:$A$56,COLUMN(L19),1)</f>
        <v>44281</v>
      </c>
      <c r="N111" s="2" cm="1">
        <f t="array" aca="1" ref="N111" ca="1">INDEX($A$5:$A$56,COLUMN(M19),1)</f>
        <v>44288</v>
      </c>
      <c r="O111" s="2" cm="1">
        <f t="array" aca="1" ref="O111" ca="1">INDEX($A$5:$A$56,COLUMN(N19),1)</f>
        <v>44295</v>
      </c>
      <c r="P111" s="2" cm="1">
        <f t="array" aca="1" ref="P111" ca="1">INDEX($A$5:$A$56,COLUMN(O19),1)</f>
        <v>44302</v>
      </c>
      <c r="Q111" s="2" cm="1">
        <f t="array" aca="1" ref="Q111" ca="1">INDEX($A$5:$A$56,COLUMN(P19),1)</f>
        <v>44309</v>
      </c>
      <c r="R111" s="2" cm="1">
        <f t="array" aca="1" ref="R111" ca="1">INDEX($A$5:$A$56,COLUMN(Q19),1)</f>
        <v>44316</v>
      </c>
      <c r="S111" s="2" cm="1">
        <f t="array" aca="1" ref="S111" ca="1">INDEX($A$5:$A$56,COLUMN(R19),1)</f>
        <v>44323</v>
      </c>
      <c r="T111" s="2" cm="1">
        <f t="array" aca="1" ref="T111" ca="1">INDEX($A$5:$A$56,COLUMN(S19),1)</f>
        <v>44330</v>
      </c>
      <c r="U111" s="2" cm="1">
        <f t="array" aca="1" ref="U111" ca="1">INDEX($A$5:$A$56,COLUMN(T19),1)</f>
        <v>44337</v>
      </c>
      <c r="V111" s="2" cm="1">
        <f t="array" aca="1" ref="V111" ca="1">INDEX($A$5:$A$56,COLUMN(U19),1)</f>
        <v>44344</v>
      </c>
      <c r="W111" s="2" cm="1">
        <f t="array" aca="1" ref="W111" ca="1">INDEX($A$5:$A$56,COLUMN(V19),1)</f>
        <v>44351</v>
      </c>
      <c r="X111" s="2" cm="1">
        <f t="array" aca="1" ref="X111" ca="1">INDEX($A$5:$A$56,COLUMN(W19),1)</f>
        <v>44358</v>
      </c>
      <c r="Y111" s="2" cm="1">
        <f t="array" aca="1" ref="Y111" ca="1">INDEX($A$5:$A$56,COLUMN(X19),1)</f>
        <v>44365</v>
      </c>
      <c r="Z111" s="2" cm="1">
        <f t="array" aca="1" ref="Z111" ca="1">INDEX($A$5:$A$56,COLUMN(Y19),1)</f>
        <v>44372</v>
      </c>
      <c r="AA111" s="2" cm="1">
        <f t="array" aca="1" ref="AA111" ca="1">INDEX($A$5:$A$56,COLUMN(Z19),1)</f>
        <v>44379</v>
      </c>
      <c r="AB111" s="2" cm="1">
        <f t="array" aca="1" ref="AB111" ca="1">INDEX($A$5:$A$56,COLUMN(AA19),1)</f>
        <v>44386</v>
      </c>
      <c r="AC111" s="2" cm="1">
        <f t="array" aca="1" ref="AC111" ca="1">INDEX($A$5:$A$56,COLUMN(AB19),1)</f>
        <v>44393</v>
      </c>
      <c r="AD111" s="2" cm="1">
        <f t="array" aca="1" ref="AD111" ca="1">INDEX($A$5:$A$56,COLUMN(AC19),1)</f>
        <v>44400</v>
      </c>
      <c r="AE111" s="2" cm="1">
        <f t="array" aca="1" ref="AE111" ca="1">INDEX($A$5:$A$56,COLUMN(AD19),1)</f>
        <v>44407</v>
      </c>
      <c r="AF111" s="2" cm="1">
        <f t="array" aca="1" ref="AF111" ca="1">INDEX($A$5:$A$56,COLUMN(AE19),1)</f>
        <v>44414</v>
      </c>
      <c r="AG111" s="2" cm="1">
        <f t="array" aca="1" ref="AG111" ca="1">INDEX($A$5:$A$56,COLUMN(AF19),1)</f>
        <v>44421</v>
      </c>
      <c r="AH111" s="2" cm="1">
        <f t="array" aca="1" ref="AH111" ca="1">INDEX($A$5:$A$56,COLUMN(AG19),1)</f>
        <v>44428</v>
      </c>
      <c r="AI111" s="2" cm="1">
        <f t="array" aca="1" ref="AI111" ca="1">INDEX($A$5:$A$56,COLUMN(AH19),1)</f>
        <v>44435</v>
      </c>
      <c r="AJ111" s="2" cm="1">
        <f t="array" aca="1" ref="AJ111" ca="1">INDEX($A$5:$A$56,COLUMN(AI19),1)</f>
        <v>44442</v>
      </c>
      <c r="AK111" s="2" cm="1">
        <f t="array" aca="1" ref="AK111" ca="1">INDEX($A$5:$A$56,COLUMN(AJ19),1)</f>
        <v>44449</v>
      </c>
      <c r="AL111" s="2" cm="1">
        <f t="array" aca="1" ref="AL111" ca="1">INDEX($A$5:$A$56,COLUMN(AK19),1)</f>
        <v>44456</v>
      </c>
      <c r="AM111" s="2" cm="1">
        <f t="array" aca="1" ref="AM111" ca="1">INDEX($A$5:$A$56,COLUMN(AL19),1)</f>
        <v>44463</v>
      </c>
      <c r="AN111" s="2" cm="1">
        <f t="array" aca="1" ref="AN111" ca="1">INDEX($A$5:$A$56,COLUMN(AM19),1)</f>
        <v>44470</v>
      </c>
      <c r="AO111" s="2" cm="1">
        <f t="array" aca="1" ref="AO111" ca="1">INDEX($A$5:$A$56,COLUMN(AN19),1)</f>
        <v>44477</v>
      </c>
      <c r="AP111" s="2" cm="1">
        <f t="array" aca="1" ref="AP111" ca="1">INDEX($A$5:$A$56,COLUMN(AO19),1)</f>
        <v>44484</v>
      </c>
      <c r="AQ111" s="2" cm="1">
        <f t="array" aca="1" ref="AQ111" ca="1">INDEX($A$5:$A$56,COLUMN(AP19),1)</f>
        <v>44491</v>
      </c>
      <c r="AR111" s="2" cm="1">
        <f t="array" aca="1" ref="AR111" ca="1">INDEX($A$5:$A$56,COLUMN(AQ19),1)</f>
        <v>44498</v>
      </c>
      <c r="AS111" s="2" cm="1">
        <f t="array" aca="1" ref="AS111" ca="1">INDEX($A$5:$A$56,COLUMN(AR19),1)</f>
        <v>44505</v>
      </c>
      <c r="AT111" s="2" cm="1">
        <f t="array" aca="1" ref="AT111" ca="1">INDEX($A$5:$A$56,COLUMN(AS19),1)</f>
        <v>44512</v>
      </c>
      <c r="AU111" s="2" cm="1">
        <f t="array" aca="1" ref="AU111" ca="1">INDEX($A$5:$A$56,COLUMN(AT19),1)</f>
        <v>44519</v>
      </c>
      <c r="AV111" s="2" cm="1">
        <f t="array" aca="1" ref="AV111" ca="1">INDEX($A$5:$A$56,COLUMN(AU19),1)</f>
        <v>44526</v>
      </c>
      <c r="AW111" s="2" cm="1">
        <f t="array" aca="1" ref="AW111" ca="1">INDEX($A$5:$A$56,COLUMN(AV19),1)</f>
        <v>44533</v>
      </c>
      <c r="AX111" s="2" cm="1">
        <f t="array" aca="1" ref="AX111" ca="1">INDEX($A$5:$A$56,COLUMN(AW19),1)</f>
        <v>44540</v>
      </c>
      <c r="AY111" s="2" cm="1">
        <f t="array" aca="1" ref="AY111" ca="1">INDEX($A$5:$A$56,COLUMN(AX19),1)</f>
        <v>44547</v>
      </c>
      <c r="AZ111" s="2" cm="1">
        <f t="array" aca="1" ref="AZ111" ca="1">INDEX($A$5:$A$56,COLUMN(AY19),1)</f>
        <v>44554</v>
      </c>
      <c r="BA111" s="2" cm="1">
        <f t="array" aca="1" ref="BA111" ca="1">INDEX($A$5:$A$56,COLUMN(AZ19),1)</f>
        <v>44561</v>
      </c>
      <c r="BC111" t="s">
        <v>123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ca="1" si="6">SUM(B76,B94)</f>
        <v>0</v>
      </c>
      <c r="C112">
        <f t="shared" ca="1" si="6"/>
        <v>0</v>
      </c>
      <c r="D112">
        <f t="shared" ca="1" si="6"/>
        <v>0</v>
      </c>
      <c r="E112">
        <f t="shared" ca="1" si="6"/>
        <v>0</v>
      </c>
      <c r="F112">
        <f t="shared" ca="1" si="6"/>
        <v>0</v>
      </c>
      <c r="G112">
        <f t="shared" ca="1" si="6"/>
        <v>0</v>
      </c>
      <c r="H112">
        <f t="shared" ca="1" si="6"/>
        <v>0</v>
      </c>
      <c r="I112">
        <f t="shared" ca="1" si="6"/>
        <v>0</v>
      </c>
      <c r="J112">
        <f t="shared" ca="1" si="6"/>
        <v>0</v>
      </c>
      <c r="K112">
        <f t="shared" ca="1" si="6"/>
        <v>0</v>
      </c>
      <c r="L112">
        <f t="shared" ca="1" si="6"/>
        <v>0</v>
      </c>
      <c r="M112">
        <f t="shared" ca="1" si="6"/>
        <v>0</v>
      </c>
      <c r="N112">
        <f t="shared" ca="1" si="6"/>
        <v>0</v>
      </c>
      <c r="O112">
        <f t="shared" ca="1" si="6"/>
        <v>0</v>
      </c>
      <c r="P112">
        <f t="shared" ca="1" si="6"/>
        <v>0</v>
      </c>
      <c r="Q112">
        <f t="shared" ca="1" si="6"/>
        <v>0</v>
      </c>
      <c r="R112">
        <f t="shared" ca="1" si="6"/>
        <v>0</v>
      </c>
      <c r="S112">
        <f t="shared" ca="1" si="6"/>
        <v>0</v>
      </c>
      <c r="T112">
        <f t="shared" ca="1" si="6"/>
        <v>0</v>
      </c>
      <c r="U112">
        <f t="shared" ca="1" si="6"/>
        <v>0</v>
      </c>
      <c r="V112">
        <f t="shared" ca="1" si="6"/>
        <v>0</v>
      </c>
      <c r="W112">
        <f t="shared" ca="1" si="6"/>
        <v>0</v>
      </c>
      <c r="X112">
        <f t="shared" ca="1" si="6"/>
        <v>0</v>
      </c>
      <c r="Y112">
        <f t="shared" ca="1" si="6"/>
        <v>0</v>
      </c>
      <c r="Z112">
        <f t="shared" ca="1" si="6"/>
        <v>0</v>
      </c>
      <c r="AA112">
        <f t="shared" ca="1" si="6"/>
        <v>0</v>
      </c>
      <c r="AB112">
        <f t="shared" ca="1" si="6"/>
        <v>0</v>
      </c>
      <c r="AC112">
        <f t="shared" ca="1" si="6"/>
        <v>0</v>
      </c>
      <c r="AD112">
        <f t="shared" ca="1" si="6"/>
        <v>0</v>
      </c>
      <c r="AE112">
        <f t="shared" ca="1" si="6"/>
        <v>0</v>
      </c>
      <c r="AF112">
        <f t="shared" ca="1" si="6"/>
        <v>0</v>
      </c>
      <c r="AG112">
        <f t="shared" ca="1" si="6"/>
        <v>0</v>
      </c>
      <c r="AH112">
        <f t="shared" ref="AH112:BA112" ca="1" si="7">SUM(AH76,AH94)</f>
        <v>0</v>
      </c>
      <c r="AI112">
        <f t="shared" ca="1" si="7"/>
        <v>0</v>
      </c>
      <c r="AJ112">
        <f t="shared" ca="1" si="7"/>
        <v>0</v>
      </c>
      <c r="AK112">
        <f t="shared" ca="1" si="7"/>
        <v>0</v>
      </c>
      <c r="AL112">
        <f t="shared" ca="1" si="7"/>
        <v>0</v>
      </c>
      <c r="AM112">
        <f t="shared" ca="1" si="7"/>
        <v>0</v>
      </c>
      <c r="AN112">
        <f t="shared" ca="1" si="7"/>
        <v>0</v>
      </c>
      <c r="AO112">
        <f t="shared" ca="1" si="7"/>
        <v>0</v>
      </c>
      <c r="AP112">
        <f t="shared" ca="1" si="7"/>
        <v>0</v>
      </c>
      <c r="AQ112">
        <f t="shared" ca="1" si="7"/>
        <v>0</v>
      </c>
      <c r="AR112">
        <f t="shared" ca="1" si="7"/>
        <v>0</v>
      </c>
      <c r="AS112">
        <f t="shared" ca="1" si="7"/>
        <v>0</v>
      </c>
      <c r="AT112">
        <f t="shared" ca="1" si="7"/>
        <v>0</v>
      </c>
      <c r="AU112">
        <f t="shared" ca="1" si="7"/>
        <v>0</v>
      </c>
      <c r="AV112">
        <f t="shared" ca="1" si="7"/>
        <v>0</v>
      </c>
      <c r="AW112">
        <f t="shared" ca="1" si="7"/>
        <v>0</v>
      </c>
      <c r="AX112">
        <f t="shared" ca="1" si="7"/>
        <v>0</v>
      </c>
      <c r="AY112">
        <f t="shared" ca="1" si="7"/>
        <v>0</v>
      </c>
      <c r="AZ112">
        <f t="shared" ca="1" si="7"/>
        <v>0</v>
      </c>
      <c r="BA112">
        <f t="shared" ca="1" si="7"/>
        <v>0</v>
      </c>
      <c r="BC112">
        <f ca="1">AVERAGE(B112:BA112)</f>
        <v>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ca="1" si="8">SUM(B77,B95)</f>
        <v>0</v>
      </c>
      <c r="C113">
        <f t="shared" ca="1" si="8"/>
        <v>0</v>
      </c>
      <c r="D113">
        <f t="shared" ca="1" si="8"/>
        <v>0</v>
      </c>
      <c r="E113">
        <f t="shared" ca="1" si="8"/>
        <v>0</v>
      </c>
      <c r="F113">
        <f t="shared" ca="1" si="8"/>
        <v>0</v>
      </c>
      <c r="G113">
        <f t="shared" ca="1" si="8"/>
        <v>0</v>
      </c>
      <c r="H113">
        <f t="shared" ca="1" si="8"/>
        <v>0</v>
      </c>
      <c r="I113">
        <f t="shared" ca="1" si="8"/>
        <v>0</v>
      </c>
      <c r="J113">
        <f t="shared" ca="1" si="8"/>
        <v>0</v>
      </c>
      <c r="K113">
        <f t="shared" ca="1" si="8"/>
        <v>0</v>
      </c>
      <c r="L113">
        <f t="shared" ca="1" si="8"/>
        <v>0</v>
      </c>
      <c r="M113">
        <f t="shared" ca="1" si="8"/>
        <v>0</v>
      </c>
      <c r="N113">
        <f t="shared" ca="1" si="8"/>
        <v>0</v>
      </c>
      <c r="O113">
        <f t="shared" ca="1" si="8"/>
        <v>0</v>
      </c>
      <c r="P113">
        <f t="shared" ca="1" si="8"/>
        <v>0</v>
      </c>
      <c r="Q113">
        <f t="shared" ca="1" si="8"/>
        <v>0</v>
      </c>
      <c r="R113">
        <f t="shared" ca="1" si="8"/>
        <v>0</v>
      </c>
      <c r="S113">
        <f t="shared" ca="1" si="8"/>
        <v>0</v>
      </c>
      <c r="T113">
        <f t="shared" ca="1" si="8"/>
        <v>0</v>
      </c>
      <c r="U113">
        <f t="shared" ca="1" si="8"/>
        <v>0</v>
      </c>
      <c r="V113">
        <f t="shared" ca="1" si="8"/>
        <v>0</v>
      </c>
      <c r="W113">
        <f t="shared" ca="1" si="8"/>
        <v>0</v>
      </c>
      <c r="X113">
        <f t="shared" ca="1" si="8"/>
        <v>0</v>
      </c>
      <c r="Y113">
        <f t="shared" ca="1" si="8"/>
        <v>0</v>
      </c>
      <c r="Z113">
        <f t="shared" ca="1" si="8"/>
        <v>0</v>
      </c>
      <c r="AA113">
        <f t="shared" ca="1" si="8"/>
        <v>0</v>
      </c>
      <c r="AB113">
        <f t="shared" ca="1" si="8"/>
        <v>0</v>
      </c>
      <c r="AC113">
        <f t="shared" ca="1" si="8"/>
        <v>0</v>
      </c>
      <c r="AD113">
        <f t="shared" ca="1" si="8"/>
        <v>0</v>
      </c>
      <c r="AE113">
        <f t="shared" ca="1" si="8"/>
        <v>0</v>
      </c>
      <c r="AF113">
        <f t="shared" ca="1" si="8"/>
        <v>0</v>
      </c>
      <c r="AG113">
        <f t="shared" ca="1" si="8"/>
        <v>0</v>
      </c>
      <c r="AH113">
        <f t="shared" ref="AH113:BA113" ca="1" si="9">SUM(AH77,AH95)</f>
        <v>0</v>
      </c>
      <c r="AI113">
        <f t="shared" ca="1" si="9"/>
        <v>0</v>
      </c>
      <c r="AJ113">
        <f t="shared" ca="1" si="9"/>
        <v>0</v>
      </c>
      <c r="AK113">
        <f t="shared" ca="1" si="9"/>
        <v>0</v>
      </c>
      <c r="AL113">
        <f t="shared" ca="1" si="9"/>
        <v>0</v>
      </c>
      <c r="AM113">
        <f t="shared" ca="1" si="9"/>
        <v>0</v>
      </c>
      <c r="AN113">
        <f t="shared" ca="1" si="9"/>
        <v>0</v>
      </c>
      <c r="AO113">
        <f t="shared" ca="1" si="9"/>
        <v>0</v>
      </c>
      <c r="AP113">
        <f t="shared" ca="1" si="9"/>
        <v>0</v>
      </c>
      <c r="AQ113">
        <f t="shared" ca="1" si="9"/>
        <v>0</v>
      </c>
      <c r="AR113">
        <f t="shared" ca="1" si="9"/>
        <v>0</v>
      </c>
      <c r="AS113">
        <f t="shared" ca="1" si="9"/>
        <v>0</v>
      </c>
      <c r="AT113">
        <f t="shared" ca="1" si="9"/>
        <v>0</v>
      </c>
      <c r="AU113">
        <f t="shared" ca="1" si="9"/>
        <v>0</v>
      </c>
      <c r="AV113">
        <f t="shared" ca="1" si="9"/>
        <v>0</v>
      </c>
      <c r="AW113">
        <f t="shared" ca="1" si="9"/>
        <v>0</v>
      </c>
      <c r="AX113">
        <f t="shared" ca="1" si="9"/>
        <v>0</v>
      </c>
      <c r="AY113">
        <f t="shared" ca="1" si="9"/>
        <v>0</v>
      </c>
      <c r="AZ113">
        <f t="shared" ca="1" si="9"/>
        <v>0</v>
      </c>
      <c r="BA113">
        <f t="shared" ca="1" si="9"/>
        <v>0</v>
      </c>
      <c r="BC113">
        <f t="shared" ref="BC113:BC127" ca="1" si="10">AVERAGE(B113:BA113)</f>
        <v>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ca="1" si="11">SUM(B78,B96)</f>
        <v>0</v>
      </c>
      <c r="C114">
        <f t="shared" ca="1" si="11"/>
        <v>0</v>
      </c>
      <c r="D114">
        <f t="shared" ca="1" si="11"/>
        <v>0</v>
      </c>
      <c r="E114">
        <f t="shared" ca="1" si="11"/>
        <v>0</v>
      </c>
      <c r="F114">
        <f t="shared" ca="1" si="11"/>
        <v>0</v>
      </c>
      <c r="G114">
        <f t="shared" ca="1" si="11"/>
        <v>0</v>
      </c>
      <c r="H114">
        <f t="shared" ca="1" si="11"/>
        <v>0</v>
      </c>
      <c r="I114">
        <f t="shared" ca="1" si="11"/>
        <v>0</v>
      </c>
      <c r="J114">
        <f t="shared" ca="1" si="11"/>
        <v>0</v>
      </c>
      <c r="K114">
        <f t="shared" ca="1" si="11"/>
        <v>0</v>
      </c>
      <c r="L114">
        <f t="shared" ca="1" si="11"/>
        <v>0</v>
      </c>
      <c r="M114">
        <f t="shared" ca="1" si="11"/>
        <v>0</v>
      </c>
      <c r="N114">
        <f t="shared" ca="1" si="11"/>
        <v>0</v>
      </c>
      <c r="O114">
        <f t="shared" ca="1" si="11"/>
        <v>0</v>
      </c>
      <c r="P114">
        <f t="shared" ca="1" si="11"/>
        <v>0</v>
      </c>
      <c r="Q114">
        <f t="shared" ca="1" si="11"/>
        <v>0</v>
      </c>
      <c r="R114">
        <f t="shared" ca="1" si="11"/>
        <v>0</v>
      </c>
      <c r="S114">
        <f t="shared" ca="1" si="11"/>
        <v>0</v>
      </c>
      <c r="T114">
        <f t="shared" ca="1" si="11"/>
        <v>0</v>
      </c>
      <c r="U114">
        <f t="shared" ca="1" si="11"/>
        <v>0</v>
      </c>
      <c r="V114">
        <f t="shared" ca="1" si="11"/>
        <v>0</v>
      </c>
      <c r="W114">
        <f t="shared" ca="1" si="11"/>
        <v>0</v>
      </c>
      <c r="X114">
        <f t="shared" ca="1" si="11"/>
        <v>0</v>
      </c>
      <c r="Y114">
        <f t="shared" ca="1" si="11"/>
        <v>0</v>
      </c>
      <c r="Z114">
        <f t="shared" ca="1" si="11"/>
        <v>0</v>
      </c>
      <c r="AA114">
        <f t="shared" ca="1" si="11"/>
        <v>0</v>
      </c>
      <c r="AB114">
        <f t="shared" ca="1" si="11"/>
        <v>0</v>
      </c>
      <c r="AC114">
        <f t="shared" ca="1" si="11"/>
        <v>0</v>
      </c>
      <c r="AD114">
        <f t="shared" ca="1" si="11"/>
        <v>0</v>
      </c>
      <c r="AE114">
        <f t="shared" ca="1" si="11"/>
        <v>0</v>
      </c>
      <c r="AF114">
        <f t="shared" ca="1" si="11"/>
        <v>0</v>
      </c>
      <c r="AG114">
        <f t="shared" ca="1" si="11"/>
        <v>0</v>
      </c>
      <c r="AH114">
        <f t="shared" ref="AH114:BA114" ca="1" si="12">SUM(AH78,AH96)</f>
        <v>0</v>
      </c>
      <c r="AI114">
        <f t="shared" ca="1" si="12"/>
        <v>0</v>
      </c>
      <c r="AJ114">
        <f t="shared" ca="1" si="12"/>
        <v>0</v>
      </c>
      <c r="AK114">
        <f t="shared" ca="1" si="12"/>
        <v>0</v>
      </c>
      <c r="AL114">
        <f t="shared" ca="1" si="12"/>
        <v>0</v>
      </c>
      <c r="AM114">
        <f t="shared" ca="1" si="12"/>
        <v>0</v>
      </c>
      <c r="AN114">
        <f t="shared" ca="1" si="12"/>
        <v>0</v>
      </c>
      <c r="AO114">
        <f t="shared" ca="1" si="12"/>
        <v>0</v>
      </c>
      <c r="AP114">
        <f t="shared" ca="1" si="12"/>
        <v>0</v>
      </c>
      <c r="AQ114">
        <f t="shared" ca="1" si="12"/>
        <v>0</v>
      </c>
      <c r="AR114">
        <f t="shared" ca="1" si="12"/>
        <v>0</v>
      </c>
      <c r="AS114">
        <f t="shared" ca="1" si="12"/>
        <v>0</v>
      </c>
      <c r="AT114">
        <f t="shared" ca="1" si="12"/>
        <v>0</v>
      </c>
      <c r="AU114">
        <f t="shared" ca="1" si="12"/>
        <v>0</v>
      </c>
      <c r="AV114">
        <f t="shared" ca="1" si="12"/>
        <v>0</v>
      </c>
      <c r="AW114">
        <f t="shared" ca="1" si="12"/>
        <v>0</v>
      </c>
      <c r="AX114">
        <f t="shared" ca="1" si="12"/>
        <v>0</v>
      </c>
      <c r="AY114">
        <f t="shared" ca="1" si="12"/>
        <v>0</v>
      </c>
      <c r="AZ114">
        <f t="shared" ca="1" si="12"/>
        <v>0</v>
      </c>
      <c r="BA114">
        <f t="shared" ca="1" si="12"/>
        <v>0</v>
      </c>
      <c r="BC114">
        <f t="shared" ca="1" si="10"/>
        <v>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ca="1" si="13">SUM(B79,B97)</f>
        <v>0</v>
      </c>
      <c r="C115">
        <f t="shared" ca="1" si="13"/>
        <v>0</v>
      </c>
      <c r="D115">
        <f t="shared" ca="1" si="13"/>
        <v>0</v>
      </c>
      <c r="E115">
        <f t="shared" ca="1" si="13"/>
        <v>0</v>
      </c>
      <c r="F115">
        <f t="shared" ca="1" si="13"/>
        <v>0</v>
      </c>
      <c r="G115">
        <f t="shared" ca="1" si="13"/>
        <v>0</v>
      </c>
      <c r="H115">
        <f t="shared" ca="1" si="13"/>
        <v>0</v>
      </c>
      <c r="I115">
        <f t="shared" ca="1" si="13"/>
        <v>0</v>
      </c>
      <c r="J115">
        <f t="shared" ca="1" si="13"/>
        <v>0</v>
      </c>
      <c r="K115">
        <f t="shared" ca="1" si="13"/>
        <v>0</v>
      </c>
      <c r="L115">
        <f t="shared" ca="1" si="13"/>
        <v>0</v>
      </c>
      <c r="M115">
        <f t="shared" ca="1" si="13"/>
        <v>0</v>
      </c>
      <c r="N115">
        <f t="shared" ca="1" si="13"/>
        <v>0</v>
      </c>
      <c r="O115">
        <f t="shared" ca="1" si="13"/>
        <v>0</v>
      </c>
      <c r="P115">
        <f t="shared" ca="1" si="13"/>
        <v>0</v>
      </c>
      <c r="Q115">
        <f t="shared" ca="1" si="13"/>
        <v>0</v>
      </c>
      <c r="R115">
        <f t="shared" ca="1" si="13"/>
        <v>0</v>
      </c>
      <c r="S115">
        <f t="shared" ca="1" si="13"/>
        <v>0</v>
      </c>
      <c r="T115">
        <f t="shared" ca="1" si="13"/>
        <v>0</v>
      </c>
      <c r="U115">
        <f t="shared" ca="1" si="13"/>
        <v>0</v>
      </c>
      <c r="V115">
        <f t="shared" ca="1" si="13"/>
        <v>0</v>
      </c>
      <c r="W115">
        <f t="shared" ca="1" si="13"/>
        <v>0</v>
      </c>
      <c r="X115">
        <f t="shared" ca="1" si="13"/>
        <v>0</v>
      </c>
      <c r="Y115">
        <f t="shared" ca="1" si="13"/>
        <v>0</v>
      </c>
      <c r="Z115">
        <f t="shared" ca="1" si="13"/>
        <v>0</v>
      </c>
      <c r="AA115">
        <f t="shared" ca="1" si="13"/>
        <v>0</v>
      </c>
      <c r="AB115">
        <f t="shared" ca="1" si="13"/>
        <v>0</v>
      </c>
      <c r="AC115">
        <f t="shared" ca="1" si="13"/>
        <v>0</v>
      </c>
      <c r="AD115">
        <f t="shared" ca="1" si="13"/>
        <v>0</v>
      </c>
      <c r="AE115">
        <f t="shared" ca="1" si="13"/>
        <v>0</v>
      </c>
      <c r="AF115">
        <f t="shared" ca="1" si="13"/>
        <v>0</v>
      </c>
      <c r="AG115">
        <f t="shared" ca="1" si="13"/>
        <v>0</v>
      </c>
      <c r="AH115">
        <f t="shared" ref="AH115:BA115" ca="1" si="14">SUM(AH79,AH97)</f>
        <v>0</v>
      </c>
      <c r="AI115">
        <f t="shared" ca="1" si="14"/>
        <v>0</v>
      </c>
      <c r="AJ115">
        <f t="shared" ca="1" si="14"/>
        <v>0</v>
      </c>
      <c r="AK115">
        <f t="shared" ca="1" si="14"/>
        <v>0</v>
      </c>
      <c r="AL115">
        <f t="shared" ca="1" si="14"/>
        <v>0</v>
      </c>
      <c r="AM115">
        <f t="shared" ca="1" si="14"/>
        <v>0</v>
      </c>
      <c r="AN115">
        <f t="shared" ca="1" si="14"/>
        <v>0</v>
      </c>
      <c r="AO115">
        <f t="shared" ca="1" si="14"/>
        <v>0</v>
      </c>
      <c r="AP115">
        <f t="shared" ca="1" si="14"/>
        <v>0</v>
      </c>
      <c r="AQ115">
        <f t="shared" ca="1" si="14"/>
        <v>0</v>
      </c>
      <c r="AR115">
        <f t="shared" ca="1" si="14"/>
        <v>0</v>
      </c>
      <c r="AS115">
        <f t="shared" ca="1" si="14"/>
        <v>0</v>
      </c>
      <c r="AT115">
        <f t="shared" ca="1" si="14"/>
        <v>0</v>
      </c>
      <c r="AU115">
        <f t="shared" ca="1" si="14"/>
        <v>0</v>
      </c>
      <c r="AV115">
        <f t="shared" ca="1" si="14"/>
        <v>0</v>
      </c>
      <c r="AW115">
        <f t="shared" ca="1" si="14"/>
        <v>0</v>
      </c>
      <c r="AX115">
        <f t="shared" ca="1" si="14"/>
        <v>0</v>
      </c>
      <c r="AY115">
        <f t="shared" ca="1" si="14"/>
        <v>0</v>
      </c>
      <c r="AZ115">
        <f t="shared" ca="1" si="14"/>
        <v>0</v>
      </c>
      <c r="BA115">
        <f t="shared" ca="1" si="14"/>
        <v>0</v>
      </c>
      <c r="BC115">
        <f t="shared" ca="1" si="10"/>
        <v>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ca="1" si="15">SUM(B80,B98)</f>
        <v>0</v>
      </c>
      <c r="C116">
        <f t="shared" ca="1" si="15"/>
        <v>0</v>
      </c>
      <c r="D116">
        <f t="shared" ca="1" si="15"/>
        <v>0</v>
      </c>
      <c r="E116">
        <f t="shared" ca="1" si="15"/>
        <v>0</v>
      </c>
      <c r="F116">
        <f t="shared" ca="1" si="15"/>
        <v>0</v>
      </c>
      <c r="G116">
        <f t="shared" ca="1" si="15"/>
        <v>0</v>
      </c>
      <c r="H116">
        <f t="shared" ca="1" si="15"/>
        <v>0</v>
      </c>
      <c r="I116">
        <f t="shared" ca="1" si="15"/>
        <v>0</v>
      </c>
      <c r="J116">
        <f t="shared" ca="1" si="15"/>
        <v>0</v>
      </c>
      <c r="K116">
        <f t="shared" ca="1" si="15"/>
        <v>0</v>
      </c>
      <c r="L116">
        <f t="shared" ca="1" si="15"/>
        <v>0</v>
      </c>
      <c r="M116">
        <f t="shared" ca="1" si="15"/>
        <v>0</v>
      </c>
      <c r="N116">
        <f t="shared" ca="1" si="15"/>
        <v>0</v>
      </c>
      <c r="O116">
        <f t="shared" ca="1" si="15"/>
        <v>0</v>
      </c>
      <c r="P116">
        <f t="shared" ca="1" si="15"/>
        <v>0</v>
      </c>
      <c r="Q116">
        <f t="shared" ca="1" si="15"/>
        <v>0</v>
      </c>
      <c r="R116">
        <f t="shared" ca="1" si="15"/>
        <v>0</v>
      </c>
      <c r="S116">
        <f t="shared" ca="1" si="15"/>
        <v>0</v>
      </c>
      <c r="T116">
        <f t="shared" ca="1" si="15"/>
        <v>0</v>
      </c>
      <c r="U116">
        <f t="shared" ca="1" si="15"/>
        <v>0</v>
      </c>
      <c r="V116">
        <f t="shared" ca="1" si="15"/>
        <v>0</v>
      </c>
      <c r="W116">
        <f t="shared" ca="1" si="15"/>
        <v>0</v>
      </c>
      <c r="X116">
        <f t="shared" ca="1" si="15"/>
        <v>0</v>
      </c>
      <c r="Y116">
        <f t="shared" ca="1" si="15"/>
        <v>0</v>
      </c>
      <c r="Z116">
        <f t="shared" ca="1" si="15"/>
        <v>0</v>
      </c>
      <c r="AA116">
        <f t="shared" ca="1" si="15"/>
        <v>0</v>
      </c>
      <c r="AB116">
        <f t="shared" ca="1" si="15"/>
        <v>0</v>
      </c>
      <c r="AC116">
        <f t="shared" ca="1" si="15"/>
        <v>0</v>
      </c>
      <c r="AD116">
        <f t="shared" ca="1" si="15"/>
        <v>0</v>
      </c>
      <c r="AE116">
        <f t="shared" ca="1" si="15"/>
        <v>0</v>
      </c>
      <c r="AF116">
        <f t="shared" ca="1" si="15"/>
        <v>0</v>
      </c>
      <c r="AG116">
        <f t="shared" ca="1" si="15"/>
        <v>0</v>
      </c>
      <c r="AH116">
        <f t="shared" ref="AH116:BA116" ca="1" si="16">SUM(AH80,AH98)</f>
        <v>0</v>
      </c>
      <c r="AI116">
        <f t="shared" ca="1" si="16"/>
        <v>0</v>
      </c>
      <c r="AJ116">
        <f t="shared" ca="1" si="16"/>
        <v>0</v>
      </c>
      <c r="AK116">
        <f t="shared" ca="1" si="16"/>
        <v>0</v>
      </c>
      <c r="AL116">
        <f t="shared" ca="1" si="16"/>
        <v>0</v>
      </c>
      <c r="AM116">
        <f t="shared" ca="1" si="16"/>
        <v>0</v>
      </c>
      <c r="AN116">
        <f t="shared" ca="1" si="16"/>
        <v>0</v>
      </c>
      <c r="AO116">
        <f t="shared" ca="1" si="16"/>
        <v>0</v>
      </c>
      <c r="AP116">
        <f t="shared" ca="1" si="16"/>
        <v>0</v>
      </c>
      <c r="AQ116">
        <f t="shared" ca="1" si="16"/>
        <v>0</v>
      </c>
      <c r="AR116">
        <f t="shared" ca="1" si="16"/>
        <v>0</v>
      </c>
      <c r="AS116">
        <f t="shared" ca="1" si="16"/>
        <v>0</v>
      </c>
      <c r="AT116">
        <f t="shared" ca="1" si="16"/>
        <v>0</v>
      </c>
      <c r="AU116">
        <f t="shared" ca="1" si="16"/>
        <v>0</v>
      </c>
      <c r="AV116">
        <f t="shared" ca="1" si="16"/>
        <v>0</v>
      </c>
      <c r="AW116">
        <f t="shared" ca="1" si="16"/>
        <v>0</v>
      </c>
      <c r="AX116">
        <f t="shared" ca="1" si="16"/>
        <v>0</v>
      </c>
      <c r="AY116">
        <f t="shared" ca="1" si="16"/>
        <v>0</v>
      </c>
      <c r="AZ116">
        <f t="shared" ca="1" si="16"/>
        <v>0</v>
      </c>
      <c r="BA116">
        <f t="shared" ca="1" si="16"/>
        <v>0</v>
      </c>
      <c r="BC116">
        <f t="shared" ca="1" si="10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ca="1" si="17">SUM(B81,B99)</f>
        <v>0</v>
      </c>
      <c r="C117">
        <f t="shared" ca="1" si="17"/>
        <v>0</v>
      </c>
      <c r="D117">
        <f t="shared" ca="1" si="17"/>
        <v>0</v>
      </c>
      <c r="E117">
        <f t="shared" ca="1" si="17"/>
        <v>0</v>
      </c>
      <c r="F117">
        <f t="shared" ca="1" si="17"/>
        <v>0</v>
      </c>
      <c r="G117">
        <f t="shared" ca="1" si="17"/>
        <v>0</v>
      </c>
      <c r="H117">
        <f t="shared" ca="1" si="17"/>
        <v>0</v>
      </c>
      <c r="I117">
        <f t="shared" ca="1" si="17"/>
        <v>0</v>
      </c>
      <c r="J117">
        <f t="shared" ca="1" si="17"/>
        <v>0</v>
      </c>
      <c r="K117">
        <f t="shared" ca="1" si="17"/>
        <v>0</v>
      </c>
      <c r="L117">
        <f t="shared" ca="1" si="17"/>
        <v>0</v>
      </c>
      <c r="M117">
        <f t="shared" ca="1" si="17"/>
        <v>0</v>
      </c>
      <c r="N117">
        <f t="shared" ca="1" si="17"/>
        <v>0</v>
      </c>
      <c r="O117">
        <f t="shared" ca="1" si="17"/>
        <v>0</v>
      </c>
      <c r="P117">
        <f t="shared" ca="1" si="17"/>
        <v>0</v>
      </c>
      <c r="Q117">
        <f t="shared" ca="1" si="17"/>
        <v>0</v>
      </c>
      <c r="R117">
        <f t="shared" ca="1" si="17"/>
        <v>0</v>
      </c>
      <c r="S117">
        <f t="shared" ca="1" si="17"/>
        <v>0</v>
      </c>
      <c r="T117">
        <f t="shared" ca="1" si="17"/>
        <v>0</v>
      </c>
      <c r="U117">
        <f t="shared" ca="1" si="17"/>
        <v>0</v>
      </c>
      <c r="V117">
        <f t="shared" ca="1" si="17"/>
        <v>0</v>
      </c>
      <c r="W117">
        <f t="shared" ca="1" si="17"/>
        <v>0</v>
      </c>
      <c r="X117">
        <f t="shared" ca="1" si="17"/>
        <v>0</v>
      </c>
      <c r="Y117">
        <f t="shared" ca="1" si="17"/>
        <v>0</v>
      </c>
      <c r="Z117">
        <f t="shared" ca="1" si="17"/>
        <v>0</v>
      </c>
      <c r="AA117">
        <f t="shared" ca="1" si="17"/>
        <v>0</v>
      </c>
      <c r="AB117">
        <f t="shared" ca="1" si="17"/>
        <v>0</v>
      </c>
      <c r="AC117">
        <f t="shared" ca="1" si="17"/>
        <v>0</v>
      </c>
      <c r="AD117">
        <f t="shared" ca="1" si="17"/>
        <v>0</v>
      </c>
      <c r="AE117">
        <f t="shared" ca="1" si="17"/>
        <v>0</v>
      </c>
      <c r="AF117">
        <f t="shared" ca="1" si="17"/>
        <v>0</v>
      </c>
      <c r="AG117">
        <f t="shared" ca="1" si="17"/>
        <v>0</v>
      </c>
      <c r="AH117">
        <f t="shared" ref="AH117:BA117" ca="1" si="18">SUM(AH81,AH99)</f>
        <v>0</v>
      </c>
      <c r="AI117">
        <f t="shared" ca="1" si="18"/>
        <v>0</v>
      </c>
      <c r="AJ117">
        <f t="shared" ca="1" si="18"/>
        <v>0</v>
      </c>
      <c r="AK117">
        <f t="shared" ca="1" si="18"/>
        <v>0</v>
      </c>
      <c r="AL117">
        <f t="shared" ca="1" si="18"/>
        <v>0</v>
      </c>
      <c r="AM117">
        <f t="shared" ca="1" si="18"/>
        <v>0</v>
      </c>
      <c r="AN117">
        <f t="shared" ca="1" si="18"/>
        <v>0</v>
      </c>
      <c r="AO117">
        <f t="shared" ca="1" si="18"/>
        <v>0</v>
      </c>
      <c r="AP117">
        <f t="shared" ca="1" si="18"/>
        <v>0</v>
      </c>
      <c r="AQ117">
        <f t="shared" ca="1" si="18"/>
        <v>0</v>
      </c>
      <c r="AR117">
        <f t="shared" ca="1" si="18"/>
        <v>0</v>
      </c>
      <c r="AS117">
        <f t="shared" ca="1" si="18"/>
        <v>0</v>
      </c>
      <c r="AT117">
        <f t="shared" ca="1" si="18"/>
        <v>0</v>
      </c>
      <c r="AU117">
        <f t="shared" ca="1" si="18"/>
        <v>0</v>
      </c>
      <c r="AV117">
        <f t="shared" ca="1" si="18"/>
        <v>0</v>
      </c>
      <c r="AW117">
        <f t="shared" ca="1" si="18"/>
        <v>0</v>
      </c>
      <c r="AX117">
        <f t="shared" ca="1" si="18"/>
        <v>0</v>
      </c>
      <c r="AY117">
        <f t="shared" ca="1" si="18"/>
        <v>0</v>
      </c>
      <c r="AZ117">
        <f t="shared" ca="1" si="18"/>
        <v>0</v>
      </c>
      <c r="BA117">
        <f t="shared" ca="1" si="18"/>
        <v>0</v>
      </c>
      <c r="BC117">
        <f t="shared" ca="1" si="10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ca="1" si="19">SUM(B82,B100)</f>
        <v>0</v>
      </c>
      <c r="C118">
        <f t="shared" ca="1" si="19"/>
        <v>0</v>
      </c>
      <c r="D118">
        <f t="shared" ca="1" si="19"/>
        <v>0</v>
      </c>
      <c r="E118">
        <f t="shared" ca="1" si="19"/>
        <v>0</v>
      </c>
      <c r="F118">
        <f t="shared" ca="1" si="19"/>
        <v>0</v>
      </c>
      <c r="G118">
        <f t="shared" ca="1" si="19"/>
        <v>0</v>
      </c>
      <c r="H118">
        <f t="shared" ca="1" si="19"/>
        <v>0</v>
      </c>
      <c r="I118">
        <f t="shared" ca="1" si="19"/>
        <v>0</v>
      </c>
      <c r="J118">
        <f t="shared" ca="1" si="19"/>
        <v>0</v>
      </c>
      <c r="K118">
        <f t="shared" ca="1" si="19"/>
        <v>0</v>
      </c>
      <c r="L118">
        <f t="shared" ca="1" si="19"/>
        <v>0</v>
      </c>
      <c r="M118">
        <f t="shared" ca="1" si="19"/>
        <v>0</v>
      </c>
      <c r="N118">
        <f t="shared" ca="1" si="19"/>
        <v>0</v>
      </c>
      <c r="O118">
        <f t="shared" ca="1" si="19"/>
        <v>0</v>
      </c>
      <c r="P118">
        <f t="shared" ca="1" si="19"/>
        <v>0</v>
      </c>
      <c r="Q118">
        <f t="shared" ca="1" si="19"/>
        <v>0</v>
      </c>
      <c r="R118">
        <f t="shared" ca="1" si="19"/>
        <v>0</v>
      </c>
      <c r="S118">
        <f t="shared" ca="1" si="19"/>
        <v>0</v>
      </c>
      <c r="T118">
        <f t="shared" ca="1" si="19"/>
        <v>0</v>
      </c>
      <c r="U118">
        <f t="shared" ca="1" si="19"/>
        <v>0</v>
      </c>
      <c r="V118">
        <f t="shared" ca="1" si="19"/>
        <v>0</v>
      </c>
      <c r="W118">
        <f t="shared" ca="1" si="19"/>
        <v>0</v>
      </c>
      <c r="X118">
        <f t="shared" ca="1" si="19"/>
        <v>0</v>
      </c>
      <c r="Y118">
        <f t="shared" ca="1" si="19"/>
        <v>0</v>
      </c>
      <c r="Z118">
        <f t="shared" ca="1" si="19"/>
        <v>0</v>
      </c>
      <c r="AA118">
        <f t="shared" ca="1" si="19"/>
        <v>0</v>
      </c>
      <c r="AB118">
        <f t="shared" ca="1" si="19"/>
        <v>0</v>
      </c>
      <c r="AC118">
        <f t="shared" ca="1" si="19"/>
        <v>0</v>
      </c>
      <c r="AD118">
        <f t="shared" ca="1" si="19"/>
        <v>0</v>
      </c>
      <c r="AE118">
        <f t="shared" ca="1" si="19"/>
        <v>0</v>
      </c>
      <c r="AF118">
        <f t="shared" ca="1" si="19"/>
        <v>0</v>
      </c>
      <c r="AG118">
        <f t="shared" ca="1" si="19"/>
        <v>0</v>
      </c>
      <c r="AH118">
        <f t="shared" ref="AH118:BA118" ca="1" si="20">SUM(AH82,AH100)</f>
        <v>0</v>
      </c>
      <c r="AI118">
        <f t="shared" ca="1" si="20"/>
        <v>0</v>
      </c>
      <c r="AJ118">
        <f t="shared" ca="1" si="20"/>
        <v>0</v>
      </c>
      <c r="AK118">
        <f t="shared" ca="1" si="20"/>
        <v>0</v>
      </c>
      <c r="AL118">
        <f t="shared" ca="1" si="20"/>
        <v>0</v>
      </c>
      <c r="AM118">
        <f t="shared" ca="1" si="20"/>
        <v>0</v>
      </c>
      <c r="AN118">
        <f t="shared" ca="1" si="20"/>
        <v>0</v>
      </c>
      <c r="AO118">
        <f t="shared" ca="1" si="20"/>
        <v>0</v>
      </c>
      <c r="AP118">
        <f t="shared" ca="1" si="20"/>
        <v>0</v>
      </c>
      <c r="AQ118">
        <f t="shared" ca="1" si="20"/>
        <v>0</v>
      </c>
      <c r="AR118">
        <f t="shared" ca="1" si="20"/>
        <v>0</v>
      </c>
      <c r="AS118">
        <f t="shared" ca="1" si="20"/>
        <v>0</v>
      </c>
      <c r="AT118">
        <f t="shared" ca="1" si="20"/>
        <v>0</v>
      </c>
      <c r="AU118">
        <f t="shared" ca="1" si="20"/>
        <v>0</v>
      </c>
      <c r="AV118">
        <f t="shared" ca="1" si="20"/>
        <v>0</v>
      </c>
      <c r="AW118">
        <f t="shared" ca="1" si="20"/>
        <v>0</v>
      </c>
      <c r="AX118">
        <f t="shared" ca="1" si="20"/>
        <v>0</v>
      </c>
      <c r="AY118">
        <f t="shared" ca="1" si="20"/>
        <v>0</v>
      </c>
      <c r="AZ118">
        <f t="shared" ca="1" si="20"/>
        <v>0</v>
      </c>
      <c r="BA118">
        <f t="shared" ca="1" si="20"/>
        <v>0</v>
      </c>
      <c r="BC118">
        <f t="shared" ca="1" si="10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ca="1" si="21">SUM(B83,B101)</f>
        <v>0</v>
      </c>
      <c r="C119">
        <f t="shared" ca="1" si="21"/>
        <v>0</v>
      </c>
      <c r="D119">
        <f t="shared" ca="1" si="21"/>
        <v>0</v>
      </c>
      <c r="E119">
        <f t="shared" ca="1" si="21"/>
        <v>0</v>
      </c>
      <c r="F119">
        <f t="shared" ca="1" si="21"/>
        <v>0</v>
      </c>
      <c r="G119">
        <f t="shared" ca="1" si="21"/>
        <v>0</v>
      </c>
      <c r="H119">
        <f t="shared" ca="1" si="21"/>
        <v>0</v>
      </c>
      <c r="I119">
        <f t="shared" ca="1" si="21"/>
        <v>0</v>
      </c>
      <c r="J119">
        <f t="shared" ca="1" si="21"/>
        <v>0</v>
      </c>
      <c r="K119">
        <f t="shared" ca="1" si="21"/>
        <v>0</v>
      </c>
      <c r="L119">
        <f t="shared" ca="1" si="21"/>
        <v>0</v>
      </c>
      <c r="M119">
        <f t="shared" ca="1" si="21"/>
        <v>0</v>
      </c>
      <c r="N119">
        <f t="shared" ca="1" si="21"/>
        <v>0</v>
      </c>
      <c r="O119">
        <f t="shared" ca="1" si="21"/>
        <v>0</v>
      </c>
      <c r="P119">
        <f t="shared" ca="1" si="21"/>
        <v>0</v>
      </c>
      <c r="Q119">
        <f t="shared" ca="1" si="21"/>
        <v>0</v>
      </c>
      <c r="R119">
        <f t="shared" ca="1" si="21"/>
        <v>0</v>
      </c>
      <c r="S119">
        <f t="shared" ca="1" si="21"/>
        <v>0</v>
      </c>
      <c r="T119">
        <f t="shared" ca="1" si="21"/>
        <v>0</v>
      </c>
      <c r="U119">
        <f t="shared" ca="1" si="21"/>
        <v>0</v>
      </c>
      <c r="V119">
        <f t="shared" ca="1" si="21"/>
        <v>0</v>
      </c>
      <c r="W119">
        <f t="shared" ca="1" si="21"/>
        <v>0</v>
      </c>
      <c r="X119">
        <f t="shared" ca="1" si="21"/>
        <v>0</v>
      </c>
      <c r="Y119">
        <f t="shared" ca="1" si="21"/>
        <v>0</v>
      </c>
      <c r="Z119">
        <f t="shared" ca="1" si="21"/>
        <v>0</v>
      </c>
      <c r="AA119">
        <f t="shared" ca="1" si="21"/>
        <v>0</v>
      </c>
      <c r="AB119">
        <f t="shared" ca="1" si="21"/>
        <v>0</v>
      </c>
      <c r="AC119">
        <f t="shared" ca="1" si="21"/>
        <v>0</v>
      </c>
      <c r="AD119">
        <f t="shared" ca="1" si="21"/>
        <v>0</v>
      </c>
      <c r="AE119">
        <f t="shared" ca="1" si="21"/>
        <v>0</v>
      </c>
      <c r="AF119">
        <f t="shared" ca="1" si="21"/>
        <v>0</v>
      </c>
      <c r="AG119">
        <f t="shared" ca="1" si="21"/>
        <v>0</v>
      </c>
      <c r="AH119">
        <f t="shared" ref="AH119:BA119" ca="1" si="22">SUM(AH83,AH101)</f>
        <v>0</v>
      </c>
      <c r="AI119">
        <f t="shared" ca="1" si="22"/>
        <v>0</v>
      </c>
      <c r="AJ119">
        <f t="shared" ca="1" si="22"/>
        <v>0</v>
      </c>
      <c r="AK119">
        <f t="shared" ca="1" si="22"/>
        <v>0</v>
      </c>
      <c r="AL119">
        <f t="shared" ca="1" si="22"/>
        <v>0</v>
      </c>
      <c r="AM119">
        <f t="shared" ca="1" si="22"/>
        <v>0</v>
      </c>
      <c r="AN119">
        <f t="shared" ca="1" si="22"/>
        <v>0</v>
      </c>
      <c r="AO119">
        <f t="shared" ca="1" si="22"/>
        <v>0</v>
      </c>
      <c r="AP119">
        <f t="shared" ca="1" si="22"/>
        <v>0</v>
      </c>
      <c r="AQ119">
        <f t="shared" ca="1" si="22"/>
        <v>0</v>
      </c>
      <c r="AR119">
        <f t="shared" ca="1" si="22"/>
        <v>0</v>
      </c>
      <c r="AS119">
        <f t="shared" ca="1" si="22"/>
        <v>0</v>
      </c>
      <c r="AT119">
        <f t="shared" ca="1" si="22"/>
        <v>0</v>
      </c>
      <c r="AU119">
        <f t="shared" ca="1" si="22"/>
        <v>0</v>
      </c>
      <c r="AV119">
        <f t="shared" ca="1" si="22"/>
        <v>0</v>
      </c>
      <c r="AW119">
        <f t="shared" ca="1" si="22"/>
        <v>0</v>
      </c>
      <c r="AX119">
        <f t="shared" ca="1" si="22"/>
        <v>0</v>
      </c>
      <c r="AY119">
        <f t="shared" ca="1" si="22"/>
        <v>0</v>
      </c>
      <c r="AZ119">
        <f t="shared" ca="1" si="22"/>
        <v>0</v>
      </c>
      <c r="BA119">
        <f t="shared" ca="1" si="22"/>
        <v>0</v>
      </c>
      <c r="BC119">
        <f t="shared" ca="1" si="10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ca="1" si="23">SUM(B84,B102)</f>
        <v>0</v>
      </c>
      <c r="C120">
        <f t="shared" ca="1" si="23"/>
        <v>0</v>
      </c>
      <c r="D120">
        <f t="shared" ca="1" si="23"/>
        <v>0</v>
      </c>
      <c r="E120">
        <f t="shared" ca="1" si="23"/>
        <v>0</v>
      </c>
      <c r="F120">
        <f t="shared" ca="1" si="23"/>
        <v>0</v>
      </c>
      <c r="G120">
        <f t="shared" ca="1" si="23"/>
        <v>0</v>
      </c>
      <c r="H120">
        <f t="shared" ca="1" si="23"/>
        <v>0</v>
      </c>
      <c r="I120">
        <f t="shared" ca="1" si="23"/>
        <v>0</v>
      </c>
      <c r="J120">
        <f t="shared" ca="1" si="23"/>
        <v>0</v>
      </c>
      <c r="K120">
        <f t="shared" ca="1" si="23"/>
        <v>0</v>
      </c>
      <c r="L120">
        <f t="shared" ca="1" si="23"/>
        <v>0</v>
      </c>
      <c r="M120">
        <f t="shared" ca="1" si="23"/>
        <v>0</v>
      </c>
      <c r="N120">
        <f t="shared" ca="1" si="23"/>
        <v>0</v>
      </c>
      <c r="O120">
        <f t="shared" ca="1" si="23"/>
        <v>0</v>
      </c>
      <c r="P120">
        <f t="shared" ca="1" si="23"/>
        <v>0</v>
      </c>
      <c r="Q120">
        <f t="shared" ca="1" si="23"/>
        <v>0</v>
      </c>
      <c r="R120">
        <f t="shared" ca="1" si="23"/>
        <v>0</v>
      </c>
      <c r="S120">
        <f t="shared" ca="1" si="23"/>
        <v>0</v>
      </c>
      <c r="T120">
        <f t="shared" ca="1" si="23"/>
        <v>0</v>
      </c>
      <c r="U120">
        <f t="shared" ca="1" si="23"/>
        <v>0</v>
      </c>
      <c r="V120">
        <f t="shared" ca="1" si="23"/>
        <v>0</v>
      </c>
      <c r="W120">
        <f t="shared" ca="1" si="23"/>
        <v>0</v>
      </c>
      <c r="X120">
        <f t="shared" ca="1" si="23"/>
        <v>0</v>
      </c>
      <c r="Y120">
        <f t="shared" ca="1" si="23"/>
        <v>0</v>
      </c>
      <c r="Z120">
        <f t="shared" ca="1" si="23"/>
        <v>0</v>
      </c>
      <c r="AA120">
        <f t="shared" ca="1" si="23"/>
        <v>0</v>
      </c>
      <c r="AB120">
        <f t="shared" ca="1" si="23"/>
        <v>0</v>
      </c>
      <c r="AC120">
        <f t="shared" ca="1" si="23"/>
        <v>0</v>
      </c>
      <c r="AD120">
        <f t="shared" ca="1" si="23"/>
        <v>0</v>
      </c>
      <c r="AE120">
        <f t="shared" ca="1" si="23"/>
        <v>0</v>
      </c>
      <c r="AF120">
        <f t="shared" ca="1" si="23"/>
        <v>0</v>
      </c>
      <c r="AG120">
        <f t="shared" ca="1" si="23"/>
        <v>0</v>
      </c>
      <c r="AH120">
        <f t="shared" ref="AH120:BA120" ca="1" si="24">SUM(AH84,AH102)</f>
        <v>0</v>
      </c>
      <c r="AI120">
        <f t="shared" ca="1" si="24"/>
        <v>0</v>
      </c>
      <c r="AJ120">
        <f t="shared" ca="1" si="24"/>
        <v>0</v>
      </c>
      <c r="AK120">
        <f t="shared" ca="1" si="24"/>
        <v>0</v>
      </c>
      <c r="AL120">
        <f t="shared" ca="1" si="24"/>
        <v>0</v>
      </c>
      <c r="AM120">
        <f t="shared" ca="1" si="24"/>
        <v>0</v>
      </c>
      <c r="AN120">
        <f t="shared" ca="1" si="24"/>
        <v>0</v>
      </c>
      <c r="AO120">
        <f t="shared" ca="1" si="24"/>
        <v>0</v>
      </c>
      <c r="AP120">
        <f t="shared" ca="1" si="24"/>
        <v>0</v>
      </c>
      <c r="AQ120">
        <f t="shared" ca="1" si="24"/>
        <v>0</v>
      </c>
      <c r="AR120">
        <f t="shared" ca="1" si="24"/>
        <v>0</v>
      </c>
      <c r="AS120">
        <f t="shared" ca="1" si="24"/>
        <v>0</v>
      </c>
      <c r="AT120">
        <f t="shared" ca="1" si="24"/>
        <v>0</v>
      </c>
      <c r="AU120">
        <f t="shared" ca="1" si="24"/>
        <v>0</v>
      </c>
      <c r="AV120">
        <f t="shared" ca="1" si="24"/>
        <v>0</v>
      </c>
      <c r="AW120">
        <f t="shared" ca="1" si="24"/>
        <v>0</v>
      </c>
      <c r="AX120">
        <f t="shared" ca="1" si="24"/>
        <v>0</v>
      </c>
      <c r="AY120">
        <f t="shared" ca="1" si="24"/>
        <v>0</v>
      </c>
      <c r="AZ120">
        <f t="shared" ca="1" si="24"/>
        <v>0</v>
      </c>
      <c r="BA120">
        <f t="shared" ca="1" si="24"/>
        <v>0</v>
      </c>
      <c r="BC120">
        <f t="shared" ca="1" si="10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ca="1" si="25">SUM(B85,B103)</f>
        <v>0</v>
      </c>
      <c r="C121">
        <f t="shared" ca="1" si="25"/>
        <v>0</v>
      </c>
      <c r="D121">
        <f t="shared" ca="1" si="25"/>
        <v>0</v>
      </c>
      <c r="E121">
        <f t="shared" ca="1" si="25"/>
        <v>0</v>
      </c>
      <c r="F121">
        <f t="shared" ca="1" si="25"/>
        <v>0</v>
      </c>
      <c r="G121">
        <f t="shared" ca="1" si="25"/>
        <v>0</v>
      </c>
      <c r="H121">
        <f t="shared" ca="1" si="25"/>
        <v>0</v>
      </c>
      <c r="I121">
        <f t="shared" ca="1" si="25"/>
        <v>0</v>
      </c>
      <c r="J121">
        <f t="shared" ca="1" si="25"/>
        <v>0</v>
      </c>
      <c r="K121">
        <f t="shared" ca="1" si="25"/>
        <v>0</v>
      </c>
      <c r="L121">
        <f t="shared" ca="1" si="25"/>
        <v>0</v>
      </c>
      <c r="M121">
        <f t="shared" ca="1" si="25"/>
        <v>0</v>
      </c>
      <c r="N121">
        <f t="shared" ca="1" si="25"/>
        <v>0</v>
      </c>
      <c r="O121">
        <f t="shared" ca="1" si="25"/>
        <v>0</v>
      </c>
      <c r="P121">
        <f t="shared" ca="1" si="25"/>
        <v>0</v>
      </c>
      <c r="Q121">
        <f t="shared" ca="1" si="25"/>
        <v>0</v>
      </c>
      <c r="R121">
        <f t="shared" ca="1" si="25"/>
        <v>0</v>
      </c>
      <c r="S121">
        <f t="shared" ca="1" si="25"/>
        <v>0</v>
      </c>
      <c r="T121">
        <f t="shared" ca="1" si="25"/>
        <v>0</v>
      </c>
      <c r="U121">
        <f t="shared" ca="1" si="25"/>
        <v>0</v>
      </c>
      <c r="V121">
        <f t="shared" ca="1" si="25"/>
        <v>0</v>
      </c>
      <c r="W121">
        <f t="shared" ca="1" si="25"/>
        <v>0</v>
      </c>
      <c r="X121">
        <f t="shared" ca="1" si="25"/>
        <v>0</v>
      </c>
      <c r="Y121">
        <f t="shared" ca="1" si="25"/>
        <v>0</v>
      </c>
      <c r="Z121">
        <f t="shared" ca="1" si="25"/>
        <v>0</v>
      </c>
      <c r="AA121">
        <f t="shared" ca="1" si="25"/>
        <v>0</v>
      </c>
      <c r="AB121">
        <f t="shared" ca="1" si="25"/>
        <v>0</v>
      </c>
      <c r="AC121">
        <f t="shared" ca="1" si="25"/>
        <v>0</v>
      </c>
      <c r="AD121">
        <f t="shared" ca="1" si="25"/>
        <v>0</v>
      </c>
      <c r="AE121">
        <f t="shared" ca="1" si="25"/>
        <v>0</v>
      </c>
      <c r="AF121">
        <f t="shared" ca="1" si="25"/>
        <v>0</v>
      </c>
      <c r="AG121">
        <f t="shared" ca="1" si="25"/>
        <v>0</v>
      </c>
      <c r="AH121">
        <f t="shared" ref="AH121:BA121" ca="1" si="26">SUM(AH85,AH103)</f>
        <v>0</v>
      </c>
      <c r="AI121">
        <f t="shared" ca="1" si="26"/>
        <v>0</v>
      </c>
      <c r="AJ121">
        <f t="shared" ca="1" si="26"/>
        <v>0</v>
      </c>
      <c r="AK121">
        <f t="shared" ca="1" si="26"/>
        <v>0</v>
      </c>
      <c r="AL121">
        <f t="shared" ca="1" si="26"/>
        <v>0</v>
      </c>
      <c r="AM121">
        <f t="shared" ca="1" si="26"/>
        <v>0</v>
      </c>
      <c r="AN121">
        <f t="shared" ca="1" si="26"/>
        <v>0</v>
      </c>
      <c r="AO121">
        <f t="shared" ca="1" si="26"/>
        <v>0</v>
      </c>
      <c r="AP121">
        <f t="shared" ca="1" si="26"/>
        <v>0</v>
      </c>
      <c r="AQ121">
        <f t="shared" ca="1" si="26"/>
        <v>0</v>
      </c>
      <c r="AR121">
        <f t="shared" ca="1" si="26"/>
        <v>0</v>
      </c>
      <c r="AS121">
        <f t="shared" ca="1" si="26"/>
        <v>0</v>
      </c>
      <c r="AT121">
        <f t="shared" ca="1" si="26"/>
        <v>0</v>
      </c>
      <c r="AU121">
        <f t="shared" ca="1" si="26"/>
        <v>0</v>
      </c>
      <c r="AV121">
        <f t="shared" ca="1" si="26"/>
        <v>0</v>
      </c>
      <c r="AW121">
        <f t="shared" ca="1" si="26"/>
        <v>0</v>
      </c>
      <c r="AX121">
        <f t="shared" ca="1" si="26"/>
        <v>0</v>
      </c>
      <c r="AY121">
        <f t="shared" ca="1" si="26"/>
        <v>0</v>
      </c>
      <c r="AZ121">
        <f t="shared" ca="1" si="26"/>
        <v>0</v>
      </c>
      <c r="BA121">
        <f t="shared" ca="1" si="26"/>
        <v>0</v>
      </c>
      <c r="BC121">
        <f t="shared" ca="1" si="10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ca="1" si="27">SUM(B86,B104)</f>
        <v>0</v>
      </c>
      <c r="C122">
        <f t="shared" ca="1" si="27"/>
        <v>0</v>
      </c>
      <c r="D122">
        <f t="shared" ca="1" si="27"/>
        <v>0</v>
      </c>
      <c r="E122">
        <f t="shared" ca="1" si="27"/>
        <v>0</v>
      </c>
      <c r="F122">
        <f t="shared" ca="1" si="27"/>
        <v>0</v>
      </c>
      <c r="G122">
        <f t="shared" ca="1" si="27"/>
        <v>0</v>
      </c>
      <c r="H122">
        <f t="shared" ca="1" si="27"/>
        <v>0</v>
      </c>
      <c r="I122">
        <f t="shared" ca="1" si="27"/>
        <v>0</v>
      </c>
      <c r="J122">
        <f t="shared" ca="1" si="27"/>
        <v>0</v>
      </c>
      <c r="K122">
        <f t="shared" ca="1" si="27"/>
        <v>0</v>
      </c>
      <c r="L122">
        <f t="shared" ca="1" si="27"/>
        <v>0</v>
      </c>
      <c r="M122">
        <f t="shared" ca="1" si="27"/>
        <v>0</v>
      </c>
      <c r="N122">
        <f t="shared" ca="1" si="27"/>
        <v>0</v>
      </c>
      <c r="O122">
        <f t="shared" ca="1" si="27"/>
        <v>0</v>
      </c>
      <c r="P122">
        <f t="shared" ca="1" si="27"/>
        <v>0</v>
      </c>
      <c r="Q122">
        <f t="shared" ca="1" si="27"/>
        <v>0</v>
      </c>
      <c r="R122">
        <f t="shared" ca="1" si="27"/>
        <v>0</v>
      </c>
      <c r="S122">
        <f t="shared" ca="1" si="27"/>
        <v>0</v>
      </c>
      <c r="T122">
        <f t="shared" ca="1" si="27"/>
        <v>0</v>
      </c>
      <c r="U122">
        <f t="shared" ca="1" si="27"/>
        <v>0</v>
      </c>
      <c r="V122">
        <f t="shared" ca="1" si="27"/>
        <v>0</v>
      </c>
      <c r="W122">
        <f t="shared" ca="1" si="27"/>
        <v>0</v>
      </c>
      <c r="X122">
        <f t="shared" ca="1" si="27"/>
        <v>0</v>
      </c>
      <c r="Y122">
        <f t="shared" ca="1" si="27"/>
        <v>0</v>
      </c>
      <c r="Z122">
        <f t="shared" ca="1" si="27"/>
        <v>0</v>
      </c>
      <c r="AA122">
        <f t="shared" ca="1" si="27"/>
        <v>0</v>
      </c>
      <c r="AB122">
        <f t="shared" ca="1" si="27"/>
        <v>0</v>
      </c>
      <c r="AC122">
        <f t="shared" ca="1" si="27"/>
        <v>0</v>
      </c>
      <c r="AD122">
        <f t="shared" ca="1" si="27"/>
        <v>0</v>
      </c>
      <c r="AE122">
        <f t="shared" ca="1" si="27"/>
        <v>0</v>
      </c>
      <c r="AF122">
        <f t="shared" ca="1" si="27"/>
        <v>0</v>
      </c>
      <c r="AG122">
        <f t="shared" ca="1" si="27"/>
        <v>0</v>
      </c>
      <c r="AH122">
        <f t="shared" ref="AH122:BA122" ca="1" si="28">SUM(AH86,AH104)</f>
        <v>0</v>
      </c>
      <c r="AI122">
        <f t="shared" ca="1" si="28"/>
        <v>0</v>
      </c>
      <c r="AJ122">
        <f t="shared" ca="1" si="28"/>
        <v>0</v>
      </c>
      <c r="AK122">
        <f t="shared" ca="1" si="28"/>
        <v>0</v>
      </c>
      <c r="AL122">
        <f t="shared" ca="1" si="28"/>
        <v>0</v>
      </c>
      <c r="AM122">
        <f t="shared" ca="1" si="28"/>
        <v>0</v>
      </c>
      <c r="AN122">
        <f t="shared" ca="1" si="28"/>
        <v>0</v>
      </c>
      <c r="AO122">
        <f t="shared" ca="1" si="28"/>
        <v>0</v>
      </c>
      <c r="AP122">
        <f t="shared" ca="1" si="28"/>
        <v>0</v>
      </c>
      <c r="AQ122">
        <f t="shared" ca="1" si="28"/>
        <v>0</v>
      </c>
      <c r="AR122">
        <f t="shared" ca="1" si="28"/>
        <v>0</v>
      </c>
      <c r="AS122">
        <f t="shared" ca="1" si="28"/>
        <v>0</v>
      </c>
      <c r="AT122">
        <f t="shared" ca="1" si="28"/>
        <v>0</v>
      </c>
      <c r="AU122">
        <f t="shared" ca="1" si="28"/>
        <v>0</v>
      </c>
      <c r="AV122">
        <f t="shared" ca="1" si="28"/>
        <v>0</v>
      </c>
      <c r="AW122">
        <f t="shared" ca="1" si="28"/>
        <v>0</v>
      </c>
      <c r="AX122">
        <f t="shared" ca="1" si="28"/>
        <v>0</v>
      </c>
      <c r="AY122">
        <f t="shared" ca="1" si="28"/>
        <v>0</v>
      </c>
      <c r="AZ122">
        <f t="shared" ca="1" si="28"/>
        <v>0</v>
      </c>
      <c r="BA122">
        <f t="shared" ca="1" si="28"/>
        <v>0</v>
      </c>
      <c r="BC122">
        <f t="shared" ca="1" si="10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ca="1" si="29">SUM(B87,B105)</f>
        <v>0</v>
      </c>
      <c r="C123">
        <f t="shared" ca="1" si="29"/>
        <v>0</v>
      </c>
      <c r="D123">
        <f t="shared" ca="1" si="29"/>
        <v>0</v>
      </c>
      <c r="E123">
        <f t="shared" ca="1" si="29"/>
        <v>0</v>
      </c>
      <c r="F123">
        <f t="shared" ca="1" si="29"/>
        <v>0</v>
      </c>
      <c r="G123">
        <f t="shared" ca="1" si="29"/>
        <v>0</v>
      </c>
      <c r="H123">
        <f t="shared" ca="1" si="29"/>
        <v>0</v>
      </c>
      <c r="I123">
        <f t="shared" ca="1" si="29"/>
        <v>0</v>
      </c>
      <c r="J123">
        <f t="shared" ca="1" si="29"/>
        <v>0</v>
      </c>
      <c r="K123">
        <f t="shared" ca="1" si="29"/>
        <v>0</v>
      </c>
      <c r="L123">
        <f t="shared" ca="1" si="29"/>
        <v>0</v>
      </c>
      <c r="M123">
        <f t="shared" ca="1" si="29"/>
        <v>0</v>
      </c>
      <c r="N123">
        <f t="shared" ca="1" si="29"/>
        <v>0</v>
      </c>
      <c r="O123">
        <f t="shared" ca="1" si="29"/>
        <v>0</v>
      </c>
      <c r="P123">
        <f t="shared" ca="1" si="29"/>
        <v>0</v>
      </c>
      <c r="Q123">
        <f t="shared" ca="1" si="29"/>
        <v>0</v>
      </c>
      <c r="R123">
        <f t="shared" ca="1" si="29"/>
        <v>0</v>
      </c>
      <c r="S123">
        <f t="shared" ca="1" si="29"/>
        <v>0</v>
      </c>
      <c r="T123">
        <f t="shared" ca="1" si="29"/>
        <v>0</v>
      </c>
      <c r="U123">
        <f t="shared" ca="1" si="29"/>
        <v>0</v>
      </c>
      <c r="V123">
        <f t="shared" ca="1" si="29"/>
        <v>0</v>
      </c>
      <c r="W123">
        <f t="shared" ca="1" si="29"/>
        <v>0</v>
      </c>
      <c r="X123">
        <f t="shared" ca="1" si="29"/>
        <v>0</v>
      </c>
      <c r="Y123">
        <f t="shared" ca="1" si="29"/>
        <v>0</v>
      </c>
      <c r="Z123">
        <f t="shared" ca="1" si="29"/>
        <v>0</v>
      </c>
      <c r="AA123">
        <f t="shared" ca="1" si="29"/>
        <v>0</v>
      </c>
      <c r="AB123">
        <f t="shared" ca="1" si="29"/>
        <v>0</v>
      </c>
      <c r="AC123">
        <f t="shared" ca="1" si="29"/>
        <v>0</v>
      </c>
      <c r="AD123">
        <f t="shared" ca="1" si="29"/>
        <v>0</v>
      </c>
      <c r="AE123">
        <f t="shared" ca="1" si="29"/>
        <v>0</v>
      </c>
      <c r="AF123">
        <f t="shared" ca="1" si="29"/>
        <v>0</v>
      </c>
      <c r="AG123">
        <f t="shared" ca="1" si="29"/>
        <v>0</v>
      </c>
      <c r="AH123">
        <f t="shared" ref="AH123:BA123" ca="1" si="30">SUM(AH87,AH105)</f>
        <v>0</v>
      </c>
      <c r="AI123">
        <f t="shared" ca="1" si="30"/>
        <v>0</v>
      </c>
      <c r="AJ123">
        <f t="shared" ca="1" si="30"/>
        <v>0</v>
      </c>
      <c r="AK123">
        <f t="shared" ca="1" si="30"/>
        <v>0</v>
      </c>
      <c r="AL123">
        <f t="shared" ca="1" si="30"/>
        <v>0</v>
      </c>
      <c r="AM123">
        <f t="shared" ca="1" si="30"/>
        <v>0</v>
      </c>
      <c r="AN123">
        <f t="shared" ca="1" si="30"/>
        <v>0</v>
      </c>
      <c r="AO123">
        <f t="shared" ca="1" si="30"/>
        <v>0</v>
      </c>
      <c r="AP123">
        <f t="shared" ca="1" si="30"/>
        <v>0</v>
      </c>
      <c r="AQ123">
        <f t="shared" ca="1" si="30"/>
        <v>0</v>
      </c>
      <c r="AR123">
        <f t="shared" ca="1" si="30"/>
        <v>0</v>
      </c>
      <c r="AS123">
        <f t="shared" ca="1" si="30"/>
        <v>0</v>
      </c>
      <c r="AT123">
        <f t="shared" ca="1" si="30"/>
        <v>0</v>
      </c>
      <c r="AU123">
        <f t="shared" ca="1" si="30"/>
        <v>0</v>
      </c>
      <c r="AV123">
        <f t="shared" ca="1" si="30"/>
        <v>0</v>
      </c>
      <c r="AW123">
        <f t="shared" ca="1" si="30"/>
        <v>0</v>
      </c>
      <c r="AX123">
        <f t="shared" ca="1" si="30"/>
        <v>0</v>
      </c>
      <c r="AY123">
        <f t="shared" ca="1" si="30"/>
        <v>0</v>
      </c>
      <c r="AZ123">
        <f t="shared" ca="1" si="30"/>
        <v>0</v>
      </c>
      <c r="BA123">
        <f t="shared" ca="1" si="30"/>
        <v>0</v>
      </c>
      <c r="BC123">
        <f t="shared" ca="1" si="10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ca="1" si="31">SUM(B88,B106)</f>
        <v>0</v>
      </c>
      <c r="C124">
        <f t="shared" ca="1" si="31"/>
        <v>0</v>
      </c>
      <c r="D124">
        <f t="shared" ca="1" si="31"/>
        <v>0</v>
      </c>
      <c r="E124">
        <f t="shared" ca="1" si="31"/>
        <v>0</v>
      </c>
      <c r="F124">
        <f t="shared" ca="1" si="31"/>
        <v>0</v>
      </c>
      <c r="G124">
        <f t="shared" ca="1" si="31"/>
        <v>0</v>
      </c>
      <c r="H124">
        <f t="shared" ca="1" si="31"/>
        <v>0</v>
      </c>
      <c r="I124">
        <f t="shared" ca="1" si="31"/>
        <v>0</v>
      </c>
      <c r="J124">
        <f t="shared" ca="1" si="31"/>
        <v>0</v>
      </c>
      <c r="K124">
        <f t="shared" ca="1" si="31"/>
        <v>0</v>
      </c>
      <c r="L124">
        <f t="shared" ca="1" si="31"/>
        <v>0</v>
      </c>
      <c r="M124">
        <f t="shared" ca="1" si="31"/>
        <v>0</v>
      </c>
      <c r="N124">
        <f t="shared" ca="1" si="31"/>
        <v>0</v>
      </c>
      <c r="O124">
        <f t="shared" ca="1" si="31"/>
        <v>0</v>
      </c>
      <c r="P124">
        <f t="shared" ca="1" si="31"/>
        <v>0</v>
      </c>
      <c r="Q124">
        <f t="shared" ca="1" si="31"/>
        <v>0</v>
      </c>
      <c r="R124">
        <f t="shared" ca="1" si="31"/>
        <v>0</v>
      </c>
      <c r="S124">
        <f t="shared" ca="1" si="31"/>
        <v>0</v>
      </c>
      <c r="T124">
        <f t="shared" ca="1" si="31"/>
        <v>0</v>
      </c>
      <c r="U124">
        <f t="shared" ca="1" si="31"/>
        <v>0</v>
      </c>
      <c r="V124">
        <f t="shared" ca="1" si="31"/>
        <v>0</v>
      </c>
      <c r="W124">
        <f t="shared" ca="1" si="31"/>
        <v>0</v>
      </c>
      <c r="X124">
        <f t="shared" ca="1" si="31"/>
        <v>0</v>
      </c>
      <c r="Y124">
        <f t="shared" ca="1" si="31"/>
        <v>0</v>
      </c>
      <c r="Z124">
        <f t="shared" ca="1" si="31"/>
        <v>0</v>
      </c>
      <c r="AA124">
        <f t="shared" ca="1" si="31"/>
        <v>0</v>
      </c>
      <c r="AB124">
        <f t="shared" ca="1" si="31"/>
        <v>0</v>
      </c>
      <c r="AC124">
        <f t="shared" ca="1" si="31"/>
        <v>0</v>
      </c>
      <c r="AD124">
        <f t="shared" ca="1" si="31"/>
        <v>0</v>
      </c>
      <c r="AE124">
        <f t="shared" ca="1" si="31"/>
        <v>0</v>
      </c>
      <c r="AF124">
        <f t="shared" ca="1" si="31"/>
        <v>0</v>
      </c>
      <c r="AG124">
        <f t="shared" ca="1" si="31"/>
        <v>0</v>
      </c>
      <c r="AH124">
        <f t="shared" ref="AH124:BA124" ca="1" si="32">SUM(AH88,AH106)</f>
        <v>0</v>
      </c>
      <c r="AI124">
        <f t="shared" ca="1" si="32"/>
        <v>0</v>
      </c>
      <c r="AJ124">
        <f t="shared" ca="1" si="32"/>
        <v>0</v>
      </c>
      <c r="AK124">
        <f t="shared" ca="1" si="32"/>
        <v>0</v>
      </c>
      <c r="AL124">
        <f t="shared" ca="1" si="32"/>
        <v>0</v>
      </c>
      <c r="AM124">
        <f t="shared" ca="1" si="32"/>
        <v>0</v>
      </c>
      <c r="AN124">
        <f t="shared" ca="1" si="32"/>
        <v>0</v>
      </c>
      <c r="AO124">
        <f t="shared" ca="1" si="32"/>
        <v>0</v>
      </c>
      <c r="AP124">
        <f t="shared" ca="1" si="32"/>
        <v>0</v>
      </c>
      <c r="AQ124">
        <f t="shared" ca="1" si="32"/>
        <v>0</v>
      </c>
      <c r="AR124">
        <f t="shared" ca="1" si="32"/>
        <v>0</v>
      </c>
      <c r="AS124">
        <f t="shared" ca="1" si="32"/>
        <v>0</v>
      </c>
      <c r="AT124">
        <f t="shared" ca="1" si="32"/>
        <v>0</v>
      </c>
      <c r="AU124">
        <f t="shared" ca="1" si="32"/>
        <v>0</v>
      </c>
      <c r="AV124">
        <f t="shared" ca="1" si="32"/>
        <v>0</v>
      </c>
      <c r="AW124">
        <f t="shared" ca="1" si="32"/>
        <v>0</v>
      </c>
      <c r="AX124">
        <f t="shared" ca="1" si="32"/>
        <v>0</v>
      </c>
      <c r="AY124">
        <f t="shared" ca="1" si="32"/>
        <v>0</v>
      </c>
      <c r="AZ124">
        <f t="shared" ca="1" si="32"/>
        <v>0</v>
      </c>
      <c r="BA124">
        <f t="shared" ca="1" si="32"/>
        <v>0</v>
      </c>
      <c r="BC124">
        <f t="shared" ca="1" si="10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ca="1" si="33">SUM(B89,B107)</f>
        <v>0</v>
      </c>
      <c r="C125">
        <f t="shared" ca="1" si="33"/>
        <v>0</v>
      </c>
      <c r="D125">
        <f t="shared" ca="1" si="33"/>
        <v>0</v>
      </c>
      <c r="E125">
        <f t="shared" ca="1" si="33"/>
        <v>0</v>
      </c>
      <c r="F125">
        <f t="shared" ca="1" si="33"/>
        <v>0</v>
      </c>
      <c r="G125">
        <f t="shared" ca="1" si="33"/>
        <v>0</v>
      </c>
      <c r="H125">
        <f t="shared" ca="1" si="33"/>
        <v>0</v>
      </c>
      <c r="I125">
        <f t="shared" ca="1" si="33"/>
        <v>0</v>
      </c>
      <c r="J125">
        <f t="shared" ca="1" si="33"/>
        <v>0</v>
      </c>
      <c r="K125">
        <f t="shared" ca="1" si="33"/>
        <v>0</v>
      </c>
      <c r="L125">
        <f t="shared" ca="1" si="33"/>
        <v>0</v>
      </c>
      <c r="M125">
        <f t="shared" ca="1" si="33"/>
        <v>0</v>
      </c>
      <c r="N125">
        <f t="shared" ca="1" si="33"/>
        <v>0</v>
      </c>
      <c r="O125">
        <f t="shared" ca="1" si="33"/>
        <v>0</v>
      </c>
      <c r="P125">
        <f t="shared" ca="1" si="33"/>
        <v>0</v>
      </c>
      <c r="Q125">
        <f t="shared" ca="1" si="33"/>
        <v>0</v>
      </c>
      <c r="R125">
        <f t="shared" ca="1" si="33"/>
        <v>0</v>
      </c>
      <c r="S125">
        <f t="shared" ca="1" si="33"/>
        <v>0</v>
      </c>
      <c r="T125">
        <f t="shared" ca="1" si="33"/>
        <v>0</v>
      </c>
      <c r="U125">
        <f t="shared" ca="1" si="33"/>
        <v>0</v>
      </c>
      <c r="V125">
        <f t="shared" ca="1" si="33"/>
        <v>0</v>
      </c>
      <c r="W125">
        <f t="shared" ca="1" si="33"/>
        <v>0</v>
      </c>
      <c r="X125">
        <f t="shared" ca="1" si="33"/>
        <v>0</v>
      </c>
      <c r="Y125">
        <f t="shared" ca="1" si="33"/>
        <v>0</v>
      </c>
      <c r="Z125">
        <f t="shared" ca="1" si="33"/>
        <v>0</v>
      </c>
      <c r="AA125">
        <f t="shared" ca="1" si="33"/>
        <v>0</v>
      </c>
      <c r="AB125">
        <f t="shared" ca="1" si="33"/>
        <v>0</v>
      </c>
      <c r="AC125">
        <f t="shared" ca="1" si="33"/>
        <v>0</v>
      </c>
      <c r="AD125">
        <f t="shared" ca="1" si="33"/>
        <v>0</v>
      </c>
      <c r="AE125">
        <f t="shared" ca="1" si="33"/>
        <v>0</v>
      </c>
      <c r="AF125">
        <f t="shared" ca="1" si="33"/>
        <v>0</v>
      </c>
      <c r="AG125">
        <f t="shared" ca="1" si="33"/>
        <v>0</v>
      </c>
      <c r="AH125">
        <f t="shared" ref="AH125:BA125" ca="1" si="34">SUM(AH89,AH107)</f>
        <v>0</v>
      </c>
      <c r="AI125">
        <f t="shared" ca="1" si="34"/>
        <v>0</v>
      </c>
      <c r="AJ125">
        <f t="shared" ca="1" si="34"/>
        <v>0</v>
      </c>
      <c r="AK125">
        <f t="shared" ca="1" si="34"/>
        <v>0</v>
      </c>
      <c r="AL125">
        <f t="shared" ca="1" si="34"/>
        <v>0</v>
      </c>
      <c r="AM125">
        <f t="shared" ca="1" si="34"/>
        <v>0</v>
      </c>
      <c r="AN125">
        <f t="shared" ca="1" si="34"/>
        <v>0</v>
      </c>
      <c r="AO125">
        <f t="shared" ca="1" si="34"/>
        <v>0</v>
      </c>
      <c r="AP125">
        <f t="shared" ca="1" si="34"/>
        <v>0</v>
      </c>
      <c r="AQ125">
        <f t="shared" ca="1" si="34"/>
        <v>0</v>
      </c>
      <c r="AR125">
        <f t="shared" ca="1" si="34"/>
        <v>0</v>
      </c>
      <c r="AS125">
        <f t="shared" ca="1" si="34"/>
        <v>0</v>
      </c>
      <c r="AT125">
        <f t="shared" ca="1" si="34"/>
        <v>0</v>
      </c>
      <c r="AU125">
        <f t="shared" ca="1" si="34"/>
        <v>0</v>
      </c>
      <c r="AV125">
        <f t="shared" ca="1" si="34"/>
        <v>0</v>
      </c>
      <c r="AW125">
        <f t="shared" ca="1" si="34"/>
        <v>0</v>
      </c>
      <c r="AX125">
        <f t="shared" ca="1" si="34"/>
        <v>0</v>
      </c>
      <c r="AY125">
        <f t="shared" ca="1" si="34"/>
        <v>0</v>
      </c>
      <c r="AZ125">
        <f t="shared" ca="1" si="34"/>
        <v>0</v>
      </c>
      <c r="BA125">
        <f t="shared" ca="1" si="34"/>
        <v>0</v>
      </c>
      <c r="BC125">
        <f t="shared" ca="1" si="10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ca="1" si="35">SUM(B90,B108)</f>
        <v>0</v>
      </c>
      <c r="C126">
        <f t="shared" ca="1" si="35"/>
        <v>0</v>
      </c>
      <c r="D126">
        <f t="shared" ca="1" si="35"/>
        <v>0</v>
      </c>
      <c r="E126">
        <f t="shared" ca="1" si="35"/>
        <v>0</v>
      </c>
      <c r="F126">
        <f t="shared" ca="1" si="35"/>
        <v>0</v>
      </c>
      <c r="G126">
        <f t="shared" ca="1" si="35"/>
        <v>0</v>
      </c>
      <c r="H126">
        <f t="shared" ca="1" si="35"/>
        <v>0</v>
      </c>
      <c r="I126">
        <f t="shared" ca="1" si="35"/>
        <v>0</v>
      </c>
      <c r="J126">
        <f t="shared" ca="1" si="35"/>
        <v>0</v>
      </c>
      <c r="K126">
        <f t="shared" ca="1" si="35"/>
        <v>0</v>
      </c>
      <c r="L126">
        <f t="shared" ca="1" si="35"/>
        <v>0</v>
      </c>
      <c r="M126">
        <f t="shared" ca="1" si="35"/>
        <v>0</v>
      </c>
      <c r="N126">
        <f t="shared" ca="1" si="35"/>
        <v>0</v>
      </c>
      <c r="O126">
        <f t="shared" ca="1" si="35"/>
        <v>0</v>
      </c>
      <c r="P126">
        <f t="shared" ca="1" si="35"/>
        <v>0</v>
      </c>
      <c r="Q126">
        <f t="shared" ca="1" si="35"/>
        <v>0</v>
      </c>
      <c r="R126">
        <f t="shared" ca="1" si="35"/>
        <v>0</v>
      </c>
      <c r="S126">
        <f t="shared" ca="1" si="35"/>
        <v>0</v>
      </c>
      <c r="T126">
        <f t="shared" ca="1" si="35"/>
        <v>0</v>
      </c>
      <c r="U126">
        <f t="shared" ca="1" si="35"/>
        <v>0</v>
      </c>
      <c r="V126">
        <f t="shared" ca="1" si="35"/>
        <v>0</v>
      </c>
      <c r="W126">
        <f t="shared" ca="1" si="35"/>
        <v>0</v>
      </c>
      <c r="X126">
        <f t="shared" ca="1" si="35"/>
        <v>0</v>
      </c>
      <c r="Y126">
        <f t="shared" ca="1" si="35"/>
        <v>0</v>
      </c>
      <c r="Z126">
        <f t="shared" ca="1" si="35"/>
        <v>0</v>
      </c>
      <c r="AA126">
        <f t="shared" ca="1" si="35"/>
        <v>0</v>
      </c>
      <c r="AB126">
        <f t="shared" ca="1" si="35"/>
        <v>0</v>
      </c>
      <c r="AC126">
        <f t="shared" ca="1" si="35"/>
        <v>0</v>
      </c>
      <c r="AD126">
        <f t="shared" ca="1" si="35"/>
        <v>0</v>
      </c>
      <c r="AE126">
        <f t="shared" ca="1" si="35"/>
        <v>0</v>
      </c>
      <c r="AF126">
        <f t="shared" ca="1" si="35"/>
        <v>0</v>
      </c>
      <c r="AG126">
        <f t="shared" ca="1" si="35"/>
        <v>0</v>
      </c>
      <c r="AH126">
        <f t="shared" ref="AH126:BA126" ca="1" si="36">SUM(AH90,AH108)</f>
        <v>0</v>
      </c>
      <c r="AI126">
        <f t="shared" ca="1" si="36"/>
        <v>0</v>
      </c>
      <c r="AJ126">
        <f t="shared" ca="1" si="36"/>
        <v>0</v>
      </c>
      <c r="AK126">
        <f t="shared" ca="1" si="36"/>
        <v>0</v>
      </c>
      <c r="AL126">
        <f t="shared" ca="1" si="36"/>
        <v>0</v>
      </c>
      <c r="AM126">
        <f t="shared" ca="1" si="36"/>
        <v>0</v>
      </c>
      <c r="AN126">
        <f t="shared" ca="1" si="36"/>
        <v>0</v>
      </c>
      <c r="AO126">
        <f t="shared" ca="1" si="36"/>
        <v>0</v>
      </c>
      <c r="AP126">
        <f t="shared" ca="1" si="36"/>
        <v>0</v>
      </c>
      <c r="AQ126">
        <f t="shared" ca="1" si="36"/>
        <v>0</v>
      </c>
      <c r="AR126">
        <f t="shared" ca="1" si="36"/>
        <v>0</v>
      </c>
      <c r="AS126">
        <f t="shared" ca="1" si="36"/>
        <v>0</v>
      </c>
      <c r="AT126">
        <f t="shared" ca="1" si="36"/>
        <v>0</v>
      </c>
      <c r="AU126">
        <f t="shared" ca="1" si="36"/>
        <v>0</v>
      </c>
      <c r="AV126">
        <f t="shared" ca="1" si="36"/>
        <v>0</v>
      </c>
      <c r="AW126">
        <f t="shared" ca="1" si="36"/>
        <v>0</v>
      </c>
      <c r="AX126">
        <f t="shared" ca="1" si="36"/>
        <v>0</v>
      </c>
      <c r="AY126">
        <f t="shared" ca="1" si="36"/>
        <v>0</v>
      </c>
      <c r="AZ126">
        <f t="shared" ca="1" si="36"/>
        <v>0</v>
      </c>
      <c r="BA126">
        <f t="shared" ca="1" si="36"/>
        <v>0</v>
      </c>
      <c r="BC126">
        <f t="shared" ca="1" si="10"/>
        <v>0</v>
      </c>
    </row>
    <row r="127" spans="1:55" x14ac:dyDescent="0.35">
      <c r="A127" s="3" t="str">
        <f>"All "&amp;Setup!$B$15</f>
        <v>All Caseloads</v>
      </c>
      <c r="B127">
        <f ca="1">SUM(B112:B126)</f>
        <v>0</v>
      </c>
      <c r="C127">
        <f t="shared" ref="C127:BA127" ca="1" si="37">SUM(C112:C126)</f>
        <v>0</v>
      </c>
      <c r="D127">
        <f t="shared" ca="1" si="37"/>
        <v>0</v>
      </c>
      <c r="E127">
        <f t="shared" ca="1" si="37"/>
        <v>0</v>
      </c>
      <c r="F127">
        <f t="shared" ca="1" si="37"/>
        <v>0</v>
      </c>
      <c r="G127">
        <f t="shared" ca="1" si="37"/>
        <v>0</v>
      </c>
      <c r="H127">
        <f t="shared" ca="1" si="37"/>
        <v>0</v>
      </c>
      <c r="I127">
        <f t="shared" ca="1" si="37"/>
        <v>0</v>
      </c>
      <c r="J127">
        <f t="shared" ca="1" si="37"/>
        <v>0</v>
      </c>
      <c r="K127">
        <f t="shared" ca="1" si="37"/>
        <v>0</v>
      </c>
      <c r="L127">
        <f t="shared" ca="1" si="37"/>
        <v>0</v>
      </c>
      <c r="M127">
        <f t="shared" ca="1" si="37"/>
        <v>0</v>
      </c>
      <c r="N127">
        <f t="shared" ca="1" si="37"/>
        <v>0</v>
      </c>
      <c r="O127">
        <f t="shared" ca="1" si="37"/>
        <v>0</v>
      </c>
      <c r="P127">
        <f t="shared" ca="1" si="37"/>
        <v>0</v>
      </c>
      <c r="Q127">
        <f t="shared" ca="1" si="37"/>
        <v>0</v>
      </c>
      <c r="R127">
        <f t="shared" ca="1" si="37"/>
        <v>0</v>
      </c>
      <c r="S127">
        <f t="shared" ca="1" si="37"/>
        <v>0</v>
      </c>
      <c r="T127">
        <f t="shared" ca="1" si="37"/>
        <v>0</v>
      </c>
      <c r="U127">
        <f t="shared" ca="1" si="37"/>
        <v>0</v>
      </c>
      <c r="V127">
        <f t="shared" ca="1" si="37"/>
        <v>0</v>
      </c>
      <c r="W127">
        <f t="shared" ca="1" si="37"/>
        <v>0</v>
      </c>
      <c r="X127">
        <f t="shared" ca="1" si="37"/>
        <v>0</v>
      </c>
      <c r="Y127">
        <f t="shared" ca="1" si="37"/>
        <v>0</v>
      </c>
      <c r="Z127">
        <f t="shared" ca="1" si="37"/>
        <v>0</v>
      </c>
      <c r="AA127">
        <f t="shared" ca="1" si="37"/>
        <v>0</v>
      </c>
      <c r="AB127">
        <f t="shared" ca="1" si="37"/>
        <v>0</v>
      </c>
      <c r="AC127">
        <f t="shared" ca="1" si="37"/>
        <v>0</v>
      </c>
      <c r="AD127">
        <f t="shared" ca="1" si="37"/>
        <v>0</v>
      </c>
      <c r="AE127">
        <f t="shared" ca="1" si="37"/>
        <v>0</v>
      </c>
      <c r="AF127">
        <f t="shared" ca="1" si="37"/>
        <v>0</v>
      </c>
      <c r="AG127">
        <f t="shared" ca="1" si="37"/>
        <v>0</v>
      </c>
      <c r="AH127">
        <f t="shared" ca="1" si="37"/>
        <v>0</v>
      </c>
      <c r="AI127">
        <f t="shared" ca="1" si="37"/>
        <v>0</v>
      </c>
      <c r="AJ127">
        <f t="shared" ca="1" si="37"/>
        <v>0</v>
      </c>
      <c r="AK127">
        <f t="shared" ca="1" si="37"/>
        <v>0</v>
      </c>
      <c r="AL127">
        <f t="shared" ca="1" si="37"/>
        <v>0</v>
      </c>
      <c r="AM127">
        <f t="shared" ca="1" si="37"/>
        <v>0</v>
      </c>
      <c r="AN127">
        <f t="shared" ca="1" si="37"/>
        <v>0</v>
      </c>
      <c r="AO127">
        <f t="shared" ca="1" si="37"/>
        <v>0</v>
      </c>
      <c r="AP127">
        <f t="shared" ca="1" si="37"/>
        <v>0</v>
      </c>
      <c r="AQ127">
        <f t="shared" ca="1" si="37"/>
        <v>0</v>
      </c>
      <c r="AR127">
        <f t="shared" ca="1" si="37"/>
        <v>0</v>
      </c>
      <c r="AS127">
        <f t="shared" ca="1" si="37"/>
        <v>0</v>
      </c>
      <c r="AT127">
        <f t="shared" ca="1" si="37"/>
        <v>0</v>
      </c>
      <c r="AU127">
        <f t="shared" ca="1" si="37"/>
        <v>0</v>
      </c>
      <c r="AV127">
        <f t="shared" ca="1" si="37"/>
        <v>0</v>
      </c>
      <c r="AW127">
        <f t="shared" ca="1" si="37"/>
        <v>0</v>
      </c>
      <c r="AX127">
        <f t="shared" ca="1" si="37"/>
        <v>0</v>
      </c>
      <c r="AY127">
        <f t="shared" ca="1" si="37"/>
        <v>0</v>
      </c>
      <c r="AZ127">
        <f t="shared" ca="1" si="37"/>
        <v>0</v>
      </c>
      <c r="BA127">
        <f t="shared" ca="1" si="37"/>
        <v>0</v>
      </c>
      <c r="BC127">
        <f t="shared" ca="1" si="10"/>
        <v>0</v>
      </c>
    </row>
    <row r="128" spans="1:55" x14ac:dyDescent="0.35">
      <c r="A128" s="2"/>
    </row>
    <row r="131" spans="1:101" x14ac:dyDescent="0.35">
      <c r="A131" t="s">
        <v>117</v>
      </c>
    </row>
    <row r="132" spans="1:101" x14ac:dyDescent="0.35">
      <c r="A132" t="s">
        <v>69</v>
      </c>
      <c r="B132" cm="1">
        <f t="array" ref="B132">INDEX(Capacity!$Y$10:$Y$109,COLUMN(A1),1)</f>
        <v>0</v>
      </c>
      <c r="C132" cm="1">
        <f t="array" ref="C132">INDEX(Capacity!$Y$10:$Y$109,COLUMN(B1),1)</f>
        <v>0</v>
      </c>
      <c r="D132" cm="1">
        <f t="array" ref="D132">INDEX(Capacity!$Y$10:$Y$109,COLUMN(C1),1)</f>
        <v>0</v>
      </c>
      <c r="E132" cm="1">
        <f t="array" ref="E132">INDEX(Capacity!$Y$10:$Y$109,COLUMN(D1),1)</f>
        <v>0</v>
      </c>
      <c r="F132" cm="1">
        <f t="array" ref="F132">INDEX(Capacity!$Y$10:$Y$109,COLUMN(E1),1)</f>
        <v>0</v>
      </c>
      <c r="G132" cm="1">
        <f t="array" ref="G132">INDEX(Capacity!$Y$10:$Y$109,COLUMN(F1),1)</f>
        <v>0</v>
      </c>
      <c r="H132" cm="1">
        <f t="array" ref="H132">INDEX(Capacity!$Y$10:$Y$109,COLUMN(G1),1)</f>
        <v>0</v>
      </c>
      <c r="I132" cm="1">
        <f t="array" ref="I132">INDEX(Capacity!$Y$10:$Y$109,COLUMN(H1),1)</f>
        <v>0</v>
      </c>
      <c r="J132" cm="1">
        <f t="array" ref="J132">INDEX(Capacity!$Y$10:$Y$109,COLUMN(I1),1)</f>
        <v>0</v>
      </c>
      <c r="K132" cm="1">
        <f t="array" ref="K132">INDEX(Capacity!$Y$10:$Y$109,COLUMN(J1),1)</f>
        <v>0</v>
      </c>
      <c r="L132" cm="1">
        <f t="array" ref="L132">INDEX(Capacity!$Y$10:$Y$109,COLUMN(K1),1)</f>
        <v>0</v>
      </c>
      <c r="M132" cm="1">
        <f t="array" ref="M132">INDEX(Capacity!$Y$10:$Y$109,COLUMN(L1),1)</f>
        <v>0</v>
      </c>
      <c r="N132" cm="1">
        <f t="array" ref="N132">INDEX(Capacity!$Y$10:$Y$109,COLUMN(M1),1)</f>
        <v>0</v>
      </c>
      <c r="O132" cm="1">
        <f t="array" ref="O132">INDEX(Capacity!$Y$10:$Y$109,COLUMN(N1),1)</f>
        <v>0</v>
      </c>
      <c r="P132" cm="1">
        <f t="array" ref="P132">INDEX(Capacity!$Y$10:$Y$109,COLUMN(O1),1)</f>
        <v>0</v>
      </c>
      <c r="Q132" cm="1">
        <f t="array" ref="Q132">INDEX(Capacity!$Y$10:$Y$109,COLUMN(P1),1)</f>
        <v>0</v>
      </c>
      <c r="R132" cm="1">
        <f t="array" ref="R132">INDEX(Capacity!$Y$10:$Y$109,COLUMN(Q1),1)</f>
        <v>0</v>
      </c>
      <c r="S132" cm="1">
        <f t="array" ref="S132">INDEX(Capacity!$Y$10:$Y$109,COLUMN(R1),1)</f>
        <v>0</v>
      </c>
      <c r="T132" cm="1">
        <f t="array" ref="T132">INDEX(Capacity!$Y$10:$Y$109,COLUMN(S1),1)</f>
        <v>0</v>
      </c>
      <c r="U132" cm="1">
        <f t="array" ref="U132">INDEX(Capacity!$Y$10:$Y$109,COLUMN(T1),1)</f>
        <v>0</v>
      </c>
      <c r="V132" cm="1">
        <f t="array" ref="V132">INDEX(Capacity!$Y$10:$Y$109,COLUMN(U1),1)</f>
        <v>0</v>
      </c>
      <c r="W132" cm="1">
        <f t="array" ref="W132">INDEX(Capacity!$Y$10:$Y$109,COLUMN(V1),1)</f>
        <v>0</v>
      </c>
      <c r="X132" cm="1">
        <f t="array" ref="X132">INDEX(Capacity!$Y$10:$Y$109,COLUMN(W1),1)</f>
        <v>0</v>
      </c>
      <c r="Y132" cm="1">
        <f t="array" ref="Y132">INDEX(Capacity!$Y$10:$Y$109,COLUMN(X1),1)</f>
        <v>0</v>
      </c>
      <c r="Z132" cm="1">
        <f t="array" ref="Z132">INDEX(Capacity!$Y$10:$Y$109,COLUMN(Y1),1)</f>
        <v>0</v>
      </c>
      <c r="AA132" cm="1">
        <f t="array" ref="AA132">INDEX(Capacity!$Y$10:$Y$109,COLUMN(Z1),1)</f>
        <v>0</v>
      </c>
      <c r="AB132" cm="1">
        <f t="array" ref="AB132">INDEX(Capacity!$Y$10:$Y$109,COLUMN(AA1),1)</f>
        <v>0</v>
      </c>
      <c r="AC132" cm="1">
        <f t="array" ref="AC132">INDEX(Capacity!$Y$10:$Y$109,COLUMN(AB1),1)</f>
        <v>0</v>
      </c>
      <c r="AD132" cm="1">
        <f t="array" ref="AD132">INDEX(Capacity!$Y$10:$Y$109,COLUMN(AC1),1)</f>
        <v>0</v>
      </c>
      <c r="AE132" cm="1">
        <f t="array" ref="AE132">INDEX(Capacity!$Y$10:$Y$109,COLUMN(AD1),1)</f>
        <v>0</v>
      </c>
      <c r="AF132" cm="1">
        <f t="array" ref="AF132">INDEX(Capacity!$Y$10:$Y$109,COLUMN(AE1),1)</f>
        <v>0</v>
      </c>
      <c r="AG132" cm="1">
        <f t="array" ref="AG132">INDEX(Capacity!$Y$10:$Y$109,COLUMN(AF1),1)</f>
        <v>0</v>
      </c>
      <c r="AH132" cm="1">
        <f t="array" ref="AH132">INDEX(Capacity!$Y$10:$Y$109,COLUMN(AG1),1)</f>
        <v>0</v>
      </c>
      <c r="AI132" cm="1">
        <f t="array" ref="AI132">INDEX(Capacity!$Y$10:$Y$109,COLUMN(AH1),1)</f>
        <v>0</v>
      </c>
      <c r="AJ132" cm="1">
        <f t="array" ref="AJ132">INDEX(Capacity!$Y$10:$Y$109,COLUMN(AI1),1)</f>
        <v>0</v>
      </c>
      <c r="AK132" cm="1">
        <f t="array" ref="AK132">INDEX(Capacity!$Y$10:$Y$109,COLUMN(AJ1),1)</f>
        <v>0</v>
      </c>
      <c r="AL132" cm="1">
        <f t="array" ref="AL132">INDEX(Capacity!$Y$10:$Y$109,COLUMN(AK1),1)</f>
        <v>0</v>
      </c>
      <c r="AM132" cm="1">
        <f t="array" ref="AM132">INDEX(Capacity!$Y$10:$Y$109,COLUMN(AL1),1)</f>
        <v>0</v>
      </c>
      <c r="AN132" cm="1">
        <f t="array" ref="AN132">INDEX(Capacity!$Y$10:$Y$109,COLUMN(AM1),1)</f>
        <v>0</v>
      </c>
      <c r="AO132" cm="1">
        <f t="array" ref="AO132">INDEX(Capacity!$Y$10:$Y$109,COLUMN(AN1),1)</f>
        <v>0</v>
      </c>
      <c r="AP132" cm="1">
        <f t="array" ref="AP132">INDEX(Capacity!$Y$10:$Y$109,COLUMN(AO1),1)</f>
        <v>0</v>
      </c>
      <c r="AQ132" cm="1">
        <f t="array" ref="AQ132">INDEX(Capacity!$Y$10:$Y$109,COLUMN(AP1),1)</f>
        <v>0</v>
      </c>
      <c r="AR132" cm="1">
        <f t="array" ref="AR132">INDEX(Capacity!$Y$10:$Y$109,COLUMN(AQ1),1)</f>
        <v>0</v>
      </c>
      <c r="AS132" cm="1">
        <f t="array" ref="AS132">INDEX(Capacity!$Y$10:$Y$109,COLUMN(AR1),1)</f>
        <v>0</v>
      </c>
      <c r="AT132" cm="1">
        <f t="array" ref="AT132">INDEX(Capacity!$Y$10:$Y$109,COLUMN(AS1),1)</f>
        <v>0</v>
      </c>
      <c r="AU132" cm="1">
        <f t="array" ref="AU132">INDEX(Capacity!$Y$10:$Y$109,COLUMN(AT1),1)</f>
        <v>0</v>
      </c>
      <c r="AV132" cm="1">
        <f t="array" ref="AV132">INDEX(Capacity!$Y$10:$Y$109,COLUMN(AU1),1)</f>
        <v>0</v>
      </c>
      <c r="AW132" cm="1">
        <f t="array" ref="AW132">INDEX(Capacity!$Y$10:$Y$109,COLUMN(AV1),1)</f>
        <v>0</v>
      </c>
      <c r="AX132" cm="1">
        <f t="array" ref="AX132">INDEX(Capacity!$Y$10:$Y$109,COLUMN(AW1),1)</f>
        <v>0</v>
      </c>
      <c r="AY132" cm="1">
        <f t="array" ref="AY132">INDEX(Capacity!$Y$10:$Y$109,COLUMN(AX1),1)</f>
        <v>0</v>
      </c>
      <c r="AZ132" cm="1">
        <f t="array" ref="AZ132">INDEX(Capacity!$Y$10:$Y$109,COLUMN(AY1),1)</f>
        <v>0</v>
      </c>
      <c r="BA132" cm="1">
        <f t="array" ref="BA132">INDEX(Capacity!$Y$10:$Y$109,COLUMN(AZ1),1)</f>
        <v>0</v>
      </c>
      <c r="BB132" cm="1">
        <f t="array" ref="BB132">INDEX(Capacity!$Y$10:$Y$109,COLUMN(BA1),1)</f>
        <v>0</v>
      </c>
      <c r="BC132" cm="1">
        <f t="array" ref="BC132">INDEX(Capacity!$Y$10:$Y$109,COLUMN(BB1),1)</f>
        <v>0</v>
      </c>
      <c r="BD132" cm="1">
        <f t="array" ref="BD132">INDEX(Capacity!$Y$10:$Y$109,COLUMN(BC1),1)</f>
        <v>0</v>
      </c>
      <c r="BE132" cm="1">
        <f t="array" ref="BE132">INDEX(Capacity!$Y$10:$Y$109,COLUMN(BD1),1)</f>
        <v>0</v>
      </c>
      <c r="BF132" cm="1">
        <f t="array" ref="BF132">INDEX(Capacity!$Y$10:$Y$109,COLUMN(BE1),1)</f>
        <v>0</v>
      </c>
      <c r="BG132" cm="1">
        <f t="array" ref="BG132">INDEX(Capacity!$Y$10:$Y$109,COLUMN(BF1),1)</f>
        <v>0</v>
      </c>
      <c r="BH132" cm="1">
        <f t="array" ref="BH132">INDEX(Capacity!$Y$10:$Y$109,COLUMN(BG1),1)</f>
        <v>0</v>
      </c>
      <c r="BI132" cm="1">
        <f t="array" ref="BI132">INDEX(Capacity!$Y$10:$Y$109,COLUMN(BH1),1)</f>
        <v>0</v>
      </c>
      <c r="BJ132" cm="1">
        <f t="array" ref="BJ132">INDEX(Capacity!$Y$10:$Y$109,COLUMN(BI1),1)</f>
        <v>0</v>
      </c>
      <c r="BK132" cm="1">
        <f t="array" ref="BK132">INDEX(Capacity!$Y$10:$Y$109,COLUMN(BJ1),1)</f>
        <v>0</v>
      </c>
      <c r="BL132" cm="1">
        <f t="array" ref="BL132">INDEX(Capacity!$Y$10:$Y$109,COLUMN(BK1),1)</f>
        <v>0</v>
      </c>
      <c r="BM132" cm="1">
        <f t="array" ref="BM132">INDEX(Capacity!$Y$10:$Y$109,COLUMN(BL1),1)</f>
        <v>0</v>
      </c>
      <c r="BN132" cm="1">
        <f t="array" ref="BN132">INDEX(Capacity!$Y$10:$Y$109,COLUMN(BM1),1)</f>
        <v>0</v>
      </c>
      <c r="BO132" cm="1">
        <f t="array" ref="BO132">INDEX(Capacity!$Y$10:$Y$109,COLUMN(BN1),1)</f>
        <v>0</v>
      </c>
      <c r="BP132" cm="1">
        <f t="array" ref="BP132">INDEX(Capacity!$Y$10:$Y$109,COLUMN(BO1),1)</f>
        <v>0</v>
      </c>
      <c r="BQ132" cm="1">
        <f t="array" ref="BQ132">INDEX(Capacity!$Y$10:$Y$109,COLUMN(BP1),1)</f>
        <v>0</v>
      </c>
      <c r="BR132" cm="1">
        <f t="array" ref="BR132">INDEX(Capacity!$Y$10:$Y$109,COLUMN(BQ1),1)</f>
        <v>0</v>
      </c>
      <c r="BS132" cm="1">
        <f t="array" ref="BS132">INDEX(Capacity!$Y$10:$Y$109,COLUMN(BR1),1)</f>
        <v>0</v>
      </c>
      <c r="BT132" cm="1">
        <f t="array" ref="BT132">INDEX(Capacity!$Y$10:$Y$109,COLUMN(BS1),1)</f>
        <v>0</v>
      </c>
      <c r="BU132" cm="1">
        <f t="array" ref="BU132">INDEX(Capacity!$Y$10:$Y$109,COLUMN(BT1),1)</f>
        <v>0</v>
      </c>
      <c r="BV132" cm="1">
        <f t="array" ref="BV132">INDEX(Capacity!$Y$10:$Y$109,COLUMN(BU1),1)</f>
        <v>0</v>
      </c>
      <c r="BW132" cm="1">
        <f t="array" ref="BW132">INDEX(Capacity!$Y$10:$Y$109,COLUMN(BV1),1)</f>
        <v>0</v>
      </c>
      <c r="BX132" cm="1">
        <f t="array" ref="BX132">INDEX(Capacity!$Y$10:$Y$109,COLUMN(BW1),1)</f>
        <v>0</v>
      </c>
      <c r="BY132" cm="1">
        <f t="array" ref="BY132">INDEX(Capacity!$Y$10:$Y$109,COLUMN(BX1),1)</f>
        <v>0</v>
      </c>
      <c r="BZ132" cm="1">
        <f t="array" ref="BZ132">INDEX(Capacity!$Y$10:$Y$109,COLUMN(BY1),1)</f>
        <v>0</v>
      </c>
      <c r="CA132" cm="1">
        <f t="array" ref="CA132">INDEX(Capacity!$Y$10:$Y$109,COLUMN(BZ1),1)</f>
        <v>0</v>
      </c>
      <c r="CB132" cm="1">
        <f t="array" ref="CB132">INDEX(Capacity!$Y$10:$Y$109,COLUMN(CA1),1)</f>
        <v>0</v>
      </c>
      <c r="CC132" cm="1">
        <f t="array" ref="CC132">INDEX(Capacity!$Y$10:$Y$109,COLUMN(CB1),1)</f>
        <v>0</v>
      </c>
      <c r="CD132" cm="1">
        <f t="array" ref="CD132">INDEX(Capacity!$Y$10:$Y$109,COLUMN(CC1),1)</f>
        <v>0</v>
      </c>
      <c r="CE132" cm="1">
        <f t="array" ref="CE132">INDEX(Capacity!$Y$10:$Y$109,COLUMN(CD1),1)</f>
        <v>0</v>
      </c>
      <c r="CF132" cm="1">
        <f t="array" ref="CF132">INDEX(Capacity!$Y$10:$Y$109,COLUMN(CE1),1)</f>
        <v>0</v>
      </c>
      <c r="CG132" cm="1">
        <f t="array" ref="CG132">INDEX(Capacity!$Y$10:$Y$109,COLUMN(CF1),1)</f>
        <v>0</v>
      </c>
      <c r="CH132" cm="1">
        <f t="array" ref="CH132">INDEX(Capacity!$Y$10:$Y$109,COLUMN(CG1),1)</f>
        <v>0</v>
      </c>
      <c r="CI132" cm="1">
        <f t="array" ref="CI132">INDEX(Capacity!$Y$10:$Y$109,COLUMN(CH1),1)</f>
        <v>0</v>
      </c>
      <c r="CJ132" cm="1">
        <f t="array" ref="CJ132">INDEX(Capacity!$Y$10:$Y$109,COLUMN(CI1),1)</f>
        <v>0</v>
      </c>
      <c r="CK132" cm="1">
        <f t="array" ref="CK132">INDEX(Capacity!$Y$10:$Y$109,COLUMN(CJ1),1)</f>
        <v>0</v>
      </c>
      <c r="CL132" cm="1">
        <f t="array" ref="CL132">INDEX(Capacity!$Y$10:$Y$109,COLUMN(CK1),1)</f>
        <v>0</v>
      </c>
      <c r="CM132" cm="1">
        <f t="array" ref="CM132">INDEX(Capacity!$Y$10:$Y$109,COLUMN(CL1),1)</f>
        <v>0</v>
      </c>
      <c r="CN132" cm="1">
        <f t="array" ref="CN132">INDEX(Capacity!$Y$10:$Y$109,COLUMN(CM1),1)</f>
        <v>0</v>
      </c>
      <c r="CO132" cm="1">
        <f t="array" ref="CO132">INDEX(Capacity!$Y$10:$Y$109,COLUMN(CN1),1)</f>
        <v>0</v>
      </c>
      <c r="CP132" cm="1">
        <f t="array" ref="CP132">INDEX(Capacity!$Y$10:$Y$109,COLUMN(CO1),1)</f>
        <v>0</v>
      </c>
      <c r="CQ132" cm="1">
        <f t="array" ref="CQ132">INDEX(Capacity!$Y$10:$Y$109,COLUMN(CP1),1)</f>
        <v>0</v>
      </c>
      <c r="CR132" cm="1">
        <f t="array" ref="CR132">INDEX(Capacity!$Y$10:$Y$109,COLUMN(CQ1),1)</f>
        <v>0</v>
      </c>
      <c r="CS132" cm="1">
        <f t="array" ref="CS132">INDEX(Capacity!$Y$10:$Y$109,COLUMN(CR1),1)</f>
        <v>0</v>
      </c>
      <c r="CT132" cm="1">
        <f t="array" ref="CT132">INDEX(Capacity!$Y$10:$Y$109,COLUMN(CS1),1)</f>
        <v>0</v>
      </c>
      <c r="CU132" cm="1">
        <f t="array" ref="CU132">INDEX(Capacity!$Y$10:$Y$109,COLUMN(CT1),1)</f>
        <v>0</v>
      </c>
      <c r="CV132" cm="1">
        <f t="array" ref="CV132">INDEX(Capacity!$Y$10:$Y$109,COLUMN(CU1),1)</f>
        <v>0</v>
      </c>
      <c r="CW132" cm="1">
        <f t="array" ref="CW132">INDEX(Capacity!$Y$10:$Y$109,COLUMN(CV1),1)</f>
        <v>0</v>
      </c>
    </row>
    <row r="133" spans="1:101" x14ac:dyDescent="0.35">
      <c r="A133" t="s">
        <v>68</v>
      </c>
      <c r="B133" cm="1">
        <f t="array" ref="B133">INDEX(Capacity!$AO$10:$AO$109,COLUMN(A1),1)</f>
        <v>0</v>
      </c>
      <c r="C133" cm="1">
        <f t="array" ref="C133">INDEX(Capacity!$AO$10:$AO$109,COLUMN(B1),1)</f>
        <v>0</v>
      </c>
      <c r="D133" cm="1">
        <f t="array" ref="D133">INDEX(Capacity!$AO$10:$AO$109,COLUMN(C1),1)</f>
        <v>0</v>
      </c>
      <c r="E133" cm="1">
        <f t="array" ref="E133">INDEX(Capacity!$AO$10:$AO$109,COLUMN(D1),1)</f>
        <v>0</v>
      </c>
      <c r="F133" cm="1">
        <f t="array" ref="F133">INDEX(Capacity!$AO$10:$AO$109,COLUMN(E1),1)</f>
        <v>0</v>
      </c>
      <c r="G133" cm="1">
        <f t="array" ref="G133">INDEX(Capacity!$AO$10:$AO$109,COLUMN(F1),1)</f>
        <v>0</v>
      </c>
      <c r="H133" cm="1">
        <f t="array" ref="H133">INDEX(Capacity!$AO$10:$AO$109,COLUMN(G1),1)</f>
        <v>0</v>
      </c>
      <c r="I133" cm="1">
        <f t="array" ref="I133">INDEX(Capacity!$AO$10:$AO$109,COLUMN(H1),1)</f>
        <v>0</v>
      </c>
      <c r="J133" cm="1">
        <f t="array" ref="J133">INDEX(Capacity!$AO$10:$AO$109,COLUMN(I1),1)</f>
        <v>0</v>
      </c>
      <c r="K133" cm="1">
        <f t="array" ref="K133">INDEX(Capacity!$AO$10:$AO$109,COLUMN(J1),1)</f>
        <v>0</v>
      </c>
      <c r="L133" cm="1">
        <f t="array" ref="L133">INDEX(Capacity!$AO$10:$AO$109,COLUMN(K1),1)</f>
        <v>0</v>
      </c>
      <c r="M133" cm="1">
        <f t="array" ref="M133">INDEX(Capacity!$AO$10:$AO$109,COLUMN(L1),1)</f>
        <v>0</v>
      </c>
      <c r="N133" cm="1">
        <f t="array" ref="N133">INDEX(Capacity!$AO$10:$AO$109,COLUMN(M1),1)</f>
        <v>0</v>
      </c>
      <c r="O133" cm="1">
        <f t="array" ref="O133">INDEX(Capacity!$AO$10:$AO$109,COLUMN(N1),1)</f>
        <v>0</v>
      </c>
      <c r="P133" cm="1">
        <f t="array" ref="P133">INDEX(Capacity!$AO$10:$AO$109,COLUMN(O1),1)</f>
        <v>0</v>
      </c>
      <c r="Q133" cm="1">
        <f t="array" ref="Q133">INDEX(Capacity!$AO$10:$AO$109,COLUMN(P1),1)</f>
        <v>0</v>
      </c>
      <c r="R133" cm="1">
        <f t="array" ref="R133">INDEX(Capacity!$AO$10:$AO$109,COLUMN(Q1),1)</f>
        <v>0</v>
      </c>
      <c r="S133" cm="1">
        <f t="array" ref="S133">INDEX(Capacity!$AO$10:$AO$109,COLUMN(R1),1)</f>
        <v>0</v>
      </c>
      <c r="T133" cm="1">
        <f t="array" ref="T133">INDEX(Capacity!$AO$10:$AO$109,COLUMN(S1),1)</f>
        <v>0</v>
      </c>
      <c r="U133" cm="1">
        <f t="array" ref="U133">INDEX(Capacity!$AO$10:$AO$109,COLUMN(T1),1)</f>
        <v>0</v>
      </c>
      <c r="V133" cm="1">
        <f t="array" ref="V133">INDEX(Capacity!$AO$10:$AO$109,COLUMN(U1),1)</f>
        <v>0</v>
      </c>
      <c r="W133" cm="1">
        <f t="array" ref="W133">INDEX(Capacity!$AO$10:$AO$109,COLUMN(V1),1)</f>
        <v>0</v>
      </c>
      <c r="X133" cm="1">
        <f t="array" ref="X133">INDEX(Capacity!$AO$10:$AO$109,COLUMN(W1),1)</f>
        <v>0</v>
      </c>
      <c r="Y133" cm="1">
        <f t="array" ref="Y133">INDEX(Capacity!$AO$10:$AO$109,COLUMN(X1),1)</f>
        <v>0</v>
      </c>
      <c r="Z133" cm="1">
        <f t="array" ref="Z133">INDEX(Capacity!$AO$10:$AO$109,COLUMN(Y1),1)</f>
        <v>0</v>
      </c>
      <c r="AA133" cm="1">
        <f t="array" ref="AA133">INDEX(Capacity!$AO$10:$AO$109,COLUMN(Z1),1)</f>
        <v>0</v>
      </c>
      <c r="AB133" cm="1">
        <f t="array" ref="AB133">INDEX(Capacity!$AO$10:$AO$109,COLUMN(AA1),1)</f>
        <v>0</v>
      </c>
      <c r="AC133" cm="1">
        <f t="array" ref="AC133">INDEX(Capacity!$AO$10:$AO$109,COLUMN(AB1),1)</f>
        <v>0</v>
      </c>
      <c r="AD133" cm="1">
        <f t="array" ref="AD133">INDEX(Capacity!$AO$10:$AO$109,COLUMN(AC1),1)</f>
        <v>0</v>
      </c>
      <c r="AE133" cm="1">
        <f t="array" ref="AE133">INDEX(Capacity!$AO$10:$AO$109,COLUMN(AD1),1)</f>
        <v>0</v>
      </c>
      <c r="AF133" cm="1">
        <f t="array" ref="AF133">INDEX(Capacity!$AO$10:$AO$109,COLUMN(AE1),1)</f>
        <v>0</v>
      </c>
      <c r="AG133" cm="1">
        <f t="array" ref="AG133">INDEX(Capacity!$AO$10:$AO$109,COLUMN(AF1),1)</f>
        <v>0</v>
      </c>
      <c r="AH133" cm="1">
        <f t="array" ref="AH133">INDEX(Capacity!$AO$10:$AO$109,COLUMN(AG1),1)</f>
        <v>0</v>
      </c>
      <c r="AI133" cm="1">
        <f t="array" ref="AI133">INDEX(Capacity!$AO$10:$AO$109,COLUMN(AH1),1)</f>
        <v>0</v>
      </c>
      <c r="AJ133" cm="1">
        <f t="array" ref="AJ133">INDEX(Capacity!$AO$10:$AO$109,COLUMN(AI1),1)</f>
        <v>0</v>
      </c>
      <c r="AK133" cm="1">
        <f t="array" ref="AK133">INDEX(Capacity!$AO$10:$AO$109,COLUMN(AJ1),1)</f>
        <v>0</v>
      </c>
      <c r="AL133" cm="1">
        <f t="array" ref="AL133">INDEX(Capacity!$AO$10:$AO$109,COLUMN(AK1),1)</f>
        <v>0</v>
      </c>
      <c r="AM133" cm="1">
        <f t="array" ref="AM133">INDEX(Capacity!$AO$10:$AO$109,COLUMN(AL1),1)</f>
        <v>0</v>
      </c>
      <c r="AN133" cm="1">
        <f t="array" ref="AN133">INDEX(Capacity!$AO$10:$AO$109,COLUMN(AM1),1)</f>
        <v>0</v>
      </c>
      <c r="AO133" cm="1">
        <f t="array" ref="AO133">INDEX(Capacity!$AO$10:$AO$109,COLUMN(AN1),1)</f>
        <v>0</v>
      </c>
      <c r="AP133" cm="1">
        <f t="array" ref="AP133">INDEX(Capacity!$AO$10:$AO$109,COLUMN(AO1),1)</f>
        <v>0</v>
      </c>
      <c r="AQ133" cm="1">
        <f t="array" ref="AQ133">INDEX(Capacity!$AO$10:$AO$109,COLUMN(AP1),1)</f>
        <v>0</v>
      </c>
      <c r="AR133" cm="1">
        <f t="array" ref="AR133">INDEX(Capacity!$AO$10:$AO$109,COLUMN(AQ1),1)</f>
        <v>0</v>
      </c>
      <c r="AS133" cm="1">
        <f t="array" ref="AS133">INDEX(Capacity!$AO$10:$AO$109,COLUMN(AR1),1)</f>
        <v>0</v>
      </c>
      <c r="AT133" cm="1">
        <f t="array" ref="AT133">INDEX(Capacity!$AO$10:$AO$109,COLUMN(AS1),1)</f>
        <v>0</v>
      </c>
      <c r="AU133" cm="1">
        <f t="array" ref="AU133">INDEX(Capacity!$AO$10:$AO$109,COLUMN(AT1),1)</f>
        <v>0</v>
      </c>
      <c r="AV133" cm="1">
        <f t="array" ref="AV133">INDEX(Capacity!$AO$10:$AO$109,COLUMN(AU1),1)</f>
        <v>0</v>
      </c>
      <c r="AW133" cm="1">
        <f t="array" ref="AW133">INDEX(Capacity!$AO$10:$AO$109,COLUMN(AV1),1)</f>
        <v>0</v>
      </c>
      <c r="AX133" cm="1">
        <f t="array" ref="AX133">INDEX(Capacity!$AO$10:$AO$109,COLUMN(AW1),1)</f>
        <v>0</v>
      </c>
      <c r="AY133" cm="1">
        <f t="array" ref="AY133">INDEX(Capacity!$AO$10:$AO$109,COLUMN(AX1),1)</f>
        <v>0</v>
      </c>
      <c r="AZ133" cm="1">
        <f t="array" ref="AZ133">INDEX(Capacity!$AO$10:$AO$109,COLUMN(AY1),1)</f>
        <v>0</v>
      </c>
      <c r="BA133" cm="1">
        <f t="array" ref="BA133">INDEX(Capacity!$AO$10:$AO$109,COLUMN(AZ1),1)</f>
        <v>0</v>
      </c>
      <c r="BB133" cm="1">
        <f t="array" ref="BB133">INDEX(Capacity!$AO$10:$AO$109,COLUMN(BA1),1)</f>
        <v>0</v>
      </c>
      <c r="BC133" cm="1">
        <f t="array" ref="BC133">INDEX(Capacity!$AO$10:$AO$109,COLUMN(BB1),1)</f>
        <v>0</v>
      </c>
      <c r="BD133" cm="1">
        <f t="array" ref="BD133">INDEX(Capacity!$AO$10:$AO$109,COLUMN(BC1),1)</f>
        <v>0</v>
      </c>
      <c r="BE133" cm="1">
        <f t="array" ref="BE133">INDEX(Capacity!$AO$10:$AO$109,COLUMN(BD1),1)</f>
        <v>0</v>
      </c>
      <c r="BF133" cm="1">
        <f t="array" ref="BF133">INDEX(Capacity!$AO$10:$AO$109,COLUMN(BE1),1)</f>
        <v>0</v>
      </c>
      <c r="BG133" cm="1">
        <f t="array" ref="BG133">INDEX(Capacity!$AO$10:$AO$109,COLUMN(BF1),1)</f>
        <v>0</v>
      </c>
      <c r="BH133" cm="1">
        <f t="array" ref="BH133">INDEX(Capacity!$AO$10:$AO$109,COLUMN(BG1),1)</f>
        <v>0</v>
      </c>
      <c r="BI133" cm="1">
        <f t="array" ref="BI133">INDEX(Capacity!$AO$10:$AO$109,COLUMN(BH1),1)</f>
        <v>0</v>
      </c>
      <c r="BJ133" cm="1">
        <f t="array" ref="BJ133">INDEX(Capacity!$AO$10:$AO$109,COLUMN(BI1),1)</f>
        <v>0</v>
      </c>
      <c r="BK133" cm="1">
        <f t="array" ref="BK133">INDEX(Capacity!$AO$10:$AO$109,COLUMN(BJ1),1)</f>
        <v>0</v>
      </c>
      <c r="BL133" cm="1">
        <f t="array" ref="BL133">INDEX(Capacity!$AO$10:$AO$109,COLUMN(BK1),1)</f>
        <v>0</v>
      </c>
      <c r="BM133" cm="1">
        <f t="array" ref="BM133">INDEX(Capacity!$AO$10:$AO$109,COLUMN(BL1),1)</f>
        <v>0</v>
      </c>
      <c r="BN133" cm="1">
        <f t="array" ref="BN133">INDEX(Capacity!$AO$10:$AO$109,COLUMN(BM1),1)</f>
        <v>0</v>
      </c>
      <c r="BO133" cm="1">
        <f t="array" ref="BO133">INDEX(Capacity!$AO$10:$AO$109,COLUMN(BN1),1)</f>
        <v>0</v>
      </c>
      <c r="BP133" cm="1">
        <f t="array" ref="BP133">INDEX(Capacity!$AO$10:$AO$109,COLUMN(BO1),1)</f>
        <v>0</v>
      </c>
      <c r="BQ133" cm="1">
        <f t="array" ref="BQ133">INDEX(Capacity!$AO$10:$AO$109,COLUMN(BP1),1)</f>
        <v>0</v>
      </c>
      <c r="BR133" cm="1">
        <f t="array" ref="BR133">INDEX(Capacity!$AO$10:$AO$109,COLUMN(BQ1),1)</f>
        <v>0</v>
      </c>
      <c r="BS133" cm="1">
        <f t="array" ref="BS133">INDEX(Capacity!$AO$10:$AO$109,COLUMN(BR1),1)</f>
        <v>0</v>
      </c>
      <c r="BT133" cm="1">
        <f t="array" ref="BT133">INDEX(Capacity!$AO$10:$AO$109,COLUMN(BS1),1)</f>
        <v>0</v>
      </c>
      <c r="BU133" cm="1">
        <f t="array" ref="BU133">INDEX(Capacity!$AO$10:$AO$109,COLUMN(BT1),1)</f>
        <v>0</v>
      </c>
      <c r="BV133" cm="1">
        <f t="array" ref="BV133">INDEX(Capacity!$AO$10:$AO$109,COLUMN(BU1),1)</f>
        <v>0</v>
      </c>
      <c r="BW133" cm="1">
        <f t="array" ref="BW133">INDEX(Capacity!$AO$10:$AO$109,COLUMN(BV1),1)</f>
        <v>0</v>
      </c>
      <c r="BX133" cm="1">
        <f t="array" ref="BX133">INDEX(Capacity!$AO$10:$AO$109,COLUMN(BW1),1)</f>
        <v>0</v>
      </c>
      <c r="BY133" cm="1">
        <f t="array" ref="BY133">INDEX(Capacity!$AO$10:$AO$109,COLUMN(BX1),1)</f>
        <v>0</v>
      </c>
      <c r="BZ133" cm="1">
        <f t="array" ref="BZ133">INDEX(Capacity!$AO$10:$AO$109,COLUMN(BY1),1)</f>
        <v>0</v>
      </c>
      <c r="CA133" cm="1">
        <f t="array" ref="CA133">INDEX(Capacity!$AO$10:$AO$109,COLUMN(BZ1),1)</f>
        <v>0</v>
      </c>
      <c r="CB133" cm="1">
        <f t="array" ref="CB133">INDEX(Capacity!$AO$10:$AO$109,COLUMN(CA1),1)</f>
        <v>0</v>
      </c>
      <c r="CC133" cm="1">
        <f t="array" ref="CC133">INDEX(Capacity!$AO$10:$AO$109,COLUMN(CB1),1)</f>
        <v>0</v>
      </c>
      <c r="CD133" cm="1">
        <f t="array" ref="CD133">INDEX(Capacity!$AO$10:$AO$109,COLUMN(CC1),1)</f>
        <v>0</v>
      </c>
      <c r="CE133" cm="1">
        <f t="array" ref="CE133">INDEX(Capacity!$AO$10:$AO$109,COLUMN(CD1),1)</f>
        <v>0</v>
      </c>
      <c r="CF133" cm="1">
        <f t="array" ref="CF133">INDEX(Capacity!$AO$10:$AO$109,COLUMN(CE1),1)</f>
        <v>0</v>
      </c>
      <c r="CG133" cm="1">
        <f t="array" ref="CG133">INDEX(Capacity!$AO$10:$AO$109,COLUMN(CF1),1)</f>
        <v>0</v>
      </c>
      <c r="CH133" cm="1">
        <f t="array" ref="CH133">INDEX(Capacity!$AO$10:$AO$109,COLUMN(CG1),1)</f>
        <v>0</v>
      </c>
      <c r="CI133" cm="1">
        <f t="array" ref="CI133">INDEX(Capacity!$AO$10:$AO$109,COLUMN(CH1),1)</f>
        <v>0</v>
      </c>
      <c r="CJ133" cm="1">
        <f t="array" ref="CJ133">INDEX(Capacity!$AO$10:$AO$109,COLUMN(CI1),1)</f>
        <v>0</v>
      </c>
      <c r="CK133" cm="1">
        <f t="array" ref="CK133">INDEX(Capacity!$AO$10:$AO$109,COLUMN(CJ1),1)</f>
        <v>0</v>
      </c>
      <c r="CL133" cm="1">
        <f t="array" ref="CL133">INDEX(Capacity!$AO$10:$AO$109,COLUMN(CK1),1)</f>
        <v>0</v>
      </c>
      <c r="CM133" cm="1">
        <f t="array" ref="CM133">INDEX(Capacity!$AO$10:$AO$109,COLUMN(CL1),1)</f>
        <v>0</v>
      </c>
      <c r="CN133" cm="1">
        <f t="array" ref="CN133">INDEX(Capacity!$AO$10:$AO$109,COLUMN(CM1),1)</f>
        <v>0</v>
      </c>
      <c r="CO133" cm="1">
        <f t="array" ref="CO133">INDEX(Capacity!$AO$10:$AO$109,COLUMN(CN1),1)</f>
        <v>0</v>
      </c>
      <c r="CP133" cm="1">
        <f t="array" ref="CP133">INDEX(Capacity!$AO$10:$AO$109,COLUMN(CO1),1)</f>
        <v>0</v>
      </c>
      <c r="CQ133" cm="1">
        <f t="array" ref="CQ133">INDEX(Capacity!$AO$10:$AO$109,COLUMN(CP1),1)</f>
        <v>0</v>
      </c>
      <c r="CR133" cm="1">
        <f t="array" ref="CR133">INDEX(Capacity!$AO$10:$AO$109,COLUMN(CQ1),1)</f>
        <v>0</v>
      </c>
      <c r="CS133" cm="1">
        <f t="array" ref="CS133">INDEX(Capacity!$AO$10:$AO$109,COLUMN(CR1),1)</f>
        <v>0</v>
      </c>
      <c r="CT133" cm="1">
        <f t="array" ref="CT133">INDEX(Capacity!$AO$10:$AO$109,COLUMN(CS1),1)</f>
        <v>0</v>
      </c>
      <c r="CU133" cm="1">
        <f t="array" ref="CU133">INDEX(Capacity!$AO$10:$AO$109,COLUMN(CT1),1)</f>
        <v>0</v>
      </c>
      <c r="CV133" cm="1">
        <f t="array" ref="CV133">INDEX(Capacity!$AO$10:$AO$109,COLUMN(CU1),1)</f>
        <v>0</v>
      </c>
      <c r="CW133" cm="1">
        <f t="array" ref="CW133">INDEX(Capacity!$AO$10:$AO$109,COLUMN(CV1),1)</f>
        <v>0</v>
      </c>
    </row>
    <row r="134" spans="1:101" x14ac:dyDescent="0.35">
      <c r="A134" t="s">
        <v>15</v>
      </c>
    </row>
    <row r="135" spans="1:101" x14ac:dyDescent="0.35">
      <c r="A135" s="2">
        <f ca="1">'Required Capacity (Hide)'!E5</f>
        <v>44204</v>
      </c>
      <c r="B13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(Hide)'!$A135,'Capacity Summary'!$I$138:$BH$138,0))&lt;&gt;0,INDEX('Capacity Summary'!$I$139:$BH$238,MATCH('Capacity Backing (Hide)'!B$132,'Capacity Summary'!$B$139:$B$238,0),MATCH('Capacity Backing (Hide)'!$A135,'Capacity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(Hide)'!$A135,'Capacity Summary'!$I$138:$BH$138,0))&lt;&gt;0,INDEX('Capacity Summary'!$I$139:$BH$238,MATCH('Capacity Backing (Hide)'!C$132,'Capacity Summary'!$B$139:$B$238,0),MATCH('Capacity Backing (Hide)'!$A135,'Capacity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(Hide)'!$A135,'Capacity Summary'!$I$138:$BH$138,0))&lt;&gt;0,INDEX('Capacity Summary'!$I$139:$BH$238,MATCH('Capacity Backing (Hide)'!D$132,'Capacity Summary'!$B$139:$B$238,0),MATCH('Capacity Backing (Hide)'!$A135,'Capacity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(Hide)'!$A135,'Capacity Summary'!$I$138:$BH$138,0))&lt;&gt;0,INDEX('Capacity Summary'!$I$139:$BH$238,MATCH('Capacity Backing (Hide)'!E$132,'Capacity Summary'!$B$139:$B$238,0),MATCH('Capacity Backing (Hide)'!$A135,'Capacity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(Hide)'!$A135,'Capacity Summary'!$I$138:$BH$138,0))&lt;&gt;0,INDEX('Capacity Summary'!$I$139:$BH$238,MATCH('Capacity Backing (Hide)'!F$132,'Capacity Summary'!$B$139:$B$238,0),MATCH('Capacity Backing (Hide)'!$A135,'Capacity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(Hide)'!$A135,'Capacity Summary'!$I$138:$BH$138,0))&lt;&gt;0,INDEX('Capacity Summary'!$I$139:$BH$238,MATCH('Capacity Backing (Hide)'!G$132,'Capacity Summary'!$B$139:$B$238,0),MATCH('Capacity Backing (Hide)'!$A135,'Capacity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(Hide)'!$A135,'Capacity Summary'!$I$138:$BH$138,0))&lt;&gt;0,INDEX('Capacity Summary'!$I$139:$BH$238,MATCH('Capacity Backing (Hide)'!H$132,'Capacity Summary'!$B$139:$B$238,0),MATCH('Capacity Backing (Hide)'!$A135,'Capacity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(Hide)'!$A135,'Capacity Summary'!$I$138:$BH$138,0))&lt;&gt;0,INDEX('Capacity Summary'!$I$139:$BH$238,MATCH('Capacity Backing (Hide)'!I$132,'Capacity Summary'!$B$139:$B$238,0),MATCH('Capacity Backing (Hide)'!$A135,'Capacity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(Hide)'!$A135,'Capacity Summary'!$I$138:$BH$138,0))&lt;&gt;0,INDEX('Capacity Summary'!$I$139:$BH$238,MATCH('Capacity Backing (Hide)'!J$132,'Capacity Summary'!$B$139:$B$238,0),MATCH('Capacity Backing (Hide)'!$A135,'Capacity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(Hide)'!$A135,'Capacity Summary'!$I$138:$BH$138,0))&lt;&gt;0,INDEX('Capacity Summary'!$I$139:$BH$238,MATCH('Capacity Backing (Hide)'!K$132,'Capacity Summary'!$B$139:$B$238,0),MATCH('Capacity Backing (Hide)'!$A135,'Capacity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(Hide)'!$A135,'Capacity Summary'!$I$138:$BH$138,0))&lt;&gt;0,INDEX('Capacity Summary'!$I$139:$BH$238,MATCH('Capacity Backing (Hide)'!L$132,'Capacity Summary'!$B$139:$B$238,0),MATCH('Capacity Backing (Hide)'!$A135,'Capacity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(Hide)'!$A135,'Capacity Summary'!$I$138:$BH$138,0))&lt;&gt;0,INDEX('Capacity Summary'!$I$139:$BH$238,MATCH('Capacity Backing (Hide)'!M$132,'Capacity Summary'!$B$139:$B$238,0),MATCH('Capacity Backing (Hide)'!$A135,'Capacity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(Hide)'!$A135,'Capacity Summary'!$I$138:$BH$138,0))&lt;&gt;0,INDEX('Capacity Summary'!$I$139:$BH$238,MATCH('Capacity Backing (Hide)'!N$132,'Capacity Summary'!$B$139:$B$238,0),MATCH('Capacity Backing (Hide)'!$A135,'Capacity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(Hide)'!$A135,'Capacity Summary'!$I$138:$BH$138,0))&lt;&gt;0,INDEX('Capacity Summary'!$I$139:$BH$238,MATCH('Capacity Backing (Hide)'!O$132,'Capacity Summary'!$B$139:$B$238,0),MATCH('Capacity Backing (Hide)'!$A135,'Capacity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(Hide)'!$A135,'Capacity Summary'!$I$138:$BH$138,0))&lt;&gt;0,INDEX('Capacity Summary'!$I$139:$BH$238,MATCH('Capacity Backing (Hide)'!P$132,'Capacity Summary'!$B$139:$B$238,0),MATCH('Capacity Backing (Hide)'!$A135,'Capacity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(Hide)'!$A135,'Capacity Summary'!$I$138:$BH$138,0))&lt;&gt;0,INDEX('Capacity Summary'!$I$139:$BH$238,MATCH('Capacity Backing (Hide)'!Q$132,'Capacity Summary'!$B$139:$B$238,0),MATCH('Capacity Backing (Hide)'!$A135,'Capacity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(Hide)'!$A135,'Capacity Summary'!$I$138:$BH$138,0))&lt;&gt;0,INDEX('Capacity Summary'!$I$139:$BH$238,MATCH('Capacity Backing (Hide)'!R$132,'Capacity Summary'!$B$139:$B$238,0),MATCH('Capacity Backing (Hide)'!$A135,'Capacity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(Hide)'!$A135,'Capacity Summary'!$I$138:$BH$138,0))&lt;&gt;0,INDEX('Capacity Summary'!$I$139:$BH$238,MATCH('Capacity Backing (Hide)'!S$132,'Capacity Summary'!$B$139:$B$238,0),MATCH('Capacity Backing (Hide)'!$A135,'Capacity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(Hide)'!$A135,'Capacity Summary'!$I$138:$BH$138,0))&lt;&gt;0,INDEX('Capacity Summary'!$I$139:$BH$238,MATCH('Capacity Backing (Hide)'!T$132,'Capacity Summary'!$B$139:$B$238,0),MATCH('Capacity Backing (Hide)'!$A135,'Capacity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(Hide)'!$A135,'Capacity Summary'!$I$138:$BH$138,0))&lt;&gt;0,INDEX('Capacity Summary'!$I$139:$BH$238,MATCH('Capacity Backing (Hide)'!U$132,'Capacity Summary'!$B$139:$B$238,0),MATCH('Capacity Backing (Hide)'!$A135,'Capacity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(Hide)'!$A135,'Capacity Summary'!$I$138:$BH$138,0))&lt;&gt;0,INDEX('Capacity Summary'!$I$139:$BH$238,MATCH('Capacity Backing (Hide)'!V$132,'Capacity Summary'!$B$139:$B$238,0),MATCH('Capacity Backing (Hide)'!$A135,'Capacity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(Hide)'!$A135,'Capacity Summary'!$I$138:$BH$138,0))&lt;&gt;0,INDEX('Capacity Summary'!$I$139:$BH$238,MATCH('Capacity Backing (Hide)'!W$132,'Capacity Summary'!$B$139:$B$238,0),MATCH('Capacity Backing (Hide)'!$A135,'Capacity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(Hide)'!$A135,'Capacity Summary'!$I$138:$BH$138,0))&lt;&gt;0,INDEX('Capacity Summary'!$I$139:$BH$238,MATCH('Capacity Backing (Hide)'!X$132,'Capacity Summary'!$B$139:$B$238,0),MATCH('Capacity Backing (Hide)'!$A135,'Capacity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(Hide)'!$A135,'Capacity Summary'!$I$138:$BH$138,0))&lt;&gt;0,INDEX('Capacity Summary'!$I$139:$BH$238,MATCH('Capacity Backing (Hide)'!Y$132,'Capacity Summary'!$B$139:$B$238,0),MATCH('Capacity Backing (Hide)'!$A135,'Capacity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(Hide)'!$A135,'Capacity Summary'!$I$138:$BH$138,0))&lt;&gt;0,INDEX('Capacity Summary'!$I$139:$BH$238,MATCH('Capacity Backing (Hide)'!Z$132,'Capacity Summary'!$B$139:$B$238,0),MATCH('Capacity Backing (Hide)'!$A135,'Capacity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(Hide)'!$A135,'Capacity Summary'!$I$138:$BH$138,0))&lt;&gt;0,INDEX('Capacity Summary'!$I$139:$BH$238,MATCH('Capacity Backing (Hide)'!AA$132,'Capacity Summary'!$B$139:$B$238,0),MATCH('Capacity Backing (Hide)'!$A135,'Capacity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(Hide)'!$A135,'Capacity Summary'!$I$138:$BH$138,0))&lt;&gt;0,INDEX('Capacity Summary'!$I$139:$BH$238,MATCH('Capacity Backing (Hide)'!AB$132,'Capacity Summary'!$B$139:$B$238,0),MATCH('Capacity Backing (Hide)'!$A135,'Capacity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(Hide)'!$A135,'Capacity Summary'!$I$138:$BH$138,0))&lt;&gt;0,INDEX('Capacity Summary'!$I$139:$BH$238,MATCH('Capacity Backing (Hide)'!AC$132,'Capacity Summary'!$B$139:$B$238,0),MATCH('Capacity Backing (Hide)'!$A135,'Capacity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(Hide)'!$A135,'Capacity Summary'!$I$138:$BH$138,0))&lt;&gt;0,INDEX('Capacity Summary'!$I$139:$BH$238,MATCH('Capacity Backing (Hide)'!AD$132,'Capacity Summary'!$B$139:$B$238,0),MATCH('Capacity Backing (Hide)'!$A135,'Capacity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(Hide)'!$A135,'Capacity Summary'!$I$138:$BH$138,0))&lt;&gt;0,INDEX('Capacity Summary'!$I$139:$BH$238,MATCH('Capacity Backing (Hide)'!AE$132,'Capacity Summary'!$B$139:$B$238,0),MATCH('Capacity Backing (Hide)'!$A135,'Capacity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(Hide)'!$A135,'Capacity Summary'!$I$138:$BH$138,0))&lt;&gt;0,INDEX('Capacity Summary'!$I$139:$BH$238,MATCH('Capacity Backing (Hide)'!AF$132,'Capacity Summary'!$B$139:$B$238,0),MATCH('Capacity Backing (Hide)'!$A135,'Capacity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(Hide)'!$A135,'Capacity Summary'!$I$138:$BH$138,0))&lt;&gt;0,INDEX('Capacity Summary'!$I$139:$BH$238,MATCH('Capacity Backing (Hide)'!AG$132,'Capacity Summary'!$B$139:$B$238,0),MATCH('Capacity Backing (Hide)'!$A135,'Capacity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(Hide)'!$A135,'Capacity Summary'!$I$138:$BH$138,0))&lt;&gt;0,INDEX('Capacity Summary'!$I$139:$BH$238,MATCH('Capacity Backing (Hide)'!AH$132,'Capacity Summary'!$B$139:$B$238,0),MATCH('Capacity Backing (Hide)'!$A135,'Capacity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(Hide)'!$A135,'Capacity Summary'!$I$138:$BH$138,0))&lt;&gt;0,INDEX('Capacity Summary'!$I$139:$BH$238,MATCH('Capacity Backing (Hide)'!AI$132,'Capacity Summary'!$B$139:$B$238,0),MATCH('Capacity Backing (Hide)'!$A135,'Capacity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(Hide)'!$A135,'Capacity Summary'!$I$138:$BH$138,0))&lt;&gt;0,INDEX('Capacity Summary'!$I$139:$BH$238,MATCH('Capacity Backing (Hide)'!AJ$132,'Capacity Summary'!$B$139:$B$238,0),MATCH('Capacity Backing (Hide)'!$A135,'Capacity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(Hide)'!$A135,'Capacity Summary'!$I$138:$BH$138,0))&lt;&gt;0,INDEX('Capacity Summary'!$I$139:$BH$238,MATCH('Capacity Backing (Hide)'!AK$132,'Capacity Summary'!$B$139:$B$238,0),MATCH('Capacity Backing (Hide)'!$A135,'Capacity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(Hide)'!$A135,'Capacity Summary'!$I$138:$BH$138,0))&lt;&gt;0,INDEX('Capacity Summary'!$I$139:$BH$238,MATCH('Capacity Backing (Hide)'!AL$132,'Capacity Summary'!$B$139:$B$238,0),MATCH('Capacity Backing (Hide)'!$A135,'Capacity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(Hide)'!$A135,'Capacity Summary'!$I$138:$BH$138,0))&lt;&gt;0,INDEX('Capacity Summary'!$I$139:$BH$238,MATCH('Capacity Backing (Hide)'!AM$132,'Capacity Summary'!$B$139:$B$238,0),MATCH('Capacity Backing (Hide)'!$A135,'Capacity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(Hide)'!$A135,'Capacity Summary'!$I$138:$BH$138,0))&lt;&gt;0,INDEX('Capacity Summary'!$I$139:$BH$238,MATCH('Capacity Backing (Hide)'!AN$132,'Capacity Summary'!$B$139:$B$238,0),MATCH('Capacity Backing (Hide)'!$A135,'Capacity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(Hide)'!$A135,'Capacity Summary'!$I$138:$BH$138,0))&lt;&gt;0,INDEX('Capacity Summary'!$I$139:$BH$238,MATCH('Capacity Backing (Hide)'!AO$132,'Capacity Summary'!$B$139:$B$238,0),MATCH('Capacity Backing (Hide)'!$A135,'Capacity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(Hide)'!$A135,'Capacity Summary'!$I$138:$BH$138,0))&lt;&gt;0,INDEX('Capacity Summary'!$I$139:$BH$238,MATCH('Capacity Backing (Hide)'!AP$132,'Capacity Summary'!$B$139:$B$238,0),MATCH('Capacity Backing (Hide)'!$A135,'Capacity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(Hide)'!$A135,'Capacity Summary'!$I$138:$BH$138,0))&lt;&gt;0,INDEX('Capacity Summary'!$I$139:$BH$238,MATCH('Capacity Backing (Hide)'!AQ$132,'Capacity Summary'!$B$139:$B$238,0),MATCH('Capacity Backing (Hide)'!$A135,'Capacity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(Hide)'!$A135,'Capacity Summary'!$I$138:$BH$138,0))&lt;&gt;0,INDEX('Capacity Summary'!$I$139:$BH$238,MATCH('Capacity Backing (Hide)'!AR$132,'Capacity Summary'!$B$139:$B$238,0),MATCH('Capacity Backing (Hide)'!$A135,'Capacity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(Hide)'!$A135,'Capacity Summary'!$I$138:$BH$138,0))&lt;&gt;0,INDEX('Capacity Summary'!$I$139:$BH$238,MATCH('Capacity Backing (Hide)'!AS$132,'Capacity Summary'!$B$139:$B$238,0),MATCH('Capacity Backing (Hide)'!$A135,'Capacity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(Hide)'!$A135,'Capacity Summary'!$I$138:$BH$138,0))&lt;&gt;0,INDEX('Capacity Summary'!$I$139:$BH$238,MATCH('Capacity Backing (Hide)'!AT$132,'Capacity Summary'!$B$139:$B$238,0),MATCH('Capacity Backing (Hide)'!$A135,'Capacity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(Hide)'!$A135,'Capacity Summary'!$I$138:$BH$138,0))&lt;&gt;0,INDEX('Capacity Summary'!$I$139:$BH$238,MATCH('Capacity Backing (Hide)'!AU$132,'Capacity Summary'!$B$139:$B$238,0),MATCH('Capacity Backing (Hide)'!$A135,'Capacity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(Hide)'!$A135,'Capacity Summary'!$I$138:$BH$138,0))&lt;&gt;0,INDEX('Capacity Summary'!$I$139:$BH$238,MATCH('Capacity Backing (Hide)'!AV$132,'Capacity Summary'!$B$139:$B$238,0),MATCH('Capacity Backing (Hide)'!$A135,'Capacity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(Hide)'!$A135,'Capacity Summary'!$I$138:$BH$138,0))&lt;&gt;0,INDEX('Capacity Summary'!$I$139:$BH$238,MATCH('Capacity Backing (Hide)'!AW$132,'Capacity Summary'!$B$139:$B$238,0),MATCH('Capacity Backing (Hide)'!$A135,'Capacity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(Hide)'!$A135,'Capacity Summary'!$I$138:$BH$138,0))&lt;&gt;0,INDEX('Capacity Summary'!$I$139:$BH$238,MATCH('Capacity Backing (Hide)'!AX$132,'Capacity Summary'!$B$139:$B$238,0),MATCH('Capacity Backing (Hide)'!$A135,'Capacity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(Hide)'!$A135,'Capacity Summary'!$I$138:$BH$138,0))&lt;&gt;0,INDEX('Capacity Summary'!$I$139:$BH$238,MATCH('Capacity Backing (Hide)'!AY$132,'Capacity Summary'!$B$139:$B$238,0),MATCH('Capacity Backing (Hide)'!$A135,'Capacity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(Hide)'!$A135,'Capacity Summary'!$I$138:$BH$138,0))&lt;&gt;0,INDEX('Capacity Summary'!$I$139:$BH$238,MATCH('Capacity Backing (Hide)'!AZ$132,'Capacity Summary'!$B$139:$B$238,0),MATCH('Capacity Backing (Hide)'!$A135,'Capacity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(Hide)'!$A135,'Capacity Summary'!$I$138:$BH$138,0))&lt;&gt;0,INDEX('Capacity Summary'!$I$139:$BH$238,MATCH('Capacity Backing (Hide)'!BA$132,'Capacity Summary'!$B$139:$B$238,0),MATCH('Capacity Backing (Hide)'!$A135,'Capacity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(Hide)'!$A135,'Capacity Summary'!$I$138:$BH$138,0))&lt;&gt;0,INDEX('Capacity Summary'!$I$139:$BH$238,MATCH('Capacity Backing (Hide)'!BB$132,'Capacity Summary'!$B$139:$B$238,0),MATCH('Capacity Backing (Hide)'!$A135,'Capacity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(Hide)'!$A135,'Capacity Summary'!$I$138:$BH$138,0))&lt;&gt;0,INDEX('Capacity Summary'!$I$139:$BH$238,MATCH('Capacity Backing (Hide)'!BC$132,'Capacity Summary'!$B$139:$B$238,0),MATCH('Capacity Backing (Hide)'!$A135,'Capacity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(Hide)'!$A135,'Capacity Summary'!$I$138:$BH$138,0))&lt;&gt;0,INDEX('Capacity Summary'!$I$139:$BH$238,MATCH('Capacity Backing (Hide)'!BD$132,'Capacity Summary'!$B$139:$B$238,0),MATCH('Capacity Backing (Hide)'!$A135,'Capacity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(Hide)'!$A135,'Capacity Summary'!$I$138:$BH$138,0))&lt;&gt;0,INDEX('Capacity Summary'!$I$139:$BH$238,MATCH('Capacity Backing (Hide)'!BE$132,'Capacity Summary'!$B$139:$B$238,0),MATCH('Capacity Backing (Hide)'!$A135,'Capacity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(Hide)'!$A135,'Capacity Summary'!$I$138:$BH$138,0))&lt;&gt;0,INDEX('Capacity Summary'!$I$139:$BH$238,MATCH('Capacity Backing (Hide)'!BF$132,'Capacity Summary'!$B$139:$B$238,0),MATCH('Capacity Backing (Hide)'!$A135,'Capacity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(Hide)'!$A135,'Capacity Summary'!$I$138:$BH$138,0))&lt;&gt;0,INDEX('Capacity Summary'!$I$139:$BH$238,MATCH('Capacity Backing (Hide)'!BG$132,'Capacity Summary'!$B$139:$B$238,0),MATCH('Capacity Backing (Hide)'!$A135,'Capacity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(Hide)'!$A135,'Capacity Summary'!$I$138:$BH$138,0))&lt;&gt;0,INDEX('Capacity Summary'!$I$139:$BH$238,MATCH('Capacity Backing (Hide)'!BH$132,'Capacity Summary'!$B$139:$B$238,0),MATCH('Capacity Backing (Hide)'!$A135,'Capacity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(Hide)'!$A135,'Capacity Summary'!$I$138:$BH$138,0))&lt;&gt;0,INDEX('Capacity Summary'!$I$139:$BH$238,MATCH('Capacity Backing (Hide)'!BI$132,'Capacity Summary'!$B$139:$B$238,0),MATCH('Capacity Backing (Hide)'!$A135,'Capacity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(Hide)'!$A135,'Capacity Summary'!$I$138:$BH$138,0))&lt;&gt;0,INDEX('Capacity Summary'!$I$139:$BH$238,MATCH('Capacity Backing (Hide)'!BJ$132,'Capacity Summary'!$B$139:$B$238,0),MATCH('Capacity Backing (Hide)'!$A135,'Capacity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(Hide)'!$A135,'Capacity Summary'!$I$138:$BH$138,0))&lt;&gt;0,INDEX('Capacity Summary'!$I$139:$BH$238,MATCH('Capacity Backing (Hide)'!BK$132,'Capacity Summary'!$B$139:$B$238,0),MATCH('Capacity Backing (Hide)'!$A135,'Capacity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(Hide)'!$A135,'Capacity Summary'!$I$138:$BH$138,0))&lt;&gt;0,INDEX('Capacity Summary'!$I$139:$BH$238,MATCH('Capacity Backing (Hide)'!BL$132,'Capacity Summary'!$B$139:$B$238,0),MATCH('Capacity Backing (Hide)'!$A135,'Capacity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(Hide)'!$A135,'Capacity Summary'!$I$138:$BH$138,0))&lt;&gt;0,INDEX('Capacity Summary'!$I$139:$BH$238,MATCH('Capacity Backing (Hide)'!BM$132,'Capacity Summary'!$B$139:$B$238,0),MATCH('Capacity Backing (Hide)'!$A135,'Capacity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(Hide)'!$A135,'Capacity Summary'!$I$138:$BH$138,0))&lt;&gt;0,INDEX('Capacity Summary'!$I$139:$BH$238,MATCH('Capacity Backing (Hide)'!BN$132,'Capacity Summary'!$B$139:$B$238,0),MATCH('Capacity Backing (Hide)'!$A135,'Capacity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(Hide)'!$A135,'Capacity Summary'!$I$138:$BH$138,0))&lt;&gt;0,INDEX('Capacity Summary'!$I$139:$BH$238,MATCH('Capacity Backing (Hide)'!BO$132,'Capacity Summary'!$B$139:$B$238,0),MATCH('Capacity Backing (Hide)'!$A135,'Capacity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(Hide)'!$A135,'Capacity Summary'!$I$138:$BH$138,0))&lt;&gt;0,INDEX('Capacity Summary'!$I$139:$BH$238,MATCH('Capacity Backing (Hide)'!BP$132,'Capacity Summary'!$B$139:$B$238,0),MATCH('Capacity Backing (Hide)'!$A135,'Capacity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(Hide)'!$A135,'Capacity Summary'!$I$138:$BH$138,0))&lt;&gt;0,INDEX('Capacity Summary'!$I$139:$BH$238,MATCH('Capacity Backing (Hide)'!BQ$132,'Capacity Summary'!$B$139:$B$238,0),MATCH('Capacity Backing (Hide)'!$A135,'Capacity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(Hide)'!$A135,'Capacity Summary'!$I$138:$BH$138,0))&lt;&gt;0,INDEX('Capacity Summary'!$I$139:$BH$238,MATCH('Capacity Backing (Hide)'!BR$132,'Capacity Summary'!$B$139:$B$238,0),MATCH('Capacity Backing (Hide)'!$A135,'Capacity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(Hide)'!$A135,'Capacity Summary'!$I$138:$BH$138,0))&lt;&gt;0,INDEX('Capacity Summary'!$I$139:$BH$238,MATCH('Capacity Backing (Hide)'!BS$132,'Capacity Summary'!$B$139:$B$238,0),MATCH('Capacity Backing (Hide)'!$A135,'Capacity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(Hide)'!$A135,'Capacity Summary'!$I$138:$BH$138,0))&lt;&gt;0,INDEX('Capacity Summary'!$I$139:$BH$238,MATCH('Capacity Backing (Hide)'!BT$132,'Capacity Summary'!$B$139:$B$238,0),MATCH('Capacity Backing (Hide)'!$A135,'Capacity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(Hide)'!$A135,'Capacity Summary'!$I$138:$BH$138,0))&lt;&gt;0,INDEX('Capacity Summary'!$I$139:$BH$238,MATCH('Capacity Backing (Hide)'!BU$132,'Capacity Summary'!$B$139:$B$238,0),MATCH('Capacity Backing (Hide)'!$A135,'Capacity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(Hide)'!$A135,'Capacity Summary'!$I$138:$BH$138,0))&lt;&gt;0,INDEX('Capacity Summary'!$I$139:$BH$238,MATCH('Capacity Backing (Hide)'!BV$132,'Capacity Summary'!$B$139:$B$238,0),MATCH('Capacity Backing (Hide)'!$A135,'Capacity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(Hide)'!$A135,'Capacity Summary'!$I$138:$BH$138,0))&lt;&gt;0,INDEX('Capacity Summary'!$I$139:$BH$238,MATCH('Capacity Backing (Hide)'!BW$132,'Capacity Summary'!$B$139:$B$238,0),MATCH('Capacity Backing (Hide)'!$A135,'Capacity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(Hide)'!$A135,'Capacity Summary'!$I$138:$BH$138,0))&lt;&gt;0,INDEX('Capacity Summary'!$I$139:$BH$238,MATCH('Capacity Backing (Hide)'!BX$132,'Capacity Summary'!$B$139:$B$238,0),MATCH('Capacity Backing (Hide)'!$A135,'Capacity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(Hide)'!$A135,'Capacity Summary'!$I$138:$BH$138,0))&lt;&gt;0,INDEX('Capacity Summary'!$I$139:$BH$238,MATCH('Capacity Backing (Hide)'!BY$132,'Capacity Summary'!$B$139:$B$238,0),MATCH('Capacity Backing (Hide)'!$A135,'Capacity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(Hide)'!$A135,'Capacity Summary'!$I$138:$BH$138,0))&lt;&gt;0,INDEX('Capacity Summary'!$I$139:$BH$238,MATCH('Capacity Backing (Hide)'!BZ$132,'Capacity Summary'!$B$139:$B$238,0),MATCH('Capacity Backing (Hide)'!$A135,'Capacity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(Hide)'!$A135,'Capacity Summary'!$I$138:$BH$138,0))&lt;&gt;0,INDEX('Capacity Summary'!$I$139:$BH$238,MATCH('Capacity Backing (Hide)'!CA$132,'Capacity Summary'!$B$139:$B$238,0),MATCH('Capacity Backing (Hide)'!$A135,'Capacity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(Hide)'!$A135,'Capacity Summary'!$I$138:$BH$138,0))&lt;&gt;0,INDEX('Capacity Summary'!$I$139:$BH$238,MATCH('Capacity Backing (Hide)'!CB$132,'Capacity Summary'!$B$139:$B$238,0),MATCH('Capacity Backing (Hide)'!$A135,'Capacity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(Hide)'!$A135,'Capacity Summary'!$I$138:$BH$138,0))&lt;&gt;0,INDEX('Capacity Summary'!$I$139:$BH$238,MATCH('Capacity Backing (Hide)'!CC$132,'Capacity Summary'!$B$139:$B$238,0),MATCH('Capacity Backing (Hide)'!$A135,'Capacity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(Hide)'!$A135,'Capacity Summary'!$I$138:$BH$138,0))&lt;&gt;0,INDEX('Capacity Summary'!$I$139:$BH$238,MATCH('Capacity Backing (Hide)'!CD$132,'Capacity Summary'!$B$139:$B$238,0),MATCH('Capacity Backing (Hide)'!$A135,'Capacity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(Hide)'!$A135,'Capacity Summary'!$I$138:$BH$138,0))&lt;&gt;0,INDEX('Capacity Summary'!$I$139:$BH$238,MATCH('Capacity Backing (Hide)'!CE$132,'Capacity Summary'!$B$139:$B$238,0),MATCH('Capacity Backing (Hide)'!$A135,'Capacity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(Hide)'!$A135,'Capacity Summary'!$I$138:$BH$138,0))&lt;&gt;0,INDEX('Capacity Summary'!$I$139:$BH$238,MATCH('Capacity Backing (Hide)'!CF$132,'Capacity Summary'!$B$139:$B$238,0),MATCH('Capacity Backing (Hide)'!$A135,'Capacity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(Hide)'!$A135,'Capacity Summary'!$I$138:$BH$138,0))&lt;&gt;0,INDEX('Capacity Summary'!$I$139:$BH$238,MATCH('Capacity Backing (Hide)'!CG$132,'Capacity Summary'!$B$139:$B$238,0),MATCH('Capacity Backing (Hide)'!$A135,'Capacity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(Hide)'!$A135,'Capacity Summary'!$I$138:$BH$138,0))&lt;&gt;0,INDEX('Capacity Summary'!$I$139:$BH$238,MATCH('Capacity Backing (Hide)'!CH$132,'Capacity Summary'!$B$139:$B$238,0),MATCH('Capacity Backing (Hide)'!$A135,'Capacity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(Hide)'!$A135,'Capacity Summary'!$I$138:$BH$138,0))&lt;&gt;0,INDEX('Capacity Summary'!$I$139:$BH$238,MATCH('Capacity Backing (Hide)'!CI$132,'Capacity Summary'!$B$139:$B$238,0),MATCH('Capacity Backing (Hide)'!$A135,'Capacity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(Hide)'!$A135,'Capacity Summary'!$I$138:$BH$138,0))&lt;&gt;0,INDEX('Capacity Summary'!$I$139:$BH$238,MATCH('Capacity Backing (Hide)'!CJ$132,'Capacity Summary'!$B$139:$B$238,0),MATCH('Capacity Backing (Hide)'!$A135,'Capacity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(Hide)'!$A135,'Capacity Summary'!$I$138:$BH$138,0))&lt;&gt;0,INDEX('Capacity Summary'!$I$139:$BH$238,MATCH('Capacity Backing (Hide)'!CK$132,'Capacity Summary'!$B$139:$B$238,0),MATCH('Capacity Backing (Hide)'!$A135,'Capacity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(Hide)'!$A135,'Capacity Summary'!$I$138:$BH$138,0))&lt;&gt;0,INDEX('Capacity Summary'!$I$139:$BH$238,MATCH('Capacity Backing (Hide)'!CL$132,'Capacity Summary'!$B$139:$B$238,0),MATCH('Capacity Backing (Hide)'!$A135,'Capacity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(Hide)'!$A135,'Capacity Summary'!$I$138:$BH$138,0))&lt;&gt;0,INDEX('Capacity Summary'!$I$139:$BH$238,MATCH('Capacity Backing (Hide)'!CM$132,'Capacity Summary'!$B$139:$B$238,0),MATCH('Capacity Backing (Hide)'!$A135,'Capacity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(Hide)'!$A135,'Capacity Summary'!$I$138:$BH$138,0))&lt;&gt;0,INDEX('Capacity Summary'!$I$139:$BH$238,MATCH('Capacity Backing (Hide)'!CN$132,'Capacity Summary'!$B$139:$B$238,0),MATCH('Capacity Backing (Hide)'!$A135,'Capacity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(Hide)'!$A135,'Capacity Summary'!$I$138:$BH$138,0))&lt;&gt;0,INDEX('Capacity Summary'!$I$139:$BH$238,MATCH('Capacity Backing (Hide)'!CO$132,'Capacity Summary'!$B$139:$B$238,0),MATCH('Capacity Backing (Hide)'!$A135,'Capacity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(Hide)'!$A135,'Capacity Summary'!$I$138:$BH$138,0))&lt;&gt;0,INDEX('Capacity Summary'!$I$139:$BH$238,MATCH('Capacity Backing (Hide)'!CP$132,'Capacity Summary'!$B$139:$B$238,0),MATCH('Capacity Backing (Hide)'!$A135,'Capacity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(Hide)'!$A135,'Capacity Summary'!$I$138:$BH$138,0))&lt;&gt;0,INDEX('Capacity Summary'!$I$139:$BH$238,MATCH('Capacity Backing (Hide)'!CQ$132,'Capacity Summary'!$B$139:$B$238,0),MATCH('Capacity Backing (Hide)'!$A135,'Capacity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(Hide)'!$A135,'Capacity Summary'!$I$138:$BH$138,0))&lt;&gt;0,INDEX('Capacity Summary'!$I$139:$BH$238,MATCH('Capacity Backing (Hide)'!CR$132,'Capacity Summary'!$B$139:$B$238,0),MATCH('Capacity Backing (Hide)'!$A135,'Capacity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(Hide)'!$A135,'Capacity Summary'!$I$138:$BH$138,0))&lt;&gt;0,INDEX('Capacity Summary'!$I$139:$BH$238,MATCH('Capacity Backing (Hide)'!CS$132,'Capacity Summary'!$B$139:$B$238,0),MATCH('Capacity Backing (Hide)'!$A135,'Capacity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(Hide)'!$A135,'Capacity Summary'!$I$138:$BH$138,0))&lt;&gt;0,INDEX('Capacity Summary'!$I$139:$BH$238,MATCH('Capacity Backing (Hide)'!CT$132,'Capacity Summary'!$B$139:$B$238,0),MATCH('Capacity Backing (Hide)'!$A135,'Capacity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(Hide)'!$A135,'Capacity Summary'!$I$138:$BH$138,0))&lt;&gt;0,INDEX('Capacity Summary'!$I$139:$BH$238,MATCH('Capacity Backing (Hide)'!CU$132,'Capacity Summary'!$B$139:$B$238,0),MATCH('Capacity Backing (Hide)'!$A135,'Capacity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(Hide)'!$A135,'Capacity Summary'!$I$138:$BH$138,0))&lt;&gt;0,INDEX('Capacity Summary'!$I$139:$BH$238,MATCH('Capacity Backing (Hide)'!CV$132,'Capacity Summary'!$B$139:$B$238,0),MATCH('Capacity Backing (Hide)'!$A135,'Capacity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(Hide)'!$A135,'Capacity Summary'!$I$138:$BH$138,0))&lt;&gt;0,INDEX('Capacity Summary'!$I$139:$BH$238,MATCH('Capacity Backing (Hide)'!CW$132,'Capacity Summary'!$B$139:$B$238,0),MATCH('Capacity Backing (Hide)'!$A135,'Capacity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6" spans="1:101" x14ac:dyDescent="0.35">
      <c r="A136" s="2">
        <f ca="1">'Required Capacity (Hide)'!E6</f>
        <v>44211</v>
      </c>
      <c r="B13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(Hide)'!$A136,'Capacity Summary'!$I$138:$BH$138,0))&lt;&gt;0,INDEX('Capacity Summary'!$I$139:$BH$238,MATCH('Capacity Backing (Hide)'!B$132,'Capacity Summary'!$B$139:$B$238,0),MATCH('Capacity Backing (Hide)'!$A136,'Capacity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(Hide)'!$A136,'Capacity Summary'!$I$138:$BH$138,0))&lt;&gt;0,INDEX('Capacity Summary'!$I$139:$BH$238,MATCH('Capacity Backing (Hide)'!C$132,'Capacity Summary'!$B$139:$B$238,0),MATCH('Capacity Backing (Hide)'!$A136,'Capacity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(Hide)'!$A136,'Capacity Summary'!$I$138:$BH$138,0))&lt;&gt;0,INDEX('Capacity Summary'!$I$139:$BH$238,MATCH('Capacity Backing (Hide)'!D$132,'Capacity Summary'!$B$139:$B$238,0),MATCH('Capacity Backing (Hide)'!$A136,'Capacity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(Hide)'!$A136,'Capacity Summary'!$I$138:$BH$138,0))&lt;&gt;0,INDEX('Capacity Summary'!$I$139:$BH$238,MATCH('Capacity Backing (Hide)'!E$132,'Capacity Summary'!$B$139:$B$238,0),MATCH('Capacity Backing (Hide)'!$A136,'Capacity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(Hide)'!$A136,'Capacity Summary'!$I$138:$BH$138,0))&lt;&gt;0,INDEX('Capacity Summary'!$I$139:$BH$238,MATCH('Capacity Backing (Hide)'!F$132,'Capacity Summary'!$B$139:$B$238,0),MATCH('Capacity Backing (Hide)'!$A136,'Capacity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(Hide)'!$A136,'Capacity Summary'!$I$138:$BH$138,0))&lt;&gt;0,INDEX('Capacity Summary'!$I$139:$BH$238,MATCH('Capacity Backing (Hide)'!G$132,'Capacity Summary'!$B$139:$B$238,0),MATCH('Capacity Backing (Hide)'!$A136,'Capacity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(Hide)'!$A136,'Capacity Summary'!$I$138:$BH$138,0))&lt;&gt;0,INDEX('Capacity Summary'!$I$139:$BH$238,MATCH('Capacity Backing (Hide)'!H$132,'Capacity Summary'!$B$139:$B$238,0),MATCH('Capacity Backing (Hide)'!$A136,'Capacity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(Hide)'!$A136,'Capacity Summary'!$I$138:$BH$138,0))&lt;&gt;0,INDEX('Capacity Summary'!$I$139:$BH$238,MATCH('Capacity Backing (Hide)'!I$132,'Capacity Summary'!$B$139:$B$238,0),MATCH('Capacity Backing (Hide)'!$A136,'Capacity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(Hide)'!$A136,'Capacity Summary'!$I$138:$BH$138,0))&lt;&gt;0,INDEX('Capacity Summary'!$I$139:$BH$238,MATCH('Capacity Backing (Hide)'!J$132,'Capacity Summary'!$B$139:$B$238,0),MATCH('Capacity Backing (Hide)'!$A136,'Capacity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(Hide)'!$A136,'Capacity Summary'!$I$138:$BH$138,0))&lt;&gt;0,INDEX('Capacity Summary'!$I$139:$BH$238,MATCH('Capacity Backing (Hide)'!K$132,'Capacity Summary'!$B$139:$B$238,0),MATCH('Capacity Backing (Hide)'!$A136,'Capacity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(Hide)'!$A136,'Capacity Summary'!$I$138:$BH$138,0))&lt;&gt;0,INDEX('Capacity Summary'!$I$139:$BH$238,MATCH('Capacity Backing (Hide)'!L$132,'Capacity Summary'!$B$139:$B$238,0),MATCH('Capacity Backing (Hide)'!$A136,'Capacity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(Hide)'!$A136,'Capacity Summary'!$I$138:$BH$138,0))&lt;&gt;0,INDEX('Capacity Summary'!$I$139:$BH$238,MATCH('Capacity Backing (Hide)'!M$132,'Capacity Summary'!$B$139:$B$238,0),MATCH('Capacity Backing (Hide)'!$A136,'Capacity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(Hide)'!$A136,'Capacity Summary'!$I$138:$BH$138,0))&lt;&gt;0,INDEX('Capacity Summary'!$I$139:$BH$238,MATCH('Capacity Backing (Hide)'!N$132,'Capacity Summary'!$B$139:$B$238,0),MATCH('Capacity Backing (Hide)'!$A136,'Capacity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(Hide)'!$A136,'Capacity Summary'!$I$138:$BH$138,0))&lt;&gt;0,INDEX('Capacity Summary'!$I$139:$BH$238,MATCH('Capacity Backing (Hide)'!O$132,'Capacity Summary'!$B$139:$B$238,0),MATCH('Capacity Backing (Hide)'!$A136,'Capacity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(Hide)'!$A136,'Capacity Summary'!$I$138:$BH$138,0))&lt;&gt;0,INDEX('Capacity Summary'!$I$139:$BH$238,MATCH('Capacity Backing (Hide)'!P$132,'Capacity Summary'!$B$139:$B$238,0),MATCH('Capacity Backing (Hide)'!$A136,'Capacity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(Hide)'!$A136,'Capacity Summary'!$I$138:$BH$138,0))&lt;&gt;0,INDEX('Capacity Summary'!$I$139:$BH$238,MATCH('Capacity Backing (Hide)'!Q$132,'Capacity Summary'!$B$139:$B$238,0),MATCH('Capacity Backing (Hide)'!$A136,'Capacity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(Hide)'!$A136,'Capacity Summary'!$I$138:$BH$138,0))&lt;&gt;0,INDEX('Capacity Summary'!$I$139:$BH$238,MATCH('Capacity Backing (Hide)'!R$132,'Capacity Summary'!$B$139:$B$238,0),MATCH('Capacity Backing (Hide)'!$A136,'Capacity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(Hide)'!$A136,'Capacity Summary'!$I$138:$BH$138,0))&lt;&gt;0,INDEX('Capacity Summary'!$I$139:$BH$238,MATCH('Capacity Backing (Hide)'!S$132,'Capacity Summary'!$B$139:$B$238,0),MATCH('Capacity Backing (Hide)'!$A136,'Capacity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(Hide)'!$A136,'Capacity Summary'!$I$138:$BH$138,0))&lt;&gt;0,INDEX('Capacity Summary'!$I$139:$BH$238,MATCH('Capacity Backing (Hide)'!T$132,'Capacity Summary'!$B$139:$B$238,0),MATCH('Capacity Backing (Hide)'!$A136,'Capacity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(Hide)'!$A136,'Capacity Summary'!$I$138:$BH$138,0))&lt;&gt;0,INDEX('Capacity Summary'!$I$139:$BH$238,MATCH('Capacity Backing (Hide)'!U$132,'Capacity Summary'!$B$139:$B$238,0),MATCH('Capacity Backing (Hide)'!$A136,'Capacity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(Hide)'!$A136,'Capacity Summary'!$I$138:$BH$138,0))&lt;&gt;0,INDEX('Capacity Summary'!$I$139:$BH$238,MATCH('Capacity Backing (Hide)'!V$132,'Capacity Summary'!$B$139:$B$238,0),MATCH('Capacity Backing (Hide)'!$A136,'Capacity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(Hide)'!$A136,'Capacity Summary'!$I$138:$BH$138,0))&lt;&gt;0,INDEX('Capacity Summary'!$I$139:$BH$238,MATCH('Capacity Backing (Hide)'!W$132,'Capacity Summary'!$B$139:$B$238,0),MATCH('Capacity Backing (Hide)'!$A136,'Capacity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(Hide)'!$A136,'Capacity Summary'!$I$138:$BH$138,0))&lt;&gt;0,INDEX('Capacity Summary'!$I$139:$BH$238,MATCH('Capacity Backing (Hide)'!X$132,'Capacity Summary'!$B$139:$B$238,0),MATCH('Capacity Backing (Hide)'!$A136,'Capacity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(Hide)'!$A136,'Capacity Summary'!$I$138:$BH$138,0))&lt;&gt;0,INDEX('Capacity Summary'!$I$139:$BH$238,MATCH('Capacity Backing (Hide)'!Y$132,'Capacity Summary'!$B$139:$B$238,0),MATCH('Capacity Backing (Hide)'!$A136,'Capacity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(Hide)'!$A136,'Capacity Summary'!$I$138:$BH$138,0))&lt;&gt;0,INDEX('Capacity Summary'!$I$139:$BH$238,MATCH('Capacity Backing (Hide)'!Z$132,'Capacity Summary'!$B$139:$B$238,0),MATCH('Capacity Backing (Hide)'!$A136,'Capacity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(Hide)'!$A136,'Capacity Summary'!$I$138:$BH$138,0))&lt;&gt;0,INDEX('Capacity Summary'!$I$139:$BH$238,MATCH('Capacity Backing (Hide)'!AA$132,'Capacity Summary'!$B$139:$B$238,0),MATCH('Capacity Backing (Hide)'!$A136,'Capacity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(Hide)'!$A136,'Capacity Summary'!$I$138:$BH$138,0))&lt;&gt;0,INDEX('Capacity Summary'!$I$139:$BH$238,MATCH('Capacity Backing (Hide)'!AB$132,'Capacity Summary'!$B$139:$B$238,0),MATCH('Capacity Backing (Hide)'!$A136,'Capacity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(Hide)'!$A136,'Capacity Summary'!$I$138:$BH$138,0))&lt;&gt;0,INDEX('Capacity Summary'!$I$139:$BH$238,MATCH('Capacity Backing (Hide)'!AC$132,'Capacity Summary'!$B$139:$B$238,0),MATCH('Capacity Backing (Hide)'!$A136,'Capacity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(Hide)'!$A136,'Capacity Summary'!$I$138:$BH$138,0))&lt;&gt;0,INDEX('Capacity Summary'!$I$139:$BH$238,MATCH('Capacity Backing (Hide)'!AD$132,'Capacity Summary'!$B$139:$B$238,0),MATCH('Capacity Backing (Hide)'!$A136,'Capacity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(Hide)'!$A136,'Capacity Summary'!$I$138:$BH$138,0))&lt;&gt;0,INDEX('Capacity Summary'!$I$139:$BH$238,MATCH('Capacity Backing (Hide)'!AE$132,'Capacity Summary'!$B$139:$B$238,0),MATCH('Capacity Backing (Hide)'!$A136,'Capacity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(Hide)'!$A136,'Capacity Summary'!$I$138:$BH$138,0))&lt;&gt;0,INDEX('Capacity Summary'!$I$139:$BH$238,MATCH('Capacity Backing (Hide)'!AF$132,'Capacity Summary'!$B$139:$B$238,0),MATCH('Capacity Backing (Hide)'!$A136,'Capacity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(Hide)'!$A136,'Capacity Summary'!$I$138:$BH$138,0))&lt;&gt;0,INDEX('Capacity Summary'!$I$139:$BH$238,MATCH('Capacity Backing (Hide)'!AG$132,'Capacity Summary'!$B$139:$B$238,0),MATCH('Capacity Backing (Hide)'!$A136,'Capacity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(Hide)'!$A136,'Capacity Summary'!$I$138:$BH$138,0))&lt;&gt;0,INDEX('Capacity Summary'!$I$139:$BH$238,MATCH('Capacity Backing (Hide)'!AH$132,'Capacity Summary'!$B$139:$B$238,0),MATCH('Capacity Backing (Hide)'!$A136,'Capacity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(Hide)'!$A136,'Capacity Summary'!$I$138:$BH$138,0))&lt;&gt;0,INDEX('Capacity Summary'!$I$139:$BH$238,MATCH('Capacity Backing (Hide)'!AI$132,'Capacity Summary'!$B$139:$B$238,0),MATCH('Capacity Backing (Hide)'!$A136,'Capacity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(Hide)'!$A136,'Capacity Summary'!$I$138:$BH$138,0))&lt;&gt;0,INDEX('Capacity Summary'!$I$139:$BH$238,MATCH('Capacity Backing (Hide)'!AJ$132,'Capacity Summary'!$B$139:$B$238,0),MATCH('Capacity Backing (Hide)'!$A136,'Capacity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(Hide)'!$A136,'Capacity Summary'!$I$138:$BH$138,0))&lt;&gt;0,INDEX('Capacity Summary'!$I$139:$BH$238,MATCH('Capacity Backing (Hide)'!AK$132,'Capacity Summary'!$B$139:$B$238,0),MATCH('Capacity Backing (Hide)'!$A136,'Capacity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(Hide)'!$A136,'Capacity Summary'!$I$138:$BH$138,0))&lt;&gt;0,INDEX('Capacity Summary'!$I$139:$BH$238,MATCH('Capacity Backing (Hide)'!AL$132,'Capacity Summary'!$B$139:$B$238,0),MATCH('Capacity Backing (Hide)'!$A136,'Capacity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(Hide)'!$A136,'Capacity Summary'!$I$138:$BH$138,0))&lt;&gt;0,INDEX('Capacity Summary'!$I$139:$BH$238,MATCH('Capacity Backing (Hide)'!AM$132,'Capacity Summary'!$B$139:$B$238,0),MATCH('Capacity Backing (Hide)'!$A136,'Capacity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(Hide)'!$A136,'Capacity Summary'!$I$138:$BH$138,0))&lt;&gt;0,INDEX('Capacity Summary'!$I$139:$BH$238,MATCH('Capacity Backing (Hide)'!AN$132,'Capacity Summary'!$B$139:$B$238,0),MATCH('Capacity Backing (Hide)'!$A136,'Capacity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(Hide)'!$A136,'Capacity Summary'!$I$138:$BH$138,0))&lt;&gt;0,INDEX('Capacity Summary'!$I$139:$BH$238,MATCH('Capacity Backing (Hide)'!AO$132,'Capacity Summary'!$B$139:$B$238,0),MATCH('Capacity Backing (Hide)'!$A136,'Capacity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(Hide)'!$A136,'Capacity Summary'!$I$138:$BH$138,0))&lt;&gt;0,INDEX('Capacity Summary'!$I$139:$BH$238,MATCH('Capacity Backing (Hide)'!AP$132,'Capacity Summary'!$B$139:$B$238,0),MATCH('Capacity Backing (Hide)'!$A136,'Capacity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(Hide)'!$A136,'Capacity Summary'!$I$138:$BH$138,0))&lt;&gt;0,INDEX('Capacity Summary'!$I$139:$BH$238,MATCH('Capacity Backing (Hide)'!AQ$132,'Capacity Summary'!$B$139:$B$238,0),MATCH('Capacity Backing (Hide)'!$A136,'Capacity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(Hide)'!$A136,'Capacity Summary'!$I$138:$BH$138,0))&lt;&gt;0,INDEX('Capacity Summary'!$I$139:$BH$238,MATCH('Capacity Backing (Hide)'!AR$132,'Capacity Summary'!$B$139:$B$238,0),MATCH('Capacity Backing (Hide)'!$A136,'Capacity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(Hide)'!$A136,'Capacity Summary'!$I$138:$BH$138,0))&lt;&gt;0,INDEX('Capacity Summary'!$I$139:$BH$238,MATCH('Capacity Backing (Hide)'!AS$132,'Capacity Summary'!$B$139:$B$238,0),MATCH('Capacity Backing (Hide)'!$A136,'Capacity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(Hide)'!$A136,'Capacity Summary'!$I$138:$BH$138,0))&lt;&gt;0,INDEX('Capacity Summary'!$I$139:$BH$238,MATCH('Capacity Backing (Hide)'!AT$132,'Capacity Summary'!$B$139:$B$238,0),MATCH('Capacity Backing (Hide)'!$A136,'Capacity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(Hide)'!$A136,'Capacity Summary'!$I$138:$BH$138,0))&lt;&gt;0,INDEX('Capacity Summary'!$I$139:$BH$238,MATCH('Capacity Backing (Hide)'!AU$132,'Capacity Summary'!$B$139:$B$238,0),MATCH('Capacity Backing (Hide)'!$A136,'Capacity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(Hide)'!$A136,'Capacity Summary'!$I$138:$BH$138,0))&lt;&gt;0,INDEX('Capacity Summary'!$I$139:$BH$238,MATCH('Capacity Backing (Hide)'!AV$132,'Capacity Summary'!$B$139:$B$238,0),MATCH('Capacity Backing (Hide)'!$A136,'Capacity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(Hide)'!$A136,'Capacity Summary'!$I$138:$BH$138,0))&lt;&gt;0,INDEX('Capacity Summary'!$I$139:$BH$238,MATCH('Capacity Backing (Hide)'!AW$132,'Capacity Summary'!$B$139:$B$238,0),MATCH('Capacity Backing (Hide)'!$A136,'Capacity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(Hide)'!$A136,'Capacity Summary'!$I$138:$BH$138,0))&lt;&gt;0,INDEX('Capacity Summary'!$I$139:$BH$238,MATCH('Capacity Backing (Hide)'!AX$132,'Capacity Summary'!$B$139:$B$238,0),MATCH('Capacity Backing (Hide)'!$A136,'Capacity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(Hide)'!$A136,'Capacity Summary'!$I$138:$BH$138,0))&lt;&gt;0,INDEX('Capacity Summary'!$I$139:$BH$238,MATCH('Capacity Backing (Hide)'!AY$132,'Capacity Summary'!$B$139:$B$238,0),MATCH('Capacity Backing (Hide)'!$A136,'Capacity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(Hide)'!$A136,'Capacity Summary'!$I$138:$BH$138,0))&lt;&gt;0,INDEX('Capacity Summary'!$I$139:$BH$238,MATCH('Capacity Backing (Hide)'!AZ$132,'Capacity Summary'!$B$139:$B$238,0),MATCH('Capacity Backing (Hide)'!$A136,'Capacity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(Hide)'!$A136,'Capacity Summary'!$I$138:$BH$138,0))&lt;&gt;0,INDEX('Capacity Summary'!$I$139:$BH$238,MATCH('Capacity Backing (Hide)'!BA$132,'Capacity Summary'!$B$139:$B$238,0),MATCH('Capacity Backing (Hide)'!$A136,'Capacity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(Hide)'!$A136,'Capacity Summary'!$I$138:$BH$138,0))&lt;&gt;0,INDEX('Capacity Summary'!$I$139:$BH$238,MATCH('Capacity Backing (Hide)'!BB$132,'Capacity Summary'!$B$139:$B$238,0),MATCH('Capacity Backing (Hide)'!$A136,'Capacity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(Hide)'!$A136,'Capacity Summary'!$I$138:$BH$138,0))&lt;&gt;0,INDEX('Capacity Summary'!$I$139:$BH$238,MATCH('Capacity Backing (Hide)'!BC$132,'Capacity Summary'!$B$139:$B$238,0),MATCH('Capacity Backing (Hide)'!$A136,'Capacity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(Hide)'!$A136,'Capacity Summary'!$I$138:$BH$138,0))&lt;&gt;0,INDEX('Capacity Summary'!$I$139:$BH$238,MATCH('Capacity Backing (Hide)'!BD$132,'Capacity Summary'!$B$139:$B$238,0),MATCH('Capacity Backing (Hide)'!$A136,'Capacity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(Hide)'!$A136,'Capacity Summary'!$I$138:$BH$138,0))&lt;&gt;0,INDEX('Capacity Summary'!$I$139:$BH$238,MATCH('Capacity Backing (Hide)'!BE$132,'Capacity Summary'!$B$139:$B$238,0),MATCH('Capacity Backing (Hide)'!$A136,'Capacity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(Hide)'!$A136,'Capacity Summary'!$I$138:$BH$138,0))&lt;&gt;0,INDEX('Capacity Summary'!$I$139:$BH$238,MATCH('Capacity Backing (Hide)'!BF$132,'Capacity Summary'!$B$139:$B$238,0),MATCH('Capacity Backing (Hide)'!$A136,'Capacity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(Hide)'!$A136,'Capacity Summary'!$I$138:$BH$138,0))&lt;&gt;0,INDEX('Capacity Summary'!$I$139:$BH$238,MATCH('Capacity Backing (Hide)'!BG$132,'Capacity Summary'!$B$139:$B$238,0),MATCH('Capacity Backing (Hide)'!$A136,'Capacity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(Hide)'!$A136,'Capacity Summary'!$I$138:$BH$138,0))&lt;&gt;0,INDEX('Capacity Summary'!$I$139:$BH$238,MATCH('Capacity Backing (Hide)'!BH$132,'Capacity Summary'!$B$139:$B$238,0),MATCH('Capacity Backing (Hide)'!$A136,'Capacity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(Hide)'!$A136,'Capacity Summary'!$I$138:$BH$138,0))&lt;&gt;0,INDEX('Capacity Summary'!$I$139:$BH$238,MATCH('Capacity Backing (Hide)'!BI$132,'Capacity Summary'!$B$139:$B$238,0),MATCH('Capacity Backing (Hide)'!$A136,'Capacity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(Hide)'!$A136,'Capacity Summary'!$I$138:$BH$138,0))&lt;&gt;0,INDEX('Capacity Summary'!$I$139:$BH$238,MATCH('Capacity Backing (Hide)'!BJ$132,'Capacity Summary'!$B$139:$B$238,0),MATCH('Capacity Backing (Hide)'!$A136,'Capacity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(Hide)'!$A136,'Capacity Summary'!$I$138:$BH$138,0))&lt;&gt;0,INDEX('Capacity Summary'!$I$139:$BH$238,MATCH('Capacity Backing (Hide)'!BK$132,'Capacity Summary'!$B$139:$B$238,0),MATCH('Capacity Backing (Hide)'!$A136,'Capacity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(Hide)'!$A136,'Capacity Summary'!$I$138:$BH$138,0))&lt;&gt;0,INDEX('Capacity Summary'!$I$139:$BH$238,MATCH('Capacity Backing (Hide)'!BL$132,'Capacity Summary'!$B$139:$B$238,0),MATCH('Capacity Backing (Hide)'!$A136,'Capacity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(Hide)'!$A136,'Capacity Summary'!$I$138:$BH$138,0))&lt;&gt;0,INDEX('Capacity Summary'!$I$139:$BH$238,MATCH('Capacity Backing (Hide)'!BM$132,'Capacity Summary'!$B$139:$B$238,0),MATCH('Capacity Backing (Hide)'!$A136,'Capacity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(Hide)'!$A136,'Capacity Summary'!$I$138:$BH$138,0))&lt;&gt;0,INDEX('Capacity Summary'!$I$139:$BH$238,MATCH('Capacity Backing (Hide)'!BN$132,'Capacity Summary'!$B$139:$B$238,0),MATCH('Capacity Backing (Hide)'!$A136,'Capacity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(Hide)'!$A136,'Capacity Summary'!$I$138:$BH$138,0))&lt;&gt;0,INDEX('Capacity Summary'!$I$139:$BH$238,MATCH('Capacity Backing (Hide)'!BO$132,'Capacity Summary'!$B$139:$B$238,0),MATCH('Capacity Backing (Hide)'!$A136,'Capacity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(Hide)'!$A136,'Capacity Summary'!$I$138:$BH$138,0))&lt;&gt;0,INDEX('Capacity Summary'!$I$139:$BH$238,MATCH('Capacity Backing (Hide)'!BP$132,'Capacity Summary'!$B$139:$B$238,0),MATCH('Capacity Backing (Hide)'!$A136,'Capacity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(Hide)'!$A136,'Capacity Summary'!$I$138:$BH$138,0))&lt;&gt;0,INDEX('Capacity Summary'!$I$139:$BH$238,MATCH('Capacity Backing (Hide)'!BQ$132,'Capacity Summary'!$B$139:$B$238,0),MATCH('Capacity Backing (Hide)'!$A136,'Capacity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(Hide)'!$A136,'Capacity Summary'!$I$138:$BH$138,0))&lt;&gt;0,INDEX('Capacity Summary'!$I$139:$BH$238,MATCH('Capacity Backing (Hide)'!BR$132,'Capacity Summary'!$B$139:$B$238,0),MATCH('Capacity Backing (Hide)'!$A136,'Capacity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(Hide)'!$A136,'Capacity Summary'!$I$138:$BH$138,0))&lt;&gt;0,INDEX('Capacity Summary'!$I$139:$BH$238,MATCH('Capacity Backing (Hide)'!BS$132,'Capacity Summary'!$B$139:$B$238,0),MATCH('Capacity Backing (Hide)'!$A136,'Capacity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(Hide)'!$A136,'Capacity Summary'!$I$138:$BH$138,0))&lt;&gt;0,INDEX('Capacity Summary'!$I$139:$BH$238,MATCH('Capacity Backing (Hide)'!BT$132,'Capacity Summary'!$B$139:$B$238,0),MATCH('Capacity Backing (Hide)'!$A136,'Capacity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(Hide)'!$A136,'Capacity Summary'!$I$138:$BH$138,0))&lt;&gt;0,INDEX('Capacity Summary'!$I$139:$BH$238,MATCH('Capacity Backing (Hide)'!BU$132,'Capacity Summary'!$B$139:$B$238,0),MATCH('Capacity Backing (Hide)'!$A136,'Capacity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(Hide)'!$A136,'Capacity Summary'!$I$138:$BH$138,0))&lt;&gt;0,INDEX('Capacity Summary'!$I$139:$BH$238,MATCH('Capacity Backing (Hide)'!BV$132,'Capacity Summary'!$B$139:$B$238,0),MATCH('Capacity Backing (Hide)'!$A136,'Capacity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(Hide)'!$A136,'Capacity Summary'!$I$138:$BH$138,0))&lt;&gt;0,INDEX('Capacity Summary'!$I$139:$BH$238,MATCH('Capacity Backing (Hide)'!BW$132,'Capacity Summary'!$B$139:$B$238,0),MATCH('Capacity Backing (Hide)'!$A136,'Capacity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(Hide)'!$A136,'Capacity Summary'!$I$138:$BH$138,0))&lt;&gt;0,INDEX('Capacity Summary'!$I$139:$BH$238,MATCH('Capacity Backing (Hide)'!BX$132,'Capacity Summary'!$B$139:$B$238,0),MATCH('Capacity Backing (Hide)'!$A136,'Capacity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(Hide)'!$A136,'Capacity Summary'!$I$138:$BH$138,0))&lt;&gt;0,INDEX('Capacity Summary'!$I$139:$BH$238,MATCH('Capacity Backing (Hide)'!BY$132,'Capacity Summary'!$B$139:$B$238,0),MATCH('Capacity Backing (Hide)'!$A136,'Capacity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(Hide)'!$A136,'Capacity Summary'!$I$138:$BH$138,0))&lt;&gt;0,INDEX('Capacity Summary'!$I$139:$BH$238,MATCH('Capacity Backing (Hide)'!BZ$132,'Capacity Summary'!$B$139:$B$238,0),MATCH('Capacity Backing (Hide)'!$A136,'Capacity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(Hide)'!$A136,'Capacity Summary'!$I$138:$BH$138,0))&lt;&gt;0,INDEX('Capacity Summary'!$I$139:$BH$238,MATCH('Capacity Backing (Hide)'!CA$132,'Capacity Summary'!$B$139:$B$238,0),MATCH('Capacity Backing (Hide)'!$A136,'Capacity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(Hide)'!$A136,'Capacity Summary'!$I$138:$BH$138,0))&lt;&gt;0,INDEX('Capacity Summary'!$I$139:$BH$238,MATCH('Capacity Backing (Hide)'!CB$132,'Capacity Summary'!$B$139:$B$238,0),MATCH('Capacity Backing (Hide)'!$A136,'Capacity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(Hide)'!$A136,'Capacity Summary'!$I$138:$BH$138,0))&lt;&gt;0,INDEX('Capacity Summary'!$I$139:$BH$238,MATCH('Capacity Backing (Hide)'!CC$132,'Capacity Summary'!$B$139:$B$238,0),MATCH('Capacity Backing (Hide)'!$A136,'Capacity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(Hide)'!$A136,'Capacity Summary'!$I$138:$BH$138,0))&lt;&gt;0,INDEX('Capacity Summary'!$I$139:$BH$238,MATCH('Capacity Backing (Hide)'!CD$132,'Capacity Summary'!$B$139:$B$238,0),MATCH('Capacity Backing (Hide)'!$A136,'Capacity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(Hide)'!$A136,'Capacity Summary'!$I$138:$BH$138,0))&lt;&gt;0,INDEX('Capacity Summary'!$I$139:$BH$238,MATCH('Capacity Backing (Hide)'!CE$132,'Capacity Summary'!$B$139:$B$238,0),MATCH('Capacity Backing (Hide)'!$A136,'Capacity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(Hide)'!$A136,'Capacity Summary'!$I$138:$BH$138,0))&lt;&gt;0,INDEX('Capacity Summary'!$I$139:$BH$238,MATCH('Capacity Backing (Hide)'!CF$132,'Capacity Summary'!$B$139:$B$238,0),MATCH('Capacity Backing (Hide)'!$A136,'Capacity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(Hide)'!$A136,'Capacity Summary'!$I$138:$BH$138,0))&lt;&gt;0,INDEX('Capacity Summary'!$I$139:$BH$238,MATCH('Capacity Backing (Hide)'!CG$132,'Capacity Summary'!$B$139:$B$238,0),MATCH('Capacity Backing (Hide)'!$A136,'Capacity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(Hide)'!$A136,'Capacity Summary'!$I$138:$BH$138,0))&lt;&gt;0,INDEX('Capacity Summary'!$I$139:$BH$238,MATCH('Capacity Backing (Hide)'!CH$132,'Capacity Summary'!$B$139:$B$238,0),MATCH('Capacity Backing (Hide)'!$A136,'Capacity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(Hide)'!$A136,'Capacity Summary'!$I$138:$BH$138,0))&lt;&gt;0,INDEX('Capacity Summary'!$I$139:$BH$238,MATCH('Capacity Backing (Hide)'!CI$132,'Capacity Summary'!$B$139:$B$238,0),MATCH('Capacity Backing (Hide)'!$A136,'Capacity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(Hide)'!$A136,'Capacity Summary'!$I$138:$BH$138,0))&lt;&gt;0,INDEX('Capacity Summary'!$I$139:$BH$238,MATCH('Capacity Backing (Hide)'!CJ$132,'Capacity Summary'!$B$139:$B$238,0),MATCH('Capacity Backing (Hide)'!$A136,'Capacity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(Hide)'!$A136,'Capacity Summary'!$I$138:$BH$138,0))&lt;&gt;0,INDEX('Capacity Summary'!$I$139:$BH$238,MATCH('Capacity Backing (Hide)'!CK$132,'Capacity Summary'!$B$139:$B$238,0),MATCH('Capacity Backing (Hide)'!$A136,'Capacity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(Hide)'!$A136,'Capacity Summary'!$I$138:$BH$138,0))&lt;&gt;0,INDEX('Capacity Summary'!$I$139:$BH$238,MATCH('Capacity Backing (Hide)'!CL$132,'Capacity Summary'!$B$139:$B$238,0),MATCH('Capacity Backing (Hide)'!$A136,'Capacity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(Hide)'!$A136,'Capacity Summary'!$I$138:$BH$138,0))&lt;&gt;0,INDEX('Capacity Summary'!$I$139:$BH$238,MATCH('Capacity Backing (Hide)'!CM$132,'Capacity Summary'!$B$139:$B$238,0),MATCH('Capacity Backing (Hide)'!$A136,'Capacity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(Hide)'!$A136,'Capacity Summary'!$I$138:$BH$138,0))&lt;&gt;0,INDEX('Capacity Summary'!$I$139:$BH$238,MATCH('Capacity Backing (Hide)'!CN$132,'Capacity Summary'!$B$139:$B$238,0),MATCH('Capacity Backing (Hide)'!$A136,'Capacity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(Hide)'!$A136,'Capacity Summary'!$I$138:$BH$138,0))&lt;&gt;0,INDEX('Capacity Summary'!$I$139:$BH$238,MATCH('Capacity Backing (Hide)'!CO$132,'Capacity Summary'!$B$139:$B$238,0),MATCH('Capacity Backing (Hide)'!$A136,'Capacity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(Hide)'!$A136,'Capacity Summary'!$I$138:$BH$138,0))&lt;&gt;0,INDEX('Capacity Summary'!$I$139:$BH$238,MATCH('Capacity Backing (Hide)'!CP$132,'Capacity Summary'!$B$139:$B$238,0),MATCH('Capacity Backing (Hide)'!$A136,'Capacity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(Hide)'!$A136,'Capacity Summary'!$I$138:$BH$138,0))&lt;&gt;0,INDEX('Capacity Summary'!$I$139:$BH$238,MATCH('Capacity Backing (Hide)'!CQ$132,'Capacity Summary'!$B$139:$B$238,0),MATCH('Capacity Backing (Hide)'!$A136,'Capacity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(Hide)'!$A136,'Capacity Summary'!$I$138:$BH$138,0))&lt;&gt;0,INDEX('Capacity Summary'!$I$139:$BH$238,MATCH('Capacity Backing (Hide)'!CR$132,'Capacity Summary'!$B$139:$B$238,0),MATCH('Capacity Backing (Hide)'!$A136,'Capacity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(Hide)'!$A136,'Capacity Summary'!$I$138:$BH$138,0))&lt;&gt;0,INDEX('Capacity Summary'!$I$139:$BH$238,MATCH('Capacity Backing (Hide)'!CS$132,'Capacity Summary'!$B$139:$B$238,0),MATCH('Capacity Backing (Hide)'!$A136,'Capacity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(Hide)'!$A136,'Capacity Summary'!$I$138:$BH$138,0))&lt;&gt;0,INDEX('Capacity Summary'!$I$139:$BH$238,MATCH('Capacity Backing (Hide)'!CT$132,'Capacity Summary'!$B$139:$B$238,0),MATCH('Capacity Backing (Hide)'!$A136,'Capacity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(Hide)'!$A136,'Capacity Summary'!$I$138:$BH$138,0))&lt;&gt;0,INDEX('Capacity Summary'!$I$139:$BH$238,MATCH('Capacity Backing (Hide)'!CU$132,'Capacity Summary'!$B$139:$B$238,0),MATCH('Capacity Backing (Hide)'!$A136,'Capacity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(Hide)'!$A136,'Capacity Summary'!$I$138:$BH$138,0))&lt;&gt;0,INDEX('Capacity Summary'!$I$139:$BH$238,MATCH('Capacity Backing (Hide)'!CV$132,'Capacity Summary'!$B$139:$B$238,0),MATCH('Capacity Backing (Hide)'!$A136,'Capacity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(Hide)'!$A136,'Capacity Summary'!$I$138:$BH$138,0))&lt;&gt;0,INDEX('Capacity Summary'!$I$139:$BH$238,MATCH('Capacity Backing (Hide)'!CW$132,'Capacity Summary'!$B$139:$B$238,0),MATCH('Capacity Backing (Hide)'!$A136,'Capacity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7" spans="1:101" x14ac:dyDescent="0.35">
      <c r="A137" s="2">
        <f ca="1">'Required Capacity (Hide)'!E7</f>
        <v>44218</v>
      </c>
      <c r="B13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(Hide)'!$A137,'Capacity Summary'!$I$138:$BH$138,0))&lt;&gt;0,INDEX('Capacity Summary'!$I$139:$BH$238,MATCH('Capacity Backing (Hide)'!B$132,'Capacity Summary'!$B$139:$B$238,0),MATCH('Capacity Backing (Hide)'!$A137,'Capacity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(Hide)'!$A137,'Capacity Summary'!$I$138:$BH$138,0))&lt;&gt;0,INDEX('Capacity Summary'!$I$139:$BH$238,MATCH('Capacity Backing (Hide)'!C$132,'Capacity Summary'!$B$139:$B$238,0),MATCH('Capacity Backing (Hide)'!$A137,'Capacity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(Hide)'!$A137,'Capacity Summary'!$I$138:$BH$138,0))&lt;&gt;0,INDEX('Capacity Summary'!$I$139:$BH$238,MATCH('Capacity Backing (Hide)'!D$132,'Capacity Summary'!$B$139:$B$238,0),MATCH('Capacity Backing (Hide)'!$A137,'Capacity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(Hide)'!$A137,'Capacity Summary'!$I$138:$BH$138,0))&lt;&gt;0,INDEX('Capacity Summary'!$I$139:$BH$238,MATCH('Capacity Backing (Hide)'!E$132,'Capacity Summary'!$B$139:$B$238,0),MATCH('Capacity Backing (Hide)'!$A137,'Capacity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(Hide)'!$A137,'Capacity Summary'!$I$138:$BH$138,0))&lt;&gt;0,INDEX('Capacity Summary'!$I$139:$BH$238,MATCH('Capacity Backing (Hide)'!F$132,'Capacity Summary'!$B$139:$B$238,0),MATCH('Capacity Backing (Hide)'!$A137,'Capacity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(Hide)'!$A137,'Capacity Summary'!$I$138:$BH$138,0))&lt;&gt;0,INDEX('Capacity Summary'!$I$139:$BH$238,MATCH('Capacity Backing (Hide)'!G$132,'Capacity Summary'!$B$139:$B$238,0),MATCH('Capacity Backing (Hide)'!$A137,'Capacity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(Hide)'!$A137,'Capacity Summary'!$I$138:$BH$138,0))&lt;&gt;0,INDEX('Capacity Summary'!$I$139:$BH$238,MATCH('Capacity Backing (Hide)'!H$132,'Capacity Summary'!$B$139:$B$238,0),MATCH('Capacity Backing (Hide)'!$A137,'Capacity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(Hide)'!$A137,'Capacity Summary'!$I$138:$BH$138,0))&lt;&gt;0,INDEX('Capacity Summary'!$I$139:$BH$238,MATCH('Capacity Backing (Hide)'!I$132,'Capacity Summary'!$B$139:$B$238,0),MATCH('Capacity Backing (Hide)'!$A137,'Capacity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(Hide)'!$A137,'Capacity Summary'!$I$138:$BH$138,0))&lt;&gt;0,INDEX('Capacity Summary'!$I$139:$BH$238,MATCH('Capacity Backing (Hide)'!J$132,'Capacity Summary'!$B$139:$B$238,0),MATCH('Capacity Backing (Hide)'!$A137,'Capacity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(Hide)'!$A137,'Capacity Summary'!$I$138:$BH$138,0))&lt;&gt;0,INDEX('Capacity Summary'!$I$139:$BH$238,MATCH('Capacity Backing (Hide)'!K$132,'Capacity Summary'!$B$139:$B$238,0),MATCH('Capacity Backing (Hide)'!$A137,'Capacity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(Hide)'!$A137,'Capacity Summary'!$I$138:$BH$138,0))&lt;&gt;0,INDEX('Capacity Summary'!$I$139:$BH$238,MATCH('Capacity Backing (Hide)'!L$132,'Capacity Summary'!$B$139:$B$238,0),MATCH('Capacity Backing (Hide)'!$A137,'Capacity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(Hide)'!$A137,'Capacity Summary'!$I$138:$BH$138,0))&lt;&gt;0,INDEX('Capacity Summary'!$I$139:$BH$238,MATCH('Capacity Backing (Hide)'!M$132,'Capacity Summary'!$B$139:$B$238,0),MATCH('Capacity Backing (Hide)'!$A137,'Capacity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(Hide)'!$A137,'Capacity Summary'!$I$138:$BH$138,0))&lt;&gt;0,INDEX('Capacity Summary'!$I$139:$BH$238,MATCH('Capacity Backing (Hide)'!N$132,'Capacity Summary'!$B$139:$B$238,0),MATCH('Capacity Backing (Hide)'!$A137,'Capacity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(Hide)'!$A137,'Capacity Summary'!$I$138:$BH$138,0))&lt;&gt;0,INDEX('Capacity Summary'!$I$139:$BH$238,MATCH('Capacity Backing (Hide)'!O$132,'Capacity Summary'!$B$139:$B$238,0),MATCH('Capacity Backing (Hide)'!$A137,'Capacity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(Hide)'!$A137,'Capacity Summary'!$I$138:$BH$138,0))&lt;&gt;0,INDEX('Capacity Summary'!$I$139:$BH$238,MATCH('Capacity Backing (Hide)'!P$132,'Capacity Summary'!$B$139:$B$238,0),MATCH('Capacity Backing (Hide)'!$A137,'Capacity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(Hide)'!$A137,'Capacity Summary'!$I$138:$BH$138,0))&lt;&gt;0,INDEX('Capacity Summary'!$I$139:$BH$238,MATCH('Capacity Backing (Hide)'!Q$132,'Capacity Summary'!$B$139:$B$238,0),MATCH('Capacity Backing (Hide)'!$A137,'Capacity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(Hide)'!$A137,'Capacity Summary'!$I$138:$BH$138,0))&lt;&gt;0,INDEX('Capacity Summary'!$I$139:$BH$238,MATCH('Capacity Backing (Hide)'!R$132,'Capacity Summary'!$B$139:$B$238,0),MATCH('Capacity Backing (Hide)'!$A137,'Capacity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(Hide)'!$A137,'Capacity Summary'!$I$138:$BH$138,0))&lt;&gt;0,INDEX('Capacity Summary'!$I$139:$BH$238,MATCH('Capacity Backing (Hide)'!S$132,'Capacity Summary'!$B$139:$B$238,0),MATCH('Capacity Backing (Hide)'!$A137,'Capacity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(Hide)'!$A137,'Capacity Summary'!$I$138:$BH$138,0))&lt;&gt;0,INDEX('Capacity Summary'!$I$139:$BH$238,MATCH('Capacity Backing (Hide)'!T$132,'Capacity Summary'!$B$139:$B$238,0),MATCH('Capacity Backing (Hide)'!$A137,'Capacity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(Hide)'!$A137,'Capacity Summary'!$I$138:$BH$138,0))&lt;&gt;0,INDEX('Capacity Summary'!$I$139:$BH$238,MATCH('Capacity Backing (Hide)'!U$132,'Capacity Summary'!$B$139:$B$238,0),MATCH('Capacity Backing (Hide)'!$A137,'Capacity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(Hide)'!$A137,'Capacity Summary'!$I$138:$BH$138,0))&lt;&gt;0,INDEX('Capacity Summary'!$I$139:$BH$238,MATCH('Capacity Backing (Hide)'!V$132,'Capacity Summary'!$B$139:$B$238,0),MATCH('Capacity Backing (Hide)'!$A137,'Capacity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(Hide)'!$A137,'Capacity Summary'!$I$138:$BH$138,0))&lt;&gt;0,INDEX('Capacity Summary'!$I$139:$BH$238,MATCH('Capacity Backing (Hide)'!W$132,'Capacity Summary'!$B$139:$B$238,0),MATCH('Capacity Backing (Hide)'!$A137,'Capacity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(Hide)'!$A137,'Capacity Summary'!$I$138:$BH$138,0))&lt;&gt;0,INDEX('Capacity Summary'!$I$139:$BH$238,MATCH('Capacity Backing (Hide)'!X$132,'Capacity Summary'!$B$139:$B$238,0),MATCH('Capacity Backing (Hide)'!$A137,'Capacity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(Hide)'!$A137,'Capacity Summary'!$I$138:$BH$138,0))&lt;&gt;0,INDEX('Capacity Summary'!$I$139:$BH$238,MATCH('Capacity Backing (Hide)'!Y$132,'Capacity Summary'!$B$139:$B$238,0),MATCH('Capacity Backing (Hide)'!$A137,'Capacity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(Hide)'!$A137,'Capacity Summary'!$I$138:$BH$138,0))&lt;&gt;0,INDEX('Capacity Summary'!$I$139:$BH$238,MATCH('Capacity Backing (Hide)'!Z$132,'Capacity Summary'!$B$139:$B$238,0),MATCH('Capacity Backing (Hide)'!$A137,'Capacity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(Hide)'!$A137,'Capacity Summary'!$I$138:$BH$138,0))&lt;&gt;0,INDEX('Capacity Summary'!$I$139:$BH$238,MATCH('Capacity Backing (Hide)'!AA$132,'Capacity Summary'!$B$139:$B$238,0),MATCH('Capacity Backing (Hide)'!$A137,'Capacity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(Hide)'!$A137,'Capacity Summary'!$I$138:$BH$138,0))&lt;&gt;0,INDEX('Capacity Summary'!$I$139:$BH$238,MATCH('Capacity Backing (Hide)'!AB$132,'Capacity Summary'!$B$139:$B$238,0),MATCH('Capacity Backing (Hide)'!$A137,'Capacity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(Hide)'!$A137,'Capacity Summary'!$I$138:$BH$138,0))&lt;&gt;0,INDEX('Capacity Summary'!$I$139:$BH$238,MATCH('Capacity Backing (Hide)'!AC$132,'Capacity Summary'!$B$139:$B$238,0),MATCH('Capacity Backing (Hide)'!$A137,'Capacity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(Hide)'!$A137,'Capacity Summary'!$I$138:$BH$138,0))&lt;&gt;0,INDEX('Capacity Summary'!$I$139:$BH$238,MATCH('Capacity Backing (Hide)'!AD$132,'Capacity Summary'!$B$139:$B$238,0),MATCH('Capacity Backing (Hide)'!$A137,'Capacity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(Hide)'!$A137,'Capacity Summary'!$I$138:$BH$138,0))&lt;&gt;0,INDEX('Capacity Summary'!$I$139:$BH$238,MATCH('Capacity Backing (Hide)'!AE$132,'Capacity Summary'!$B$139:$B$238,0),MATCH('Capacity Backing (Hide)'!$A137,'Capacity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(Hide)'!$A137,'Capacity Summary'!$I$138:$BH$138,0))&lt;&gt;0,INDEX('Capacity Summary'!$I$139:$BH$238,MATCH('Capacity Backing (Hide)'!AF$132,'Capacity Summary'!$B$139:$B$238,0),MATCH('Capacity Backing (Hide)'!$A137,'Capacity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(Hide)'!$A137,'Capacity Summary'!$I$138:$BH$138,0))&lt;&gt;0,INDEX('Capacity Summary'!$I$139:$BH$238,MATCH('Capacity Backing (Hide)'!AG$132,'Capacity Summary'!$B$139:$B$238,0),MATCH('Capacity Backing (Hide)'!$A137,'Capacity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(Hide)'!$A137,'Capacity Summary'!$I$138:$BH$138,0))&lt;&gt;0,INDEX('Capacity Summary'!$I$139:$BH$238,MATCH('Capacity Backing (Hide)'!AH$132,'Capacity Summary'!$B$139:$B$238,0),MATCH('Capacity Backing (Hide)'!$A137,'Capacity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(Hide)'!$A137,'Capacity Summary'!$I$138:$BH$138,0))&lt;&gt;0,INDEX('Capacity Summary'!$I$139:$BH$238,MATCH('Capacity Backing (Hide)'!AI$132,'Capacity Summary'!$B$139:$B$238,0),MATCH('Capacity Backing (Hide)'!$A137,'Capacity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(Hide)'!$A137,'Capacity Summary'!$I$138:$BH$138,0))&lt;&gt;0,INDEX('Capacity Summary'!$I$139:$BH$238,MATCH('Capacity Backing (Hide)'!AJ$132,'Capacity Summary'!$B$139:$B$238,0),MATCH('Capacity Backing (Hide)'!$A137,'Capacity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(Hide)'!$A137,'Capacity Summary'!$I$138:$BH$138,0))&lt;&gt;0,INDEX('Capacity Summary'!$I$139:$BH$238,MATCH('Capacity Backing (Hide)'!AK$132,'Capacity Summary'!$B$139:$B$238,0),MATCH('Capacity Backing (Hide)'!$A137,'Capacity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(Hide)'!$A137,'Capacity Summary'!$I$138:$BH$138,0))&lt;&gt;0,INDEX('Capacity Summary'!$I$139:$BH$238,MATCH('Capacity Backing (Hide)'!AL$132,'Capacity Summary'!$B$139:$B$238,0),MATCH('Capacity Backing (Hide)'!$A137,'Capacity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(Hide)'!$A137,'Capacity Summary'!$I$138:$BH$138,0))&lt;&gt;0,INDEX('Capacity Summary'!$I$139:$BH$238,MATCH('Capacity Backing (Hide)'!AM$132,'Capacity Summary'!$B$139:$B$238,0),MATCH('Capacity Backing (Hide)'!$A137,'Capacity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(Hide)'!$A137,'Capacity Summary'!$I$138:$BH$138,0))&lt;&gt;0,INDEX('Capacity Summary'!$I$139:$BH$238,MATCH('Capacity Backing (Hide)'!AN$132,'Capacity Summary'!$B$139:$B$238,0),MATCH('Capacity Backing (Hide)'!$A137,'Capacity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(Hide)'!$A137,'Capacity Summary'!$I$138:$BH$138,0))&lt;&gt;0,INDEX('Capacity Summary'!$I$139:$BH$238,MATCH('Capacity Backing (Hide)'!AO$132,'Capacity Summary'!$B$139:$B$238,0),MATCH('Capacity Backing (Hide)'!$A137,'Capacity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(Hide)'!$A137,'Capacity Summary'!$I$138:$BH$138,0))&lt;&gt;0,INDEX('Capacity Summary'!$I$139:$BH$238,MATCH('Capacity Backing (Hide)'!AP$132,'Capacity Summary'!$B$139:$B$238,0),MATCH('Capacity Backing (Hide)'!$A137,'Capacity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(Hide)'!$A137,'Capacity Summary'!$I$138:$BH$138,0))&lt;&gt;0,INDEX('Capacity Summary'!$I$139:$BH$238,MATCH('Capacity Backing (Hide)'!AQ$132,'Capacity Summary'!$B$139:$B$238,0),MATCH('Capacity Backing (Hide)'!$A137,'Capacity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(Hide)'!$A137,'Capacity Summary'!$I$138:$BH$138,0))&lt;&gt;0,INDEX('Capacity Summary'!$I$139:$BH$238,MATCH('Capacity Backing (Hide)'!AR$132,'Capacity Summary'!$B$139:$B$238,0),MATCH('Capacity Backing (Hide)'!$A137,'Capacity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(Hide)'!$A137,'Capacity Summary'!$I$138:$BH$138,0))&lt;&gt;0,INDEX('Capacity Summary'!$I$139:$BH$238,MATCH('Capacity Backing (Hide)'!AS$132,'Capacity Summary'!$B$139:$B$238,0),MATCH('Capacity Backing (Hide)'!$A137,'Capacity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(Hide)'!$A137,'Capacity Summary'!$I$138:$BH$138,0))&lt;&gt;0,INDEX('Capacity Summary'!$I$139:$BH$238,MATCH('Capacity Backing (Hide)'!AT$132,'Capacity Summary'!$B$139:$B$238,0),MATCH('Capacity Backing (Hide)'!$A137,'Capacity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(Hide)'!$A137,'Capacity Summary'!$I$138:$BH$138,0))&lt;&gt;0,INDEX('Capacity Summary'!$I$139:$BH$238,MATCH('Capacity Backing (Hide)'!AU$132,'Capacity Summary'!$B$139:$B$238,0),MATCH('Capacity Backing (Hide)'!$A137,'Capacity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(Hide)'!$A137,'Capacity Summary'!$I$138:$BH$138,0))&lt;&gt;0,INDEX('Capacity Summary'!$I$139:$BH$238,MATCH('Capacity Backing (Hide)'!AV$132,'Capacity Summary'!$B$139:$B$238,0),MATCH('Capacity Backing (Hide)'!$A137,'Capacity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(Hide)'!$A137,'Capacity Summary'!$I$138:$BH$138,0))&lt;&gt;0,INDEX('Capacity Summary'!$I$139:$BH$238,MATCH('Capacity Backing (Hide)'!AW$132,'Capacity Summary'!$B$139:$B$238,0),MATCH('Capacity Backing (Hide)'!$A137,'Capacity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(Hide)'!$A137,'Capacity Summary'!$I$138:$BH$138,0))&lt;&gt;0,INDEX('Capacity Summary'!$I$139:$BH$238,MATCH('Capacity Backing (Hide)'!AX$132,'Capacity Summary'!$B$139:$B$238,0),MATCH('Capacity Backing (Hide)'!$A137,'Capacity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(Hide)'!$A137,'Capacity Summary'!$I$138:$BH$138,0))&lt;&gt;0,INDEX('Capacity Summary'!$I$139:$BH$238,MATCH('Capacity Backing (Hide)'!AY$132,'Capacity Summary'!$B$139:$B$238,0),MATCH('Capacity Backing (Hide)'!$A137,'Capacity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(Hide)'!$A137,'Capacity Summary'!$I$138:$BH$138,0))&lt;&gt;0,INDEX('Capacity Summary'!$I$139:$BH$238,MATCH('Capacity Backing (Hide)'!AZ$132,'Capacity Summary'!$B$139:$B$238,0),MATCH('Capacity Backing (Hide)'!$A137,'Capacity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(Hide)'!$A137,'Capacity Summary'!$I$138:$BH$138,0))&lt;&gt;0,INDEX('Capacity Summary'!$I$139:$BH$238,MATCH('Capacity Backing (Hide)'!BA$132,'Capacity Summary'!$B$139:$B$238,0),MATCH('Capacity Backing (Hide)'!$A137,'Capacity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(Hide)'!$A137,'Capacity Summary'!$I$138:$BH$138,0))&lt;&gt;0,INDEX('Capacity Summary'!$I$139:$BH$238,MATCH('Capacity Backing (Hide)'!BB$132,'Capacity Summary'!$B$139:$B$238,0),MATCH('Capacity Backing (Hide)'!$A137,'Capacity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(Hide)'!$A137,'Capacity Summary'!$I$138:$BH$138,0))&lt;&gt;0,INDEX('Capacity Summary'!$I$139:$BH$238,MATCH('Capacity Backing (Hide)'!BC$132,'Capacity Summary'!$B$139:$B$238,0),MATCH('Capacity Backing (Hide)'!$A137,'Capacity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(Hide)'!$A137,'Capacity Summary'!$I$138:$BH$138,0))&lt;&gt;0,INDEX('Capacity Summary'!$I$139:$BH$238,MATCH('Capacity Backing (Hide)'!BD$132,'Capacity Summary'!$B$139:$B$238,0),MATCH('Capacity Backing (Hide)'!$A137,'Capacity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(Hide)'!$A137,'Capacity Summary'!$I$138:$BH$138,0))&lt;&gt;0,INDEX('Capacity Summary'!$I$139:$BH$238,MATCH('Capacity Backing (Hide)'!BE$132,'Capacity Summary'!$B$139:$B$238,0),MATCH('Capacity Backing (Hide)'!$A137,'Capacity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(Hide)'!$A137,'Capacity Summary'!$I$138:$BH$138,0))&lt;&gt;0,INDEX('Capacity Summary'!$I$139:$BH$238,MATCH('Capacity Backing (Hide)'!BF$132,'Capacity Summary'!$B$139:$B$238,0),MATCH('Capacity Backing (Hide)'!$A137,'Capacity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(Hide)'!$A137,'Capacity Summary'!$I$138:$BH$138,0))&lt;&gt;0,INDEX('Capacity Summary'!$I$139:$BH$238,MATCH('Capacity Backing (Hide)'!BG$132,'Capacity Summary'!$B$139:$B$238,0),MATCH('Capacity Backing (Hide)'!$A137,'Capacity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(Hide)'!$A137,'Capacity Summary'!$I$138:$BH$138,0))&lt;&gt;0,INDEX('Capacity Summary'!$I$139:$BH$238,MATCH('Capacity Backing (Hide)'!BH$132,'Capacity Summary'!$B$139:$B$238,0),MATCH('Capacity Backing (Hide)'!$A137,'Capacity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(Hide)'!$A137,'Capacity Summary'!$I$138:$BH$138,0))&lt;&gt;0,INDEX('Capacity Summary'!$I$139:$BH$238,MATCH('Capacity Backing (Hide)'!BI$132,'Capacity Summary'!$B$139:$B$238,0),MATCH('Capacity Backing (Hide)'!$A137,'Capacity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(Hide)'!$A137,'Capacity Summary'!$I$138:$BH$138,0))&lt;&gt;0,INDEX('Capacity Summary'!$I$139:$BH$238,MATCH('Capacity Backing (Hide)'!BJ$132,'Capacity Summary'!$B$139:$B$238,0),MATCH('Capacity Backing (Hide)'!$A137,'Capacity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(Hide)'!$A137,'Capacity Summary'!$I$138:$BH$138,0))&lt;&gt;0,INDEX('Capacity Summary'!$I$139:$BH$238,MATCH('Capacity Backing (Hide)'!BK$132,'Capacity Summary'!$B$139:$B$238,0),MATCH('Capacity Backing (Hide)'!$A137,'Capacity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(Hide)'!$A137,'Capacity Summary'!$I$138:$BH$138,0))&lt;&gt;0,INDEX('Capacity Summary'!$I$139:$BH$238,MATCH('Capacity Backing (Hide)'!BL$132,'Capacity Summary'!$B$139:$B$238,0),MATCH('Capacity Backing (Hide)'!$A137,'Capacity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(Hide)'!$A137,'Capacity Summary'!$I$138:$BH$138,0))&lt;&gt;0,INDEX('Capacity Summary'!$I$139:$BH$238,MATCH('Capacity Backing (Hide)'!BM$132,'Capacity Summary'!$B$139:$B$238,0),MATCH('Capacity Backing (Hide)'!$A137,'Capacity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(Hide)'!$A137,'Capacity Summary'!$I$138:$BH$138,0))&lt;&gt;0,INDEX('Capacity Summary'!$I$139:$BH$238,MATCH('Capacity Backing (Hide)'!BN$132,'Capacity Summary'!$B$139:$B$238,0),MATCH('Capacity Backing (Hide)'!$A137,'Capacity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(Hide)'!$A137,'Capacity Summary'!$I$138:$BH$138,0))&lt;&gt;0,INDEX('Capacity Summary'!$I$139:$BH$238,MATCH('Capacity Backing (Hide)'!BO$132,'Capacity Summary'!$B$139:$B$238,0),MATCH('Capacity Backing (Hide)'!$A137,'Capacity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(Hide)'!$A137,'Capacity Summary'!$I$138:$BH$138,0))&lt;&gt;0,INDEX('Capacity Summary'!$I$139:$BH$238,MATCH('Capacity Backing (Hide)'!BP$132,'Capacity Summary'!$B$139:$B$238,0),MATCH('Capacity Backing (Hide)'!$A137,'Capacity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(Hide)'!$A137,'Capacity Summary'!$I$138:$BH$138,0))&lt;&gt;0,INDEX('Capacity Summary'!$I$139:$BH$238,MATCH('Capacity Backing (Hide)'!BQ$132,'Capacity Summary'!$B$139:$B$238,0),MATCH('Capacity Backing (Hide)'!$A137,'Capacity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(Hide)'!$A137,'Capacity Summary'!$I$138:$BH$138,0))&lt;&gt;0,INDEX('Capacity Summary'!$I$139:$BH$238,MATCH('Capacity Backing (Hide)'!BR$132,'Capacity Summary'!$B$139:$B$238,0),MATCH('Capacity Backing (Hide)'!$A137,'Capacity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(Hide)'!$A137,'Capacity Summary'!$I$138:$BH$138,0))&lt;&gt;0,INDEX('Capacity Summary'!$I$139:$BH$238,MATCH('Capacity Backing (Hide)'!BS$132,'Capacity Summary'!$B$139:$B$238,0),MATCH('Capacity Backing (Hide)'!$A137,'Capacity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(Hide)'!$A137,'Capacity Summary'!$I$138:$BH$138,0))&lt;&gt;0,INDEX('Capacity Summary'!$I$139:$BH$238,MATCH('Capacity Backing (Hide)'!BT$132,'Capacity Summary'!$B$139:$B$238,0),MATCH('Capacity Backing (Hide)'!$A137,'Capacity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(Hide)'!$A137,'Capacity Summary'!$I$138:$BH$138,0))&lt;&gt;0,INDEX('Capacity Summary'!$I$139:$BH$238,MATCH('Capacity Backing (Hide)'!BU$132,'Capacity Summary'!$B$139:$B$238,0),MATCH('Capacity Backing (Hide)'!$A137,'Capacity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(Hide)'!$A137,'Capacity Summary'!$I$138:$BH$138,0))&lt;&gt;0,INDEX('Capacity Summary'!$I$139:$BH$238,MATCH('Capacity Backing (Hide)'!BV$132,'Capacity Summary'!$B$139:$B$238,0),MATCH('Capacity Backing (Hide)'!$A137,'Capacity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(Hide)'!$A137,'Capacity Summary'!$I$138:$BH$138,0))&lt;&gt;0,INDEX('Capacity Summary'!$I$139:$BH$238,MATCH('Capacity Backing (Hide)'!BW$132,'Capacity Summary'!$B$139:$B$238,0),MATCH('Capacity Backing (Hide)'!$A137,'Capacity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(Hide)'!$A137,'Capacity Summary'!$I$138:$BH$138,0))&lt;&gt;0,INDEX('Capacity Summary'!$I$139:$BH$238,MATCH('Capacity Backing (Hide)'!BX$132,'Capacity Summary'!$B$139:$B$238,0),MATCH('Capacity Backing (Hide)'!$A137,'Capacity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(Hide)'!$A137,'Capacity Summary'!$I$138:$BH$138,0))&lt;&gt;0,INDEX('Capacity Summary'!$I$139:$BH$238,MATCH('Capacity Backing (Hide)'!BY$132,'Capacity Summary'!$B$139:$B$238,0),MATCH('Capacity Backing (Hide)'!$A137,'Capacity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(Hide)'!$A137,'Capacity Summary'!$I$138:$BH$138,0))&lt;&gt;0,INDEX('Capacity Summary'!$I$139:$BH$238,MATCH('Capacity Backing (Hide)'!BZ$132,'Capacity Summary'!$B$139:$B$238,0),MATCH('Capacity Backing (Hide)'!$A137,'Capacity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(Hide)'!$A137,'Capacity Summary'!$I$138:$BH$138,0))&lt;&gt;0,INDEX('Capacity Summary'!$I$139:$BH$238,MATCH('Capacity Backing (Hide)'!CA$132,'Capacity Summary'!$B$139:$B$238,0),MATCH('Capacity Backing (Hide)'!$A137,'Capacity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(Hide)'!$A137,'Capacity Summary'!$I$138:$BH$138,0))&lt;&gt;0,INDEX('Capacity Summary'!$I$139:$BH$238,MATCH('Capacity Backing (Hide)'!CB$132,'Capacity Summary'!$B$139:$B$238,0),MATCH('Capacity Backing (Hide)'!$A137,'Capacity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(Hide)'!$A137,'Capacity Summary'!$I$138:$BH$138,0))&lt;&gt;0,INDEX('Capacity Summary'!$I$139:$BH$238,MATCH('Capacity Backing (Hide)'!CC$132,'Capacity Summary'!$B$139:$B$238,0),MATCH('Capacity Backing (Hide)'!$A137,'Capacity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(Hide)'!$A137,'Capacity Summary'!$I$138:$BH$138,0))&lt;&gt;0,INDEX('Capacity Summary'!$I$139:$BH$238,MATCH('Capacity Backing (Hide)'!CD$132,'Capacity Summary'!$B$139:$B$238,0),MATCH('Capacity Backing (Hide)'!$A137,'Capacity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(Hide)'!$A137,'Capacity Summary'!$I$138:$BH$138,0))&lt;&gt;0,INDEX('Capacity Summary'!$I$139:$BH$238,MATCH('Capacity Backing (Hide)'!CE$132,'Capacity Summary'!$B$139:$B$238,0),MATCH('Capacity Backing (Hide)'!$A137,'Capacity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(Hide)'!$A137,'Capacity Summary'!$I$138:$BH$138,0))&lt;&gt;0,INDEX('Capacity Summary'!$I$139:$BH$238,MATCH('Capacity Backing (Hide)'!CF$132,'Capacity Summary'!$B$139:$B$238,0),MATCH('Capacity Backing (Hide)'!$A137,'Capacity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(Hide)'!$A137,'Capacity Summary'!$I$138:$BH$138,0))&lt;&gt;0,INDEX('Capacity Summary'!$I$139:$BH$238,MATCH('Capacity Backing (Hide)'!CG$132,'Capacity Summary'!$B$139:$B$238,0),MATCH('Capacity Backing (Hide)'!$A137,'Capacity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(Hide)'!$A137,'Capacity Summary'!$I$138:$BH$138,0))&lt;&gt;0,INDEX('Capacity Summary'!$I$139:$BH$238,MATCH('Capacity Backing (Hide)'!CH$132,'Capacity Summary'!$B$139:$B$238,0),MATCH('Capacity Backing (Hide)'!$A137,'Capacity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(Hide)'!$A137,'Capacity Summary'!$I$138:$BH$138,0))&lt;&gt;0,INDEX('Capacity Summary'!$I$139:$BH$238,MATCH('Capacity Backing (Hide)'!CI$132,'Capacity Summary'!$B$139:$B$238,0),MATCH('Capacity Backing (Hide)'!$A137,'Capacity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(Hide)'!$A137,'Capacity Summary'!$I$138:$BH$138,0))&lt;&gt;0,INDEX('Capacity Summary'!$I$139:$BH$238,MATCH('Capacity Backing (Hide)'!CJ$132,'Capacity Summary'!$B$139:$B$238,0),MATCH('Capacity Backing (Hide)'!$A137,'Capacity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(Hide)'!$A137,'Capacity Summary'!$I$138:$BH$138,0))&lt;&gt;0,INDEX('Capacity Summary'!$I$139:$BH$238,MATCH('Capacity Backing (Hide)'!CK$132,'Capacity Summary'!$B$139:$B$238,0),MATCH('Capacity Backing (Hide)'!$A137,'Capacity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(Hide)'!$A137,'Capacity Summary'!$I$138:$BH$138,0))&lt;&gt;0,INDEX('Capacity Summary'!$I$139:$BH$238,MATCH('Capacity Backing (Hide)'!CL$132,'Capacity Summary'!$B$139:$B$238,0),MATCH('Capacity Backing (Hide)'!$A137,'Capacity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(Hide)'!$A137,'Capacity Summary'!$I$138:$BH$138,0))&lt;&gt;0,INDEX('Capacity Summary'!$I$139:$BH$238,MATCH('Capacity Backing (Hide)'!CM$132,'Capacity Summary'!$B$139:$B$238,0),MATCH('Capacity Backing (Hide)'!$A137,'Capacity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(Hide)'!$A137,'Capacity Summary'!$I$138:$BH$138,0))&lt;&gt;0,INDEX('Capacity Summary'!$I$139:$BH$238,MATCH('Capacity Backing (Hide)'!CN$132,'Capacity Summary'!$B$139:$B$238,0),MATCH('Capacity Backing (Hide)'!$A137,'Capacity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(Hide)'!$A137,'Capacity Summary'!$I$138:$BH$138,0))&lt;&gt;0,INDEX('Capacity Summary'!$I$139:$BH$238,MATCH('Capacity Backing (Hide)'!CO$132,'Capacity Summary'!$B$139:$B$238,0),MATCH('Capacity Backing (Hide)'!$A137,'Capacity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(Hide)'!$A137,'Capacity Summary'!$I$138:$BH$138,0))&lt;&gt;0,INDEX('Capacity Summary'!$I$139:$BH$238,MATCH('Capacity Backing (Hide)'!CP$132,'Capacity Summary'!$B$139:$B$238,0),MATCH('Capacity Backing (Hide)'!$A137,'Capacity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(Hide)'!$A137,'Capacity Summary'!$I$138:$BH$138,0))&lt;&gt;0,INDEX('Capacity Summary'!$I$139:$BH$238,MATCH('Capacity Backing (Hide)'!CQ$132,'Capacity Summary'!$B$139:$B$238,0),MATCH('Capacity Backing (Hide)'!$A137,'Capacity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(Hide)'!$A137,'Capacity Summary'!$I$138:$BH$138,0))&lt;&gt;0,INDEX('Capacity Summary'!$I$139:$BH$238,MATCH('Capacity Backing (Hide)'!CR$132,'Capacity Summary'!$B$139:$B$238,0),MATCH('Capacity Backing (Hide)'!$A137,'Capacity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(Hide)'!$A137,'Capacity Summary'!$I$138:$BH$138,0))&lt;&gt;0,INDEX('Capacity Summary'!$I$139:$BH$238,MATCH('Capacity Backing (Hide)'!CS$132,'Capacity Summary'!$B$139:$B$238,0),MATCH('Capacity Backing (Hide)'!$A137,'Capacity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(Hide)'!$A137,'Capacity Summary'!$I$138:$BH$138,0))&lt;&gt;0,INDEX('Capacity Summary'!$I$139:$BH$238,MATCH('Capacity Backing (Hide)'!CT$132,'Capacity Summary'!$B$139:$B$238,0),MATCH('Capacity Backing (Hide)'!$A137,'Capacity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(Hide)'!$A137,'Capacity Summary'!$I$138:$BH$138,0))&lt;&gt;0,INDEX('Capacity Summary'!$I$139:$BH$238,MATCH('Capacity Backing (Hide)'!CU$132,'Capacity Summary'!$B$139:$B$238,0),MATCH('Capacity Backing (Hide)'!$A137,'Capacity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(Hide)'!$A137,'Capacity Summary'!$I$138:$BH$138,0))&lt;&gt;0,INDEX('Capacity Summary'!$I$139:$BH$238,MATCH('Capacity Backing (Hide)'!CV$132,'Capacity Summary'!$B$139:$B$238,0),MATCH('Capacity Backing (Hide)'!$A137,'Capacity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(Hide)'!$A137,'Capacity Summary'!$I$138:$BH$138,0))&lt;&gt;0,INDEX('Capacity Summary'!$I$139:$BH$238,MATCH('Capacity Backing (Hide)'!CW$132,'Capacity Summary'!$B$139:$B$238,0),MATCH('Capacity Backing (Hide)'!$A137,'Capacity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8" spans="1:101" x14ac:dyDescent="0.35">
      <c r="A138" s="2">
        <f ca="1">'Required Capacity (Hide)'!E8</f>
        <v>44225</v>
      </c>
      <c r="B13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(Hide)'!$A138,'Capacity Summary'!$I$138:$BH$138,0))&lt;&gt;0,INDEX('Capacity Summary'!$I$139:$BH$238,MATCH('Capacity Backing (Hide)'!B$132,'Capacity Summary'!$B$139:$B$238,0),MATCH('Capacity Backing (Hide)'!$A138,'Capacity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(Hide)'!$A138,'Capacity Summary'!$I$138:$BH$138,0))&lt;&gt;0,INDEX('Capacity Summary'!$I$139:$BH$238,MATCH('Capacity Backing (Hide)'!C$132,'Capacity Summary'!$B$139:$B$238,0),MATCH('Capacity Backing (Hide)'!$A138,'Capacity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(Hide)'!$A138,'Capacity Summary'!$I$138:$BH$138,0))&lt;&gt;0,INDEX('Capacity Summary'!$I$139:$BH$238,MATCH('Capacity Backing (Hide)'!D$132,'Capacity Summary'!$B$139:$B$238,0),MATCH('Capacity Backing (Hide)'!$A138,'Capacity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(Hide)'!$A138,'Capacity Summary'!$I$138:$BH$138,0))&lt;&gt;0,INDEX('Capacity Summary'!$I$139:$BH$238,MATCH('Capacity Backing (Hide)'!E$132,'Capacity Summary'!$B$139:$B$238,0),MATCH('Capacity Backing (Hide)'!$A138,'Capacity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(Hide)'!$A138,'Capacity Summary'!$I$138:$BH$138,0))&lt;&gt;0,INDEX('Capacity Summary'!$I$139:$BH$238,MATCH('Capacity Backing (Hide)'!F$132,'Capacity Summary'!$B$139:$B$238,0),MATCH('Capacity Backing (Hide)'!$A138,'Capacity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(Hide)'!$A138,'Capacity Summary'!$I$138:$BH$138,0))&lt;&gt;0,INDEX('Capacity Summary'!$I$139:$BH$238,MATCH('Capacity Backing (Hide)'!G$132,'Capacity Summary'!$B$139:$B$238,0),MATCH('Capacity Backing (Hide)'!$A138,'Capacity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(Hide)'!$A138,'Capacity Summary'!$I$138:$BH$138,0))&lt;&gt;0,INDEX('Capacity Summary'!$I$139:$BH$238,MATCH('Capacity Backing (Hide)'!H$132,'Capacity Summary'!$B$139:$B$238,0),MATCH('Capacity Backing (Hide)'!$A138,'Capacity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(Hide)'!$A138,'Capacity Summary'!$I$138:$BH$138,0))&lt;&gt;0,INDEX('Capacity Summary'!$I$139:$BH$238,MATCH('Capacity Backing (Hide)'!I$132,'Capacity Summary'!$B$139:$B$238,0),MATCH('Capacity Backing (Hide)'!$A138,'Capacity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(Hide)'!$A138,'Capacity Summary'!$I$138:$BH$138,0))&lt;&gt;0,INDEX('Capacity Summary'!$I$139:$BH$238,MATCH('Capacity Backing (Hide)'!J$132,'Capacity Summary'!$B$139:$B$238,0),MATCH('Capacity Backing (Hide)'!$A138,'Capacity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(Hide)'!$A138,'Capacity Summary'!$I$138:$BH$138,0))&lt;&gt;0,INDEX('Capacity Summary'!$I$139:$BH$238,MATCH('Capacity Backing (Hide)'!K$132,'Capacity Summary'!$B$139:$B$238,0),MATCH('Capacity Backing (Hide)'!$A138,'Capacity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(Hide)'!$A138,'Capacity Summary'!$I$138:$BH$138,0))&lt;&gt;0,INDEX('Capacity Summary'!$I$139:$BH$238,MATCH('Capacity Backing (Hide)'!L$132,'Capacity Summary'!$B$139:$B$238,0),MATCH('Capacity Backing (Hide)'!$A138,'Capacity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(Hide)'!$A138,'Capacity Summary'!$I$138:$BH$138,0))&lt;&gt;0,INDEX('Capacity Summary'!$I$139:$BH$238,MATCH('Capacity Backing (Hide)'!M$132,'Capacity Summary'!$B$139:$B$238,0),MATCH('Capacity Backing (Hide)'!$A138,'Capacity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(Hide)'!$A138,'Capacity Summary'!$I$138:$BH$138,0))&lt;&gt;0,INDEX('Capacity Summary'!$I$139:$BH$238,MATCH('Capacity Backing (Hide)'!N$132,'Capacity Summary'!$B$139:$B$238,0),MATCH('Capacity Backing (Hide)'!$A138,'Capacity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(Hide)'!$A138,'Capacity Summary'!$I$138:$BH$138,0))&lt;&gt;0,INDEX('Capacity Summary'!$I$139:$BH$238,MATCH('Capacity Backing (Hide)'!O$132,'Capacity Summary'!$B$139:$B$238,0),MATCH('Capacity Backing (Hide)'!$A138,'Capacity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(Hide)'!$A138,'Capacity Summary'!$I$138:$BH$138,0))&lt;&gt;0,INDEX('Capacity Summary'!$I$139:$BH$238,MATCH('Capacity Backing (Hide)'!P$132,'Capacity Summary'!$B$139:$B$238,0),MATCH('Capacity Backing (Hide)'!$A138,'Capacity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(Hide)'!$A138,'Capacity Summary'!$I$138:$BH$138,0))&lt;&gt;0,INDEX('Capacity Summary'!$I$139:$BH$238,MATCH('Capacity Backing (Hide)'!Q$132,'Capacity Summary'!$B$139:$B$238,0),MATCH('Capacity Backing (Hide)'!$A138,'Capacity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(Hide)'!$A138,'Capacity Summary'!$I$138:$BH$138,0))&lt;&gt;0,INDEX('Capacity Summary'!$I$139:$BH$238,MATCH('Capacity Backing (Hide)'!R$132,'Capacity Summary'!$B$139:$B$238,0),MATCH('Capacity Backing (Hide)'!$A138,'Capacity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(Hide)'!$A138,'Capacity Summary'!$I$138:$BH$138,0))&lt;&gt;0,INDEX('Capacity Summary'!$I$139:$BH$238,MATCH('Capacity Backing (Hide)'!S$132,'Capacity Summary'!$B$139:$B$238,0),MATCH('Capacity Backing (Hide)'!$A138,'Capacity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(Hide)'!$A138,'Capacity Summary'!$I$138:$BH$138,0))&lt;&gt;0,INDEX('Capacity Summary'!$I$139:$BH$238,MATCH('Capacity Backing (Hide)'!T$132,'Capacity Summary'!$B$139:$B$238,0),MATCH('Capacity Backing (Hide)'!$A138,'Capacity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(Hide)'!$A138,'Capacity Summary'!$I$138:$BH$138,0))&lt;&gt;0,INDEX('Capacity Summary'!$I$139:$BH$238,MATCH('Capacity Backing (Hide)'!U$132,'Capacity Summary'!$B$139:$B$238,0),MATCH('Capacity Backing (Hide)'!$A138,'Capacity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(Hide)'!$A138,'Capacity Summary'!$I$138:$BH$138,0))&lt;&gt;0,INDEX('Capacity Summary'!$I$139:$BH$238,MATCH('Capacity Backing (Hide)'!V$132,'Capacity Summary'!$B$139:$B$238,0),MATCH('Capacity Backing (Hide)'!$A138,'Capacity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(Hide)'!$A138,'Capacity Summary'!$I$138:$BH$138,0))&lt;&gt;0,INDEX('Capacity Summary'!$I$139:$BH$238,MATCH('Capacity Backing (Hide)'!W$132,'Capacity Summary'!$B$139:$B$238,0),MATCH('Capacity Backing (Hide)'!$A138,'Capacity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(Hide)'!$A138,'Capacity Summary'!$I$138:$BH$138,0))&lt;&gt;0,INDEX('Capacity Summary'!$I$139:$BH$238,MATCH('Capacity Backing (Hide)'!X$132,'Capacity Summary'!$B$139:$B$238,0),MATCH('Capacity Backing (Hide)'!$A138,'Capacity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(Hide)'!$A138,'Capacity Summary'!$I$138:$BH$138,0))&lt;&gt;0,INDEX('Capacity Summary'!$I$139:$BH$238,MATCH('Capacity Backing (Hide)'!Y$132,'Capacity Summary'!$B$139:$B$238,0),MATCH('Capacity Backing (Hide)'!$A138,'Capacity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(Hide)'!$A138,'Capacity Summary'!$I$138:$BH$138,0))&lt;&gt;0,INDEX('Capacity Summary'!$I$139:$BH$238,MATCH('Capacity Backing (Hide)'!Z$132,'Capacity Summary'!$B$139:$B$238,0),MATCH('Capacity Backing (Hide)'!$A138,'Capacity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(Hide)'!$A138,'Capacity Summary'!$I$138:$BH$138,0))&lt;&gt;0,INDEX('Capacity Summary'!$I$139:$BH$238,MATCH('Capacity Backing (Hide)'!AA$132,'Capacity Summary'!$B$139:$B$238,0),MATCH('Capacity Backing (Hide)'!$A138,'Capacity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(Hide)'!$A138,'Capacity Summary'!$I$138:$BH$138,0))&lt;&gt;0,INDEX('Capacity Summary'!$I$139:$BH$238,MATCH('Capacity Backing (Hide)'!AB$132,'Capacity Summary'!$B$139:$B$238,0),MATCH('Capacity Backing (Hide)'!$A138,'Capacity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(Hide)'!$A138,'Capacity Summary'!$I$138:$BH$138,0))&lt;&gt;0,INDEX('Capacity Summary'!$I$139:$BH$238,MATCH('Capacity Backing (Hide)'!AC$132,'Capacity Summary'!$B$139:$B$238,0),MATCH('Capacity Backing (Hide)'!$A138,'Capacity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(Hide)'!$A138,'Capacity Summary'!$I$138:$BH$138,0))&lt;&gt;0,INDEX('Capacity Summary'!$I$139:$BH$238,MATCH('Capacity Backing (Hide)'!AD$132,'Capacity Summary'!$B$139:$B$238,0),MATCH('Capacity Backing (Hide)'!$A138,'Capacity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(Hide)'!$A138,'Capacity Summary'!$I$138:$BH$138,0))&lt;&gt;0,INDEX('Capacity Summary'!$I$139:$BH$238,MATCH('Capacity Backing (Hide)'!AE$132,'Capacity Summary'!$B$139:$B$238,0),MATCH('Capacity Backing (Hide)'!$A138,'Capacity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(Hide)'!$A138,'Capacity Summary'!$I$138:$BH$138,0))&lt;&gt;0,INDEX('Capacity Summary'!$I$139:$BH$238,MATCH('Capacity Backing (Hide)'!AF$132,'Capacity Summary'!$B$139:$B$238,0),MATCH('Capacity Backing (Hide)'!$A138,'Capacity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(Hide)'!$A138,'Capacity Summary'!$I$138:$BH$138,0))&lt;&gt;0,INDEX('Capacity Summary'!$I$139:$BH$238,MATCH('Capacity Backing (Hide)'!AG$132,'Capacity Summary'!$B$139:$B$238,0),MATCH('Capacity Backing (Hide)'!$A138,'Capacity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(Hide)'!$A138,'Capacity Summary'!$I$138:$BH$138,0))&lt;&gt;0,INDEX('Capacity Summary'!$I$139:$BH$238,MATCH('Capacity Backing (Hide)'!AH$132,'Capacity Summary'!$B$139:$B$238,0),MATCH('Capacity Backing (Hide)'!$A138,'Capacity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(Hide)'!$A138,'Capacity Summary'!$I$138:$BH$138,0))&lt;&gt;0,INDEX('Capacity Summary'!$I$139:$BH$238,MATCH('Capacity Backing (Hide)'!AI$132,'Capacity Summary'!$B$139:$B$238,0),MATCH('Capacity Backing (Hide)'!$A138,'Capacity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(Hide)'!$A138,'Capacity Summary'!$I$138:$BH$138,0))&lt;&gt;0,INDEX('Capacity Summary'!$I$139:$BH$238,MATCH('Capacity Backing (Hide)'!AJ$132,'Capacity Summary'!$B$139:$B$238,0),MATCH('Capacity Backing (Hide)'!$A138,'Capacity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(Hide)'!$A138,'Capacity Summary'!$I$138:$BH$138,0))&lt;&gt;0,INDEX('Capacity Summary'!$I$139:$BH$238,MATCH('Capacity Backing (Hide)'!AK$132,'Capacity Summary'!$B$139:$B$238,0),MATCH('Capacity Backing (Hide)'!$A138,'Capacity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(Hide)'!$A138,'Capacity Summary'!$I$138:$BH$138,0))&lt;&gt;0,INDEX('Capacity Summary'!$I$139:$BH$238,MATCH('Capacity Backing (Hide)'!AL$132,'Capacity Summary'!$B$139:$B$238,0),MATCH('Capacity Backing (Hide)'!$A138,'Capacity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(Hide)'!$A138,'Capacity Summary'!$I$138:$BH$138,0))&lt;&gt;0,INDEX('Capacity Summary'!$I$139:$BH$238,MATCH('Capacity Backing (Hide)'!AM$132,'Capacity Summary'!$B$139:$B$238,0),MATCH('Capacity Backing (Hide)'!$A138,'Capacity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(Hide)'!$A138,'Capacity Summary'!$I$138:$BH$138,0))&lt;&gt;0,INDEX('Capacity Summary'!$I$139:$BH$238,MATCH('Capacity Backing (Hide)'!AN$132,'Capacity Summary'!$B$139:$B$238,0),MATCH('Capacity Backing (Hide)'!$A138,'Capacity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(Hide)'!$A138,'Capacity Summary'!$I$138:$BH$138,0))&lt;&gt;0,INDEX('Capacity Summary'!$I$139:$BH$238,MATCH('Capacity Backing (Hide)'!AO$132,'Capacity Summary'!$B$139:$B$238,0),MATCH('Capacity Backing (Hide)'!$A138,'Capacity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(Hide)'!$A138,'Capacity Summary'!$I$138:$BH$138,0))&lt;&gt;0,INDEX('Capacity Summary'!$I$139:$BH$238,MATCH('Capacity Backing (Hide)'!AP$132,'Capacity Summary'!$B$139:$B$238,0),MATCH('Capacity Backing (Hide)'!$A138,'Capacity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(Hide)'!$A138,'Capacity Summary'!$I$138:$BH$138,0))&lt;&gt;0,INDEX('Capacity Summary'!$I$139:$BH$238,MATCH('Capacity Backing (Hide)'!AQ$132,'Capacity Summary'!$B$139:$B$238,0),MATCH('Capacity Backing (Hide)'!$A138,'Capacity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(Hide)'!$A138,'Capacity Summary'!$I$138:$BH$138,0))&lt;&gt;0,INDEX('Capacity Summary'!$I$139:$BH$238,MATCH('Capacity Backing (Hide)'!AR$132,'Capacity Summary'!$B$139:$B$238,0),MATCH('Capacity Backing (Hide)'!$A138,'Capacity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(Hide)'!$A138,'Capacity Summary'!$I$138:$BH$138,0))&lt;&gt;0,INDEX('Capacity Summary'!$I$139:$BH$238,MATCH('Capacity Backing (Hide)'!AS$132,'Capacity Summary'!$B$139:$B$238,0),MATCH('Capacity Backing (Hide)'!$A138,'Capacity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(Hide)'!$A138,'Capacity Summary'!$I$138:$BH$138,0))&lt;&gt;0,INDEX('Capacity Summary'!$I$139:$BH$238,MATCH('Capacity Backing (Hide)'!AT$132,'Capacity Summary'!$B$139:$B$238,0),MATCH('Capacity Backing (Hide)'!$A138,'Capacity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(Hide)'!$A138,'Capacity Summary'!$I$138:$BH$138,0))&lt;&gt;0,INDEX('Capacity Summary'!$I$139:$BH$238,MATCH('Capacity Backing (Hide)'!AU$132,'Capacity Summary'!$B$139:$B$238,0),MATCH('Capacity Backing (Hide)'!$A138,'Capacity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(Hide)'!$A138,'Capacity Summary'!$I$138:$BH$138,0))&lt;&gt;0,INDEX('Capacity Summary'!$I$139:$BH$238,MATCH('Capacity Backing (Hide)'!AV$132,'Capacity Summary'!$B$139:$B$238,0),MATCH('Capacity Backing (Hide)'!$A138,'Capacity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(Hide)'!$A138,'Capacity Summary'!$I$138:$BH$138,0))&lt;&gt;0,INDEX('Capacity Summary'!$I$139:$BH$238,MATCH('Capacity Backing (Hide)'!AW$132,'Capacity Summary'!$B$139:$B$238,0),MATCH('Capacity Backing (Hide)'!$A138,'Capacity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(Hide)'!$A138,'Capacity Summary'!$I$138:$BH$138,0))&lt;&gt;0,INDEX('Capacity Summary'!$I$139:$BH$238,MATCH('Capacity Backing (Hide)'!AX$132,'Capacity Summary'!$B$139:$B$238,0),MATCH('Capacity Backing (Hide)'!$A138,'Capacity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(Hide)'!$A138,'Capacity Summary'!$I$138:$BH$138,0))&lt;&gt;0,INDEX('Capacity Summary'!$I$139:$BH$238,MATCH('Capacity Backing (Hide)'!AY$132,'Capacity Summary'!$B$139:$B$238,0),MATCH('Capacity Backing (Hide)'!$A138,'Capacity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(Hide)'!$A138,'Capacity Summary'!$I$138:$BH$138,0))&lt;&gt;0,INDEX('Capacity Summary'!$I$139:$BH$238,MATCH('Capacity Backing (Hide)'!AZ$132,'Capacity Summary'!$B$139:$B$238,0),MATCH('Capacity Backing (Hide)'!$A138,'Capacity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(Hide)'!$A138,'Capacity Summary'!$I$138:$BH$138,0))&lt;&gt;0,INDEX('Capacity Summary'!$I$139:$BH$238,MATCH('Capacity Backing (Hide)'!BA$132,'Capacity Summary'!$B$139:$B$238,0),MATCH('Capacity Backing (Hide)'!$A138,'Capacity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(Hide)'!$A138,'Capacity Summary'!$I$138:$BH$138,0))&lt;&gt;0,INDEX('Capacity Summary'!$I$139:$BH$238,MATCH('Capacity Backing (Hide)'!BB$132,'Capacity Summary'!$B$139:$B$238,0),MATCH('Capacity Backing (Hide)'!$A138,'Capacity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(Hide)'!$A138,'Capacity Summary'!$I$138:$BH$138,0))&lt;&gt;0,INDEX('Capacity Summary'!$I$139:$BH$238,MATCH('Capacity Backing (Hide)'!BC$132,'Capacity Summary'!$B$139:$B$238,0),MATCH('Capacity Backing (Hide)'!$A138,'Capacity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(Hide)'!$A138,'Capacity Summary'!$I$138:$BH$138,0))&lt;&gt;0,INDEX('Capacity Summary'!$I$139:$BH$238,MATCH('Capacity Backing (Hide)'!BD$132,'Capacity Summary'!$B$139:$B$238,0),MATCH('Capacity Backing (Hide)'!$A138,'Capacity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(Hide)'!$A138,'Capacity Summary'!$I$138:$BH$138,0))&lt;&gt;0,INDEX('Capacity Summary'!$I$139:$BH$238,MATCH('Capacity Backing (Hide)'!BE$132,'Capacity Summary'!$B$139:$B$238,0),MATCH('Capacity Backing (Hide)'!$A138,'Capacity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(Hide)'!$A138,'Capacity Summary'!$I$138:$BH$138,0))&lt;&gt;0,INDEX('Capacity Summary'!$I$139:$BH$238,MATCH('Capacity Backing (Hide)'!BF$132,'Capacity Summary'!$B$139:$B$238,0),MATCH('Capacity Backing (Hide)'!$A138,'Capacity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(Hide)'!$A138,'Capacity Summary'!$I$138:$BH$138,0))&lt;&gt;0,INDEX('Capacity Summary'!$I$139:$BH$238,MATCH('Capacity Backing (Hide)'!BG$132,'Capacity Summary'!$B$139:$B$238,0),MATCH('Capacity Backing (Hide)'!$A138,'Capacity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(Hide)'!$A138,'Capacity Summary'!$I$138:$BH$138,0))&lt;&gt;0,INDEX('Capacity Summary'!$I$139:$BH$238,MATCH('Capacity Backing (Hide)'!BH$132,'Capacity Summary'!$B$139:$B$238,0),MATCH('Capacity Backing (Hide)'!$A138,'Capacity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(Hide)'!$A138,'Capacity Summary'!$I$138:$BH$138,0))&lt;&gt;0,INDEX('Capacity Summary'!$I$139:$BH$238,MATCH('Capacity Backing (Hide)'!BI$132,'Capacity Summary'!$B$139:$B$238,0),MATCH('Capacity Backing (Hide)'!$A138,'Capacity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(Hide)'!$A138,'Capacity Summary'!$I$138:$BH$138,0))&lt;&gt;0,INDEX('Capacity Summary'!$I$139:$BH$238,MATCH('Capacity Backing (Hide)'!BJ$132,'Capacity Summary'!$B$139:$B$238,0),MATCH('Capacity Backing (Hide)'!$A138,'Capacity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(Hide)'!$A138,'Capacity Summary'!$I$138:$BH$138,0))&lt;&gt;0,INDEX('Capacity Summary'!$I$139:$BH$238,MATCH('Capacity Backing (Hide)'!BK$132,'Capacity Summary'!$B$139:$B$238,0),MATCH('Capacity Backing (Hide)'!$A138,'Capacity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(Hide)'!$A138,'Capacity Summary'!$I$138:$BH$138,0))&lt;&gt;0,INDEX('Capacity Summary'!$I$139:$BH$238,MATCH('Capacity Backing (Hide)'!BL$132,'Capacity Summary'!$B$139:$B$238,0),MATCH('Capacity Backing (Hide)'!$A138,'Capacity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(Hide)'!$A138,'Capacity Summary'!$I$138:$BH$138,0))&lt;&gt;0,INDEX('Capacity Summary'!$I$139:$BH$238,MATCH('Capacity Backing (Hide)'!BM$132,'Capacity Summary'!$B$139:$B$238,0),MATCH('Capacity Backing (Hide)'!$A138,'Capacity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(Hide)'!$A138,'Capacity Summary'!$I$138:$BH$138,0))&lt;&gt;0,INDEX('Capacity Summary'!$I$139:$BH$238,MATCH('Capacity Backing (Hide)'!BN$132,'Capacity Summary'!$B$139:$B$238,0),MATCH('Capacity Backing (Hide)'!$A138,'Capacity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(Hide)'!$A138,'Capacity Summary'!$I$138:$BH$138,0))&lt;&gt;0,INDEX('Capacity Summary'!$I$139:$BH$238,MATCH('Capacity Backing (Hide)'!BO$132,'Capacity Summary'!$B$139:$B$238,0),MATCH('Capacity Backing (Hide)'!$A138,'Capacity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(Hide)'!$A138,'Capacity Summary'!$I$138:$BH$138,0))&lt;&gt;0,INDEX('Capacity Summary'!$I$139:$BH$238,MATCH('Capacity Backing (Hide)'!BP$132,'Capacity Summary'!$B$139:$B$238,0),MATCH('Capacity Backing (Hide)'!$A138,'Capacity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(Hide)'!$A138,'Capacity Summary'!$I$138:$BH$138,0))&lt;&gt;0,INDEX('Capacity Summary'!$I$139:$BH$238,MATCH('Capacity Backing (Hide)'!BQ$132,'Capacity Summary'!$B$139:$B$238,0),MATCH('Capacity Backing (Hide)'!$A138,'Capacity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(Hide)'!$A138,'Capacity Summary'!$I$138:$BH$138,0))&lt;&gt;0,INDEX('Capacity Summary'!$I$139:$BH$238,MATCH('Capacity Backing (Hide)'!BR$132,'Capacity Summary'!$B$139:$B$238,0),MATCH('Capacity Backing (Hide)'!$A138,'Capacity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(Hide)'!$A138,'Capacity Summary'!$I$138:$BH$138,0))&lt;&gt;0,INDEX('Capacity Summary'!$I$139:$BH$238,MATCH('Capacity Backing (Hide)'!BS$132,'Capacity Summary'!$B$139:$B$238,0),MATCH('Capacity Backing (Hide)'!$A138,'Capacity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(Hide)'!$A138,'Capacity Summary'!$I$138:$BH$138,0))&lt;&gt;0,INDEX('Capacity Summary'!$I$139:$BH$238,MATCH('Capacity Backing (Hide)'!BT$132,'Capacity Summary'!$B$139:$B$238,0),MATCH('Capacity Backing (Hide)'!$A138,'Capacity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(Hide)'!$A138,'Capacity Summary'!$I$138:$BH$138,0))&lt;&gt;0,INDEX('Capacity Summary'!$I$139:$BH$238,MATCH('Capacity Backing (Hide)'!BU$132,'Capacity Summary'!$B$139:$B$238,0),MATCH('Capacity Backing (Hide)'!$A138,'Capacity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(Hide)'!$A138,'Capacity Summary'!$I$138:$BH$138,0))&lt;&gt;0,INDEX('Capacity Summary'!$I$139:$BH$238,MATCH('Capacity Backing (Hide)'!BV$132,'Capacity Summary'!$B$139:$B$238,0),MATCH('Capacity Backing (Hide)'!$A138,'Capacity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(Hide)'!$A138,'Capacity Summary'!$I$138:$BH$138,0))&lt;&gt;0,INDEX('Capacity Summary'!$I$139:$BH$238,MATCH('Capacity Backing (Hide)'!BW$132,'Capacity Summary'!$B$139:$B$238,0),MATCH('Capacity Backing (Hide)'!$A138,'Capacity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(Hide)'!$A138,'Capacity Summary'!$I$138:$BH$138,0))&lt;&gt;0,INDEX('Capacity Summary'!$I$139:$BH$238,MATCH('Capacity Backing (Hide)'!BX$132,'Capacity Summary'!$B$139:$B$238,0),MATCH('Capacity Backing (Hide)'!$A138,'Capacity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(Hide)'!$A138,'Capacity Summary'!$I$138:$BH$138,0))&lt;&gt;0,INDEX('Capacity Summary'!$I$139:$BH$238,MATCH('Capacity Backing (Hide)'!BY$132,'Capacity Summary'!$B$139:$B$238,0),MATCH('Capacity Backing (Hide)'!$A138,'Capacity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(Hide)'!$A138,'Capacity Summary'!$I$138:$BH$138,0))&lt;&gt;0,INDEX('Capacity Summary'!$I$139:$BH$238,MATCH('Capacity Backing (Hide)'!BZ$132,'Capacity Summary'!$B$139:$B$238,0),MATCH('Capacity Backing (Hide)'!$A138,'Capacity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(Hide)'!$A138,'Capacity Summary'!$I$138:$BH$138,0))&lt;&gt;0,INDEX('Capacity Summary'!$I$139:$BH$238,MATCH('Capacity Backing (Hide)'!CA$132,'Capacity Summary'!$B$139:$B$238,0),MATCH('Capacity Backing (Hide)'!$A138,'Capacity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(Hide)'!$A138,'Capacity Summary'!$I$138:$BH$138,0))&lt;&gt;0,INDEX('Capacity Summary'!$I$139:$BH$238,MATCH('Capacity Backing (Hide)'!CB$132,'Capacity Summary'!$B$139:$B$238,0),MATCH('Capacity Backing (Hide)'!$A138,'Capacity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(Hide)'!$A138,'Capacity Summary'!$I$138:$BH$138,0))&lt;&gt;0,INDEX('Capacity Summary'!$I$139:$BH$238,MATCH('Capacity Backing (Hide)'!CC$132,'Capacity Summary'!$B$139:$B$238,0),MATCH('Capacity Backing (Hide)'!$A138,'Capacity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(Hide)'!$A138,'Capacity Summary'!$I$138:$BH$138,0))&lt;&gt;0,INDEX('Capacity Summary'!$I$139:$BH$238,MATCH('Capacity Backing (Hide)'!CD$132,'Capacity Summary'!$B$139:$B$238,0),MATCH('Capacity Backing (Hide)'!$A138,'Capacity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(Hide)'!$A138,'Capacity Summary'!$I$138:$BH$138,0))&lt;&gt;0,INDEX('Capacity Summary'!$I$139:$BH$238,MATCH('Capacity Backing (Hide)'!CE$132,'Capacity Summary'!$B$139:$B$238,0),MATCH('Capacity Backing (Hide)'!$A138,'Capacity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(Hide)'!$A138,'Capacity Summary'!$I$138:$BH$138,0))&lt;&gt;0,INDEX('Capacity Summary'!$I$139:$BH$238,MATCH('Capacity Backing (Hide)'!CF$132,'Capacity Summary'!$B$139:$B$238,0),MATCH('Capacity Backing (Hide)'!$A138,'Capacity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(Hide)'!$A138,'Capacity Summary'!$I$138:$BH$138,0))&lt;&gt;0,INDEX('Capacity Summary'!$I$139:$BH$238,MATCH('Capacity Backing (Hide)'!CG$132,'Capacity Summary'!$B$139:$B$238,0),MATCH('Capacity Backing (Hide)'!$A138,'Capacity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(Hide)'!$A138,'Capacity Summary'!$I$138:$BH$138,0))&lt;&gt;0,INDEX('Capacity Summary'!$I$139:$BH$238,MATCH('Capacity Backing (Hide)'!CH$132,'Capacity Summary'!$B$139:$B$238,0),MATCH('Capacity Backing (Hide)'!$A138,'Capacity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(Hide)'!$A138,'Capacity Summary'!$I$138:$BH$138,0))&lt;&gt;0,INDEX('Capacity Summary'!$I$139:$BH$238,MATCH('Capacity Backing (Hide)'!CI$132,'Capacity Summary'!$B$139:$B$238,0),MATCH('Capacity Backing (Hide)'!$A138,'Capacity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(Hide)'!$A138,'Capacity Summary'!$I$138:$BH$138,0))&lt;&gt;0,INDEX('Capacity Summary'!$I$139:$BH$238,MATCH('Capacity Backing (Hide)'!CJ$132,'Capacity Summary'!$B$139:$B$238,0),MATCH('Capacity Backing (Hide)'!$A138,'Capacity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(Hide)'!$A138,'Capacity Summary'!$I$138:$BH$138,0))&lt;&gt;0,INDEX('Capacity Summary'!$I$139:$BH$238,MATCH('Capacity Backing (Hide)'!CK$132,'Capacity Summary'!$B$139:$B$238,0),MATCH('Capacity Backing (Hide)'!$A138,'Capacity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(Hide)'!$A138,'Capacity Summary'!$I$138:$BH$138,0))&lt;&gt;0,INDEX('Capacity Summary'!$I$139:$BH$238,MATCH('Capacity Backing (Hide)'!CL$132,'Capacity Summary'!$B$139:$B$238,0),MATCH('Capacity Backing (Hide)'!$A138,'Capacity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(Hide)'!$A138,'Capacity Summary'!$I$138:$BH$138,0))&lt;&gt;0,INDEX('Capacity Summary'!$I$139:$BH$238,MATCH('Capacity Backing (Hide)'!CM$132,'Capacity Summary'!$B$139:$B$238,0),MATCH('Capacity Backing (Hide)'!$A138,'Capacity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(Hide)'!$A138,'Capacity Summary'!$I$138:$BH$138,0))&lt;&gt;0,INDEX('Capacity Summary'!$I$139:$BH$238,MATCH('Capacity Backing (Hide)'!CN$132,'Capacity Summary'!$B$139:$B$238,0),MATCH('Capacity Backing (Hide)'!$A138,'Capacity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(Hide)'!$A138,'Capacity Summary'!$I$138:$BH$138,0))&lt;&gt;0,INDEX('Capacity Summary'!$I$139:$BH$238,MATCH('Capacity Backing (Hide)'!CO$132,'Capacity Summary'!$B$139:$B$238,0),MATCH('Capacity Backing (Hide)'!$A138,'Capacity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(Hide)'!$A138,'Capacity Summary'!$I$138:$BH$138,0))&lt;&gt;0,INDEX('Capacity Summary'!$I$139:$BH$238,MATCH('Capacity Backing (Hide)'!CP$132,'Capacity Summary'!$B$139:$B$238,0),MATCH('Capacity Backing (Hide)'!$A138,'Capacity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(Hide)'!$A138,'Capacity Summary'!$I$138:$BH$138,0))&lt;&gt;0,INDEX('Capacity Summary'!$I$139:$BH$238,MATCH('Capacity Backing (Hide)'!CQ$132,'Capacity Summary'!$B$139:$B$238,0),MATCH('Capacity Backing (Hide)'!$A138,'Capacity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(Hide)'!$A138,'Capacity Summary'!$I$138:$BH$138,0))&lt;&gt;0,INDEX('Capacity Summary'!$I$139:$BH$238,MATCH('Capacity Backing (Hide)'!CR$132,'Capacity Summary'!$B$139:$B$238,0),MATCH('Capacity Backing (Hide)'!$A138,'Capacity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(Hide)'!$A138,'Capacity Summary'!$I$138:$BH$138,0))&lt;&gt;0,INDEX('Capacity Summary'!$I$139:$BH$238,MATCH('Capacity Backing (Hide)'!CS$132,'Capacity Summary'!$B$139:$B$238,0),MATCH('Capacity Backing (Hide)'!$A138,'Capacity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(Hide)'!$A138,'Capacity Summary'!$I$138:$BH$138,0))&lt;&gt;0,INDEX('Capacity Summary'!$I$139:$BH$238,MATCH('Capacity Backing (Hide)'!CT$132,'Capacity Summary'!$B$139:$B$238,0),MATCH('Capacity Backing (Hide)'!$A138,'Capacity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(Hide)'!$A138,'Capacity Summary'!$I$138:$BH$138,0))&lt;&gt;0,INDEX('Capacity Summary'!$I$139:$BH$238,MATCH('Capacity Backing (Hide)'!CU$132,'Capacity Summary'!$B$139:$B$238,0),MATCH('Capacity Backing (Hide)'!$A138,'Capacity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(Hide)'!$A138,'Capacity Summary'!$I$138:$BH$138,0))&lt;&gt;0,INDEX('Capacity Summary'!$I$139:$BH$238,MATCH('Capacity Backing (Hide)'!CV$132,'Capacity Summary'!$B$139:$B$238,0),MATCH('Capacity Backing (Hide)'!$A138,'Capacity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(Hide)'!$A138,'Capacity Summary'!$I$138:$BH$138,0))&lt;&gt;0,INDEX('Capacity Summary'!$I$139:$BH$238,MATCH('Capacity Backing (Hide)'!CW$132,'Capacity Summary'!$B$139:$B$238,0),MATCH('Capacity Backing (Hide)'!$A138,'Capacity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9" spans="1:101" x14ac:dyDescent="0.35">
      <c r="A139" s="2">
        <f ca="1">'Required Capacity (Hide)'!E9</f>
        <v>44232</v>
      </c>
      <c r="B13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(Hide)'!$A139,'Capacity Summary'!$I$138:$BH$138,0))&lt;&gt;0,INDEX('Capacity Summary'!$I$139:$BH$238,MATCH('Capacity Backing (Hide)'!B$132,'Capacity Summary'!$B$139:$B$238,0),MATCH('Capacity Backing (Hide)'!$A139,'Capacity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(Hide)'!$A139,'Capacity Summary'!$I$138:$BH$138,0))&lt;&gt;0,INDEX('Capacity Summary'!$I$139:$BH$238,MATCH('Capacity Backing (Hide)'!C$132,'Capacity Summary'!$B$139:$B$238,0),MATCH('Capacity Backing (Hide)'!$A139,'Capacity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(Hide)'!$A139,'Capacity Summary'!$I$138:$BH$138,0))&lt;&gt;0,INDEX('Capacity Summary'!$I$139:$BH$238,MATCH('Capacity Backing (Hide)'!D$132,'Capacity Summary'!$B$139:$B$238,0),MATCH('Capacity Backing (Hide)'!$A139,'Capacity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(Hide)'!$A139,'Capacity Summary'!$I$138:$BH$138,0))&lt;&gt;0,INDEX('Capacity Summary'!$I$139:$BH$238,MATCH('Capacity Backing (Hide)'!E$132,'Capacity Summary'!$B$139:$B$238,0),MATCH('Capacity Backing (Hide)'!$A139,'Capacity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(Hide)'!$A139,'Capacity Summary'!$I$138:$BH$138,0))&lt;&gt;0,INDEX('Capacity Summary'!$I$139:$BH$238,MATCH('Capacity Backing (Hide)'!F$132,'Capacity Summary'!$B$139:$B$238,0),MATCH('Capacity Backing (Hide)'!$A139,'Capacity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(Hide)'!$A139,'Capacity Summary'!$I$138:$BH$138,0))&lt;&gt;0,INDEX('Capacity Summary'!$I$139:$BH$238,MATCH('Capacity Backing (Hide)'!G$132,'Capacity Summary'!$B$139:$B$238,0),MATCH('Capacity Backing (Hide)'!$A139,'Capacity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(Hide)'!$A139,'Capacity Summary'!$I$138:$BH$138,0))&lt;&gt;0,INDEX('Capacity Summary'!$I$139:$BH$238,MATCH('Capacity Backing (Hide)'!H$132,'Capacity Summary'!$B$139:$B$238,0),MATCH('Capacity Backing (Hide)'!$A139,'Capacity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(Hide)'!$A139,'Capacity Summary'!$I$138:$BH$138,0))&lt;&gt;0,INDEX('Capacity Summary'!$I$139:$BH$238,MATCH('Capacity Backing (Hide)'!I$132,'Capacity Summary'!$B$139:$B$238,0),MATCH('Capacity Backing (Hide)'!$A139,'Capacity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(Hide)'!$A139,'Capacity Summary'!$I$138:$BH$138,0))&lt;&gt;0,INDEX('Capacity Summary'!$I$139:$BH$238,MATCH('Capacity Backing (Hide)'!J$132,'Capacity Summary'!$B$139:$B$238,0),MATCH('Capacity Backing (Hide)'!$A139,'Capacity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(Hide)'!$A139,'Capacity Summary'!$I$138:$BH$138,0))&lt;&gt;0,INDEX('Capacity Summary'!$I$139:$BH$238,MATCH('Capacity Backing (Hide)'!K$132,'Capacity Summary'!$B$139:$B$238,0),MATCH('Capacity Backing (Hide)'!$A139,'Capacity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(Hide)'!$A139,'Capacity Summary'!$I$138:$BH$138,0))&lt;&gt;0,INDEX('Capacity Summary'!$I$139:$BH$238,MATCH('Capacity Backing (Hide)'!L$132,'Capacity Summary'!$B$139:$B$238,0),MATCH('Capacity Backing (Hide)'!$A139,'Capacity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(Hide)'!$A139,'Capacity Summary'!$I$138:$BH$138,0))&lt;&gt;0,INDEX('Capacity Summary'!$I$139:$BH$238,MATCH('Capacity Backing (Hide)'!M$132,'Capacity Summary'!$B$139:$B$238,0),MATCH('Capacity Backing (Hide)'!$A139,'Capacity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(Hide)'!$A139,'Capacity Summary'!$I$138:$BH$138,0))&lt;&gt;0,INDEX('Capacity Summary'!$I$139:$BH$238,MATCH('Capacity Backing (Hide)'!N$132,'Capacity Summary'!$B$139:$B$238,0),MATCH('Capacity Backing (Hide)'!$A139,'Capacity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(Hide)'!$A139,'Capacity Summary'!$I$138:$BH$138,0))&lt;&gt;0,INDEX('Capacity Summary'!$I$139:$BH$238,MATCH('Capacity Backing (Hide)'!O$132,'Capacity Summary'!$B$139:$B$238,0),MATCH('Capacity Backing (Hide)'!$A139,'Capacity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(Hide)'!$A139,'Capacity Summary'!$I$138:$BH$138,0))&lt;&gt;0,INDEX('Capacity Summary'!$I$139:$BH$238,MATCH('Capacity Backing (Hide)'!P$132,'Capacity Summary'!$B$139:$B$238,0),MATCH('Capacity Backing (Hide)'!$A139,'Capacity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(Hide)'!$A139,'Capacity Summary'!$I$138:$BH$138,0))&lt;&gt;0,INDEX('Capacity Summary'!$I$139:$BH$238,MATCH('Capacity Backing (Hide)'!Q$132,'Capacity Summary'!$B$139:$B$238,0),MATCH('Capacity Backing (Hide)'!$A139,'Capacity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(Hide)'!$A139,'Capacity Summary'!$I$138:$BH$138,0))&lt;&gt;0,INDEX('Capacity Summary'!$I$139:$BH$238,MATCH('Capacity Backing (Hide)'!R$132,'Capacity Summary'!$B$139:$B$238,0),MATCH('Capacity Backing (Hide)'!$A139,'Capacity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(Hide)'!$A139,'Capacity Summary'!$I$138:$BH$138,0))&lt;&gt;0,INDEX('Capacity Summary'!$I$139:$BH$238,MATCH('Capacity Backing (Hide)'!S$132,'Capacity Summary'!$B$139:$B$238,0),MATCH('Capacity Backing (Hide)'!$A139,'Capacity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(Hide)'!$A139,'Capacity Summary'!$I$138:$BH$138,0))&lt;&gt;0,INDEX('Capacity Summary'!$I$139:$BH$238,MATCH('Capacity Backing (Hide)'!T$132,'Capacity Summary'!$B$139:$B$238,0),MATCH('Capacity Backing (Hide)'!$A139,'Capacity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(Hide)'!$A139,'Capacity Summary'!$I$138:$BH$138,0))&lt;&gt;0,INDEX('Capacity Summary'!$I$139:$BH$238,MATCH('Capacity Backing (Hide)'!U$132,'Capacity Summary'!$B$139:$B$238,0),MATCH('Capacity Backing (Hide)'!$A139,'Capacity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(Hide)'!$A139,'Capacity Summary'!$I$138:$BH$138,0))&lt;&gt;0,INDEX('Capacity Summary'!$I$139:$BH$238,MATCH('Capacity Backing (Hide)'!V$132,'Capacity Summary'!$B$139:$B$238,0),MATCH('Capacity Backing (Hide)'!$A139,'Capacity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(Hide)'!$A139,'Capacity Summary'!$I$138:$BH$138,0))&lt;&gt;0,INDEX('Capacity Summary'!$I$139:$BH$238,MATCH('Capacity Backing (Hide)'!W$132,'Capacity Summary'!$B$139:$B$238,0),MATCH('Capacity Backing (Hide)'!$A139,'Capacity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(Hide)'!$A139,'Capacity Summary'!$I$138:$BH$138,0))&lt;&gt;0,INDEX('Capacity Summary'!$I$139:$BH$238,MATCH('Capacity Backing (Hide)'!X$132,'Capacity Summary'!$B$139:$B$238,0),MATCH('Capacity Backing (Hide)'!$A139,'Capacity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(Hide)'!$A139,'Capacity Summary'!$I$138:$BH$138,0))&lt;&gt;0,INDEX('Capacity Summary'!$I$139:$BH$238,MATCH('Capacity Backing (Hide)'!Y$132,'Capacity Summary'!$B$139:$B$238,0),MATCH('Capacity Backing (Hide)'!$A139,'Capacity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(Hide)'!$A139,'Capacity Summary'!$I$138:$BH$138,0))&lt;&gt;0,INDEX('Capacity Summary'!$I$139:$BH$238,MATCH('Capacity Backing (Hide)'!Z$132,'Capacity Summary'!$B$139:$B$238,0),MATCH('Capacity Backing (Hide)'!$A139,'Capacity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(Hide)'!$A139,'Capacity Summary'!$I$138:$BH$138,0))&lt;&gt;0,INDEX('Capacity Summary'!$I$139:$BH$238,MATCH('Capacity Backing (Hide)'!AA$132,'Capacity Summary'!$B$139:$B$238,0),MATCH('Capacity Backing (Hide)'!$A139,'Capacity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(Hide)'!$A139,'Capacity Summary'!$I$138:$BH$138,0))&lt;&gt;0,INDEX('Capacity Summary'!$I$139:$BH$238,MATCH('Capacity Backing (Hide)'!AB$132,'Capacity Summary'!$B$139:$B$238,0),MATCH('Capacity Backing (Hide)'!$A139,'Capacity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(Hide)'!$A139,'Capacity Summary'!$I$138:$BH$138,0))&lt;&gt;0,INDEX('Capacity Summary'!$I$139:$BH$238,MATCH('Capacity Backing (Hide)'!AC$132,'Capacity Summary'!$B$139:$B$238,0),MATCH('Capacity Backing (Hide)'!$A139,'Capacity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(Hide)'!$A139,'Capacity Summary'!$I$138:$BH$138,0))&lt;&gt;0,INDEX('Capacity Summary'!$I$139:$BH$238,MATCH('Capacity Backing (Hide)'!AD$132,'Capacity Summary'!$B$139:$B$238,0),MATCH('Capacity Backing (Hide)'!$A139,'Capacity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(Hide)'!$A139,'Capacity Summary'!$I$138:$BH$138,0))&lt;&gt;0,INDEX('Capacity Summary'!$I$139:$BH$238,MATCH('Capacity Backing (Hide)'!AE$132,'Capacity Summary'!$B$139:$B$238,0),MATCH('Capacity Backing (Hide)'!$A139,'Capacity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(Hide)'!$A139,'Capacity Summary'!$I$138:$BH$138,0))&lt;&gt;0,INDEX('Capacity Summary'!$I$139:$BH$238,MATCH('Capacity Backing (Hide)'!AF$132,'Capacity Summary'!$B$139:$B$238,0),MATCH('Capacity Backing (Hide)'!$A139,'Capacity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(Hide)'!$A139,'Capacity Summary'!$I$138:$BH$138,0))&lt;&gt;0,INDEX('Capacity Summary'!$I$139:$BH$238,MATCH('Capacity Backing (Hide)'!AG$132,'Capacity Summary'!$B$139:$B$238,0),MATCH('Capacity Backing (Hide)'!$A139,'Capacity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(Hide)'!$A139,'Capacity Summary'!$I$138:$BH$138,0))&lt;&gt;0,INDEX('Capacity Summary'!$I$139:$BH$238,MATCH('Capacity Backing (Hide)'!AH$132,'Capacity Summary'!$B$139:$B$238,0),MATCH('Capacity Backing (Hide)'!$A139,'Capacity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(Hide)'!$A139,'Capacity Summary'!$I$138:$BH$138,0))&lt;&gt;0,INDEX('Capacity Summary'!$I$139:$BH$238,MATCH('Capacity Backing (Hide)'!AI$132,'Capacity Summary'!$B$139:$B$238,0),MATCH('Capacity Backing (Hide)'!$A139,'Capacity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(Hide)'!$A139,'Capacity Summary'!$I$138:$BH$138,0))&lt;&gt;0,INDEX('Capacity Summary'!$I$139:$BH$238,MATCH('Capacity Backing (Hide)'!AJ$132,'Capacity Summary'!$B$139:$B$238,0),MATCH('Capacity Backing (Hide)'!$A139,'Capacity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(Hide)'!$A139,'Capacity Summary'!$I$138:$BH$138,0))&lt;&gt;0,INDEX('Capacity Summary'!$I$139:$BH$238,MATCH('Capacity Backing (Hide)'!AK$132,'Capacity Summary'!$B$139:$B$238,0),MATCH('Capacity Backing (Hide)'!$A139,'Capacity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(Hide)'!$A139,'Capacity Summary'!$I$138:$BH$138,0))&lt;&gt;0,INDEX('Capacity Summary'!$I$139:$BH$238,MATCH('Capacity Backing (Hide)'!AL$132,'Capacity Summary'!$B$139:$B$238,0),MATCH('Capacity Backing (Hide)'!$A139,'Capacity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(Hide)'!$A139,'Capacity Summary'!$I$138:$BH$138,0))&lt;&gt;0,INDEX('Capacity Summary'!$I$139:$BH$238,MATCH('Capacity Backing (Hide)'!AM$132,'Capacity Summary'!$B$139:$B$238,0),MATCH('Capacity Backing (Hide)'!$A139,'Capacity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(Hide)'!$A139,'Capacity Summary'!$I$138:$BH$138,0))&lt;&gt;0,INDEX('Capacity Summary'!$I$139:$BH$238,MATCH('Capacity Backing (Hide)'!AN$132,'Capacity Summary'!$B$139:$B$238,0),MATCH('Capacity Backing (Hide)'!$A139,'Capacity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(Hide)'!$A139,'Capacity Summary'!$I$138:$BH$138,0))&lt;&gt;0,INDEX('Capacity Summary'!$I$139:$BH$238,MATCH('Capacity Backing (Hide)'!AO$132,'Capacity Summary'!$B$139:$B$238,0),MATCH('Capacity Backing (Hide)'!$A139,'Capacity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(Hide)'!$A139,'Capacity Summary'!$I$138:$BH$138,0))&lt;&gt;0,INDEX('Capacity Summary'!$I$139:$BH$238,MATCH('Capacity Backing (Hide)'!AP$132,'Capacity Summary'!$B$139:$B$238,0),MATCH('Capacity Backing (Hide)'!$A139,'Capacity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(Hide)'!$A139,'Capacity Summary'!$I$138:$BH$138,0))&lt;&gt;0,INDEX('Capacity Summary'!$I$139:$BH$238,MATCH('Capacity Backing (Hide)'!AQ$132,'Capacity Summary'!$B$139:$B$238,0),MATCH('Capacity Backing (Hide)'!$A139,'Capacity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(Hide)'!$A139,'Capacity Summary'!$I$138:$BH$138,0))&lt;&gt;0,INDEX('Capacity Summary'!$I$139:$BH$238,MATCH('Capacity Backing (Hide)'!AR$132,'Capacity Summary'!$B$139:$B$238,0),MATCH('Capacity Backing (Hide)'!$A139,'Capacity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(Hide)'!$A139,'Capacity Summary'!$I$138:$BH$138,0))&lt;&gt;0,INDEX('Capacity Summary'!$I$139:$BH$238,MATCH('Capacity Backing (Hide)'!AS$132,'Capacity Summary'!$B$139:$B$238,0),MATCH('Capacity Backing (Hide)'!$A139,'Capacity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(Hide)'!$A139,'Capacity Summary'!$I$138:$BH$138,0))&lt;&gt;0,INDEX('Capacity Summary'!$I$139:$BH$238,MATCH('Capacity Backing (Hide)'!AT$132,'Capacity Summary'!$B$139:$B$238,0),MATCH('Capacity Backing (Hide)'!$A139,'Capacity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(Hide)'!$A139,'Capacity Summary'!$I$138:$BH$138,0))&lt;&gt;0,INDEX('Capacity Summary'!$I$139:$BH$238,MATCH('Capacity Backing (Hide)'!AU$132,'Capacity Summary'!$B$139:$B$238,0),MATCH('Capacity Backing (Hide)'!$A139,'Capacity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(Hide)'!$A139,'Capacity Summary'!$I$138:$BH$138,0))&lt;&gt;0,INDEX('Capacity Summary'!$I$139:$BH$238,MATCH('Capacity Backing (Hide)'!AV$132,'Capacity Summary'!$B$139:$B$238,0),MATCH('Capacity Backing (Hide)'!$A139,'Capacity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(Hide)'!$A139,'Capacity Summary'!$I$138:$BH$138,0))&lt;&gt;0,INDEX('Capacity Summary'!$I$139:$BH$238,MATCH('Capacity Backing (Hide)'!AW$132,'Capacity Summary'!$B$139:$B$238,0),MATCH('Capacity Backing (Hide)'!$A139,'Capacity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(Hide)'!$A139,'Capacity Summary'!$I$138:$BH$138,0))&lt;&gt;0,INDEX('Capacity Summary'!$I$139:$BH$238,MATCH('Capacity Backing (Hide)'!AX$132,'Capacity Summary'!$B$139:$B$238,0),MATCH('Capacity Backing (Hide)'!$A139,'Capacity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(Hide)'!$A139,'Capacity Summary'!$I$138:$BH$138,0))&lt;&gt;0,INDEX('Capacity Summary'!$I$139:$BH$238,MATCH('Capacity Backing (Hide)'!AY$132,'Capacity Summary'!$B$139:$B$238,0),MATCH('Capacity Backing (Hide)'!$A139,'Capacity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(Hide)'!$A139,'Capacity Summary'!$I$138:$BH$138,0))&lt;&gt;0,INDEX('Capacity Summary'!$I$139:$BH$238,MATCH('Capacity Backing (Hide)'!AZ$132,'Capacity Summary'!$B$139:$B$238,0),MATCH('Capacity Backing (Hide)'!$A139,'Capacity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(Hide)'!$A139,'Capacity Summary'!$I$138:$BH$138,0))&lt;&gt;0,INDEX('Capacity Summary'!$I$139:$BH$238,MATCH('Capacity Backing (Hide)'!BA$132,'Capacity Summary'!$B$139:$B$238,0),MATCH('Capacity Backing (Hide)'!$A139,'Capacity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(Hide)'!$A139,'Capacity Summary'!$I$138:$BH$138,0))&lt;&gt;0,INDEX('Capacity Summary'!$I$139:$BH$238,MATCH('Capacity Backing (Hide)'!BB$132,'Capacity Summary'!$B$139:$B$238,0),MATCH('Capacity Backing (Hide)'!$A139,'Capacity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(Hide)'!$A139,'Capacity Summary'!$I$138:$BH$138,0))&lt;&gt;0,INDEX('Capacity Summary'!$I$139:$BH$238,MATCH('Capacity Backing (Hide)'!BC$132,'Capacity Summary'!$B$139:$B$238,0),MATCH('Capacity Backing (Hide)'!$A139,'Capacity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(Hide)'!$A139,'Capacity Summary'!$I$138:$BH$138,0))&lt;&gt;0,INDEX('Capacity Summary'!$I$139:$BH$238,MATCH('Capacity Backing (Hide)'!BD$132,'Capacity Summary'!$B$139:$B$238,0),MATCH('Capacity Backing (Hide)'!$A139,'Capacity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(Hide)'!$A139,'Capacity Summary'!$I$138:$BH$138,0))&lt;&gt;0,INDEX('Capacity Summary'!$I$139:$BH$238,MATCH('Capacity Backing (Hide)'!BE$132,'Capacity Summary'!$B$139:$B$238,0),MATCH('Capacity Backing (Hide)'!$A139,'Capacity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(Hide)'!$A139,'Capacity Summary'!$I$138:$BH$138,0))&lt;&gt;0,INDEX('Capacity Summary'!$I$139:$BH$238,MATCH('Capacity Backing (Hide)'!BF$132,'Capacity Summary'!$B$139:$B$238,0),MATCH('Capacity Backing (Hide)'!$A139,'Capacity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(Hide)'!$A139,'Capacity Summary'!$I$138:$BH$138,0))&lt;&gt;0,INDEX('Capacity Summary'!$I$139:$BH$238,MATCH('Capacity Backing (Hide)'!BG$132,'Capacity Summary'!$B$139:$B$238,0),MATCH('Capacity Backing (Hide)'!$A139,'Capacity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(Hide)'!$A139,'Capacity Summary'!$I$138:$BH$138,0))&lt;&gt;0,INDEX('Capacity Summary'!$I$139:$BH$238,MATCH('Capacity Backing (Hide)'!BH$132,'Capacity Summary'!$B$139:$B$238,0),MATCH('Capacity Backing (Hide)'!$A139,'Capacity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(Hide)'!$A139,'Capacity Summary'!$I$138:$BH$138,0))&lt;&gt;0,INDEX('Capacity Summary'!$I$139:$BH$238,MATCH('Capacity Backing (Hide)'!BI$132,'Capacity Summary'!$B$139:$B$238,0),MATCH('Capacity Backing (Hide)'!$A139,'Capacity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(Hide)'!$A139,'Capacity Summary'!$I$138:$BH$138,0))&lt;&gt;0,INDEX('Capacity Summary'!$I$139:$BH$238,MATCH('Capacity Backing (Hide)'!BJ$132,'Capacity Summary'!$B$139:$B$238,0),MATCH('Capacity Backing (Hide)'!$A139,'Capacity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(Hide)'!$A139,'Capacity Summary'!$I$138:$BH$138,0))&lt;&gt;0,INDEX('Capacity Summary'!$I$139:$BH$238,MATCH('Capacity Backing (Hide)'!BK$132,'Capacity Summary'!$B$139:$B$238,0),MATCH('Capacity Backing (Hide)'!$A139,'Capacity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(Hide)'!$A139,'Capacity Summary'!$I$138:$BH$138,0))&lt;&gt;0,INDEX('Capacity Summary'!$I$139:$BH$238,MATCH('Capacity Backing (Hide)'!BL$132,'Capacity Summary'!$B$139:$B$238,0),MATCH('Capacity Backing (Hide)'!$A139,'Capacity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(Hide)'!$A139,'Capacity Summary'!$I$138:$BH$138,0))&lt;&gt;0,INDEX('Capacity Summary'!$I$139:$BH$238,MATCH('Capacity Backing (Hide)'!BM$132,'Capacity Summary'!$B$139:$B$238,0),MATCH('Capacity Backing (Hide)'!$A139,'Capacity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(Hide)'!$A139,'Capacity Summary'!$I$138:$BH$138,0))&lt;&gt;0,INDEX('Capacity Summary'!$I$139:$BH$238,MATCH('Capacity Backing (Hide)'!BN$132,'Capacity Summary'!$B$139:$B$238,0),MATCH('Capacity Backing (Hide)'!$A139,'Capacity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(Hide)'!$A139,'Capacity Summary'!$I$138:$BH$138,0))&lt;&gt;0,INDEX('Capacity Summary'!$I$139:$BH$238,MATCH('Capacity Backing (Hide)'!BO$132,'Capacity Summary'!$B$139:$B$238,0),MATCH('Capacity Backing (Hide)'!$A139,'Capacity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(Hide)'!$A139,'Capacity Summary'!$I$138:$BH$138,0))&lt;&gt;0,INDEX('Capacity Summary'!$I$139:$BH$238,MATCH('Capacity Backing (Hide)'!BP$132,'Capacity Summary'!$B$139:$B$238,0),MATCH('Capacity Backing (Hide)'!$A139,'Capacity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(Hide)'!$A139,'Capacity Summary'!$I$138:$BH$138,0))&lt;&gt;0,INDEX('Capacity Summary'!$I$139:$BH$238,MATCH('Capacity Backing (Hide)'!BQ$132,'Capacity Summary'!$B$139:$B$238,0),MATCH('Capacity Backing (Hide)'!$A139,'Capacity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(Hide)'!$A139,'Capacity Summary'!$I$138:$BH$138,0))&lt;&gt;0,INDEX('Capacity Summary'!$I$139:$BH$238,MATCH('Capacity Backing (Hide)'!BR$132,'Capacity Summary'!$B$139:$B$238,0),MATCH('Capacity Backing (Hide)'!$A139,'Capacity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(Hide)'!$A139,'Capacity Summary'!$I$138:$BH$138,0))&lt;&gt;0,INDEX('Capacity Summary'!$I$139:$BH$238,MATCH('Capacity Backing (Hide)'!BS$132,'Capacity Summary'!$B$139:$B$238,0),MATCH('Capacity Backing (Hide)'!$A139,'Capacity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(Hide)'!$A139,'Capacity Summary'!$I$138:$BH$138,0))&lt;&gt;0,INDEX('Capacity Summary'!$I$139:$BH$238,MATCH('Capacity Backing (Hide)'!BT$132,'Capacity Summary'!$B$139:$B$238,0),MATCH('Capacity Backing (Hide)'!$A139,'Capacity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(Hide)'!$A139,'Capacity Summary'!$I$138:$BH$138,0))&lt;&gt;0,INDEX('Capacity Summary'!$I$139:$BH$238,MATCH('Capacity Backing (Hide)'!BU$132,'Capacity Summary'!$B$139:$B$238,0),MATCH('Capacity Backing (Hide)'!$A139,'Capacity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(Hide)'!$A139,'Capacity Summary'!$I$138:$BH$138,0))&lt;&gt;0,INDEX('Capacity Summary'!$I$139:$BH$238,MATCH('Capacity Backing (Hide)'!BV$132,'Capacity Summary'!$B$139:$B$238,0),MATCH('Capacity Backing (Hide)'!$A139,'Capacity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(Hide)'!$A139,'Capacity Summary'!$I$138:$BH$138,0))&lt;&gt;0,INDEX('Capacity Summary'!$I$139:$BH$238,MATCH('Capacity Backing (Hide)'!BW$132,'Capacity Summary'!$B$139:$B$238,0),MATCH('Capacity Backing (Hide)'!$A139,'Capacity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(Hide)'!$A139,'Capacity Summary'!$I$138:$BH$138,0))&lt;&gt;0,INDEX('Capacity Summary'!$I$139:$BH$238,MATCH('Capacity Backing (Hide)'!BX$132,'Capacity Summary'!$B$139:$B$238,0),MATCH('Capacity Backing (Hide)'!$A139,'Capacity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(Hide)'!$A139,'Capacity Summary'!$I$138:$BH$138,0))&lt;&gt;0,INDEX('Capacity Summary'!$I$139:$BH$238,MATCH('Capacity Backing (Hide)'!BY$132,'Capacity Summary'!$B$139:$B$238,0),MATCH('Capacity Backing (Hide)'!$A139,'Capacity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(Hide)'!$A139,'Capacity Summary'!$I$138:$BH$138,0))&lt;&gt;0,INDEX('Capacity Summary'!$I$139:$BH$238,MATCH('Capacity Backing (Hide)'!BZ$132,'Capacity Summary'!$B$139:$B$238,0),MATCH('Capacity Backing (Hide)'!$A139,'Capacity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(Hide)'!$A139,'Capacity Summary'!$I$138:$BH$138,0))&lt;&gt;0,INDEX('Capacity Summary'!$I$139:$BH$238,MATCH('Capacity Backing (Hide)'!CA$132,'Capacity Summary'!$B$139:$B$238,0),MATCH('Capacity Backing (Hide)'!$A139,'Capacity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(Hide)'!$A139,'Capacity Summary'!$I$138:$BH$138,0))&lt;&gt;0,INDEX('Capacity Summary'!$I$139:$BH$238,MATCH('Capacity Backing (Hide)'!CB$132,'Capacity Summary'!$B$139:$B$238,0),MATCH('Capacity Backing (Hide)'!$A139,'Capacity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(Hide)'!$A139,'Capacity Summary'!$I$138:$BH$138,0))&lt;&gt;0,INDEX('Capacity Summary'!$I$139:$BH$238,MATCH('Capacity Backing (Hide)'!CC$132,'Capacity Summary'!$B$139:$B$238,0),MATCH('Capacity Backing (Hide)'!$A139,'Capacity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(Hide)'!$A139,'Capacity Summary'!$I$138:$BH$138,0))&lt;&gt;0,INDEX('Capacity Summary'!$I$139:$BH$238,MATCH('Capacity Backing (Hide)'!CD$132,'Capacity Summary'!$B$139:$B$238,0),MATCH('Capacity Backing (Hide)'!$A139,'Capacity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(Hide)'!$A139,'Capacity Summary'!$I$138:$BH$138,0))&lt;&gt;0,INDEX('Capacity Summary'!$I$139:$BH$238,MATCH('Capacity Backing (Hide)'!CE$132,'Capacity Summary'!$B$139:$B$238,0),MATCH('Capacity Backing (Hide)'!$A139,'Capacity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(Hide)'!$A139,'Capacity Summary'!$I$138:$BH$138,0))&lt;&gt;0,INDEX('Capacity Summary'!$I$139:$BH$238,MATCH('Capacity Backing (Hide)'!CF$132,'Capacity Summary'!$B$139:$B$238,0),MATCH('Capacity Backing (Hide)'!$A139,'Capacity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(Hide)'!$A139,'Capacity Summary'!$I$138:$BH$138,0))&lt;&gt;0,INDEX('Capacity Summary'!$I$139:$BH$238,MATCH('Capacity Backing (Hide)'!CG$132,'Capacity Summary'!$B$139:$B$238,0),MATCH('Capacity Backing (Hide)'!$A139,'Capacity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(Hide)'!$A139,'Capacity Summary'!$I$138:$BH$138,0))&lt;&gt;0,INDEX('Capacity Summary'!$I$139:$BH$238,MATCH('Capacity Backing (Hide)'!CH$132,'Capacity Summary'!$B$139:$B$238,0),MATCH('Capacity Backing (Hide)'!$A139,'Capacity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(Hide)'!$A139,'Capacity Summary'!$I$138:$BH$138,0))&lt;&gt;0,INDEX('Capacity Summary'!$I$139:$BH$238,MATCH('Capacity Backing (Hide)'!CI$132,'Capacity Summary'!$B$139:$B$238,0),MATCH('Capacity Backing (Hide)'!$A139,'Capacity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(Hide)'!$A139,'Capacity Summary'!$I$138:$BH$138,0))&lt;&gt;0,INDEX('Capacity Summary'!$I$139:$BH$238,MATCH('Capacity Backing (Hide)'!CJ$132,'Capacity Summary'!$B$139:$B$238,0),MATCH('Capacity Backing (Hide)'!$A139,'Capacity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(Hide)'!$A139,'Capacity Summary'!$I$138:$BH$138,0))&lt;&gt;0,INDEX('Capacity Summary'!$I$139:$BH$238,MATCH('Capacity Backing (Hide)'!CK$132,'Capacity Summary'!$B$139:$B$238,0),MATCH('Capacity Backing (Hide)'!$A139,'Capacity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(Hide)'!$A139,'Capacity Summary'!$I$138:$BH$138,0))&lt;&gt;0,INDEX('Capacity Summary'!$I$139:$BH$238,MATCH('Capacity Backing (Hide)'!CL$132,'Capacity Summary'!$B$139:$B$238,0),MATCH('Capacity Backing (Hide)'!$A139,'Capacity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(Hide)'!$A139,'Capacity Summary'!$I$138:$BH$138,0))&lt;&gt;0,INDEX('Capacity Summary'!$I$139:$BH$238,MATCH('Capacity Backing (Hide)'!CM$132,'Capacity Summary'!$B$139:$B$238,0),MATCH('Capacity Backing (Hide)'!$A139,'Capacity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(Hide)'!$A139,'Capacity Summary'!$I$138:$BH$138,0))&lt;&gt;0,INDEX('Capacity Summary'!$I$139:$BH$238,MATCH('Capacity Backing (Hide)'!CN$132,'Capacity Summary'!$B$139:$B$238,0),MATCH('Capacity Backing (Hide)'!$A139,'Capacity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(Hide)'!$A139,'Capacity Summary'!$I$138:$BH$138,0))&lt;&gt;0,INDEX('Capacity Summary'!$I$139:$BH$238,MATCH('Capacity Backing (Hide)'!CO$132,'Capacity Summary'!$B$139:$B$238,0),MATCH('Capacity Backing (Hide)'!$A139,'Capacity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(Hide)'!$A139,'Capacity Summary'!$I$138:$BH$138,0))&lt;&gt;0,INDEX('Capacity Summary'!$I$139:$BH$238,MATCH('Capacity Backing (Hide)'!CP$132,'Capacity Summary'!$B$139:$B$238,0),MATCH('Capacity Backing (Hide)'!$A139,'Capacity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(Hide)'!$A139,'Capacity Summary'!$I$138:$BH$138,0))&lt;&gt;0,INDEX('Capacity Summary'!$I$139:$BH$238,MATCH('Capacity Backing (Hide)'!CQ$132,'Capacity Summary'!$B$139:$B$238,0),MATCH('Capacity Backing (Hide)'!$A139,'Capacity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(Hide)'!$A139,'Capacity Summary'!$I$138:$BH$138,0))&lt;&gt;0,INDEX('Capacity Summary'!$I$139:$BH$238,MATCH('Capacity Backing (Hide)'!CR$132,'Capacity Summary'!$B$139:$B$238,0),MATCH('Capacity Backing (Hide)'!$A139,'Capacity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(Hide)'!$A139,'Capacity Summary'!$I$138:$BH$138,0))&lt;&gt;0,INDEX('Capacity Summary'!$I$139:$BH$238,MATCH('Capacity Backing (Hide)'!CS$132,'Capacity Summary'!$B$139:$B$238,0),MATCH('Capacity Backing (Hide)'!$A139,'Capacity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(Hide)'!$A139,'Capacity Summary'!$I$138:$BH$138,0))&lt;&gt;0,INDEX('Capacity Summary'!$I$139:$BH$238,MATCH('Capacity Backing (Hide)'!CT$132,'Capacity Summary'!$B$139:$B$238,0),MATCH('Capacity Backing (Hide)'!$A139,'Capacity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(Hide)'!$A139,'Capacity Summary'!$I$138:$BH$138,0))&lt;&gt;0,INDEX('Capacity Summary'!$I$139:$BH$238,MATCH('Capacity Backing (Hide)'!CU$132,'Capacity Summary'!$B$139:$B$238,0),MATCH('Capacity Backing (Hide)'!$A139,'Capacity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(Hide)'!$A139,'Capacity Summary'!$I$138:$BH$138,0))&lt;&gt;0,INDEX('Capacity Summary'!$I$139:$BH$238,MATCH('Capacity Backing (Hide)'!CV$132,'Capacity Summary'!$B$139:$B$238,0),MATCH('Capacity Backing (Hide)'!$A139,'Capacity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(Hide)'!$A139,'Capacity Summary'!$I$138:$BH$138,0))&lt;&gt;0,INDEX('Capacity Summary'!$I$139:$BH$238,MATCH('Capacity Backing (Hide)'!CW$132,'Capacity Summary'!$B$139:$B$238,0),MATCH('Capacity Backing (Hide)'!$A139,'Capacity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0" spans="1:101" x14ac:dyDescent="0.35">
      <c r="A140" s="2">
        <f ca="1">'Required Capacity (Hide)'!E10</f>
        <v>44239</v>
      </c>
      <c r="B14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(Hide)'!$A140,'Capacity Summary'!$I$138:$BH$138,0))&lt;&gt;0,INDEX('Capacity Summary'!$I$139:$BH$238,MATCH('Capacity Backing (Hide)'!B$132,'Capacity Summary'!$B$139:$B$238,0),MATCH('Capacity Backing (Hide)'!$A140,'Capacity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(Hide)'!$A140,'Capacity Summary'!$I$138:$BH$138,0))&lt;&gt;0,INDEX('Capacity Summary'!$I$139:$BH$238,MATCH('Capacity Backing (Hide)'!C$132,'Capacity Summary'!$B$139:$B$238,0),MATCH('Capacity Backing (Hide)'!$A140,'Capacity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(Hide)'!$A140,'Capacity Summary'!$I$138:$BH$138,0))&lt;&gt;0,INDEX('Capacity Summary'!$I$139:$BH$238,MATCH('Capacity Backing (Hide)'!D$132,'Capacity Summary'!$B$139:$B$238,0),MATCH('Capacity Backing (Hide)'!$A140,'Capacity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(Hide)'!$A140,'Capacity Summary'!$I$138:$BH$138,0))&lt;&gt;0,INDEX('Capacity Summary'!$I$139:$BH$238,MATCH('Capacity Backing (Hide)'!E$132,'Capacity Summary'!$B$139:$B$238,0),MATCH('Capacity Backing (Hide)'!$A140,'Capacity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(Hide)'!$A140,'Capacity Summary'!$I$138:$BH$138,0))&lt;&gt;0,INDEX('Capacity Summary'!$I$139:$BH$238,MATCH('Capacity Backing (Hide)'!F$132,'Capacity Summary'!$B$139:$B$238,0),MATCH('Capacity Backing (Hide)'!$A140,'Capacity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(Hide)'!$A140,'Capacity Summary'!$I$138:$BH$138,0))&lt;&gt;0,INDEX('Capacity Summary'!$I$139:$BH$238,MATCH('Capacity Backing (Hide)'!G$132,'Capacity Summary'!$B$139:$B$238,0),MATCH('Capacity Backing (Hide)'!$A140,'Capacity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(Hide)'!$A140,'Capacity Summary'!$I$138:$BH$138,0))&lt;&gt;0,INDEX('Capacity Summary'!$I$139:$BH$238,MATCH('Capacity Backing (Hide)'!H$132,'Capacity Summary'!$B$139:$B$238,0),MATCH('Capacity Backing (Hide)'!$A140,'Capacity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(Hide)'!$A140,'Capacity Summary'!$I$138:$BH$138,0))&lt;&gt;0,INDEX('Capacity Summary'!$I$139:$BH$238,MATCH('Capacity Backing (Hide)'!I$132,'Capacity Summary'!$B$139:$B$238,0),MATCH('Capacity Backing (Hide)'!$A140,'Capacity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(Hide)'!$A140,'Capacity Summary'!$I$138:$BH$138,0))&lt;&gt;0,INDEX('Capacity Summary'!$I$139:$BH$238,MATCH('Capacity Backing (Hide)'!J$132,'Capacity Summary'!$B$139:$B$238,0),MATCH('Capacity Backing (Hide)'!$A140,'Capacity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(Hide)'!$A140,'Capacity Summary'!$I$138:$BH$138,0))&lt;&gt;0,INDEX('Capacity Summary'!$I$139:$BH$238,MATCH('Capacity Backing (Hide)'!K$132,'Capacity Summary'!$B$139:$B$238,0),MATCH('Capacity Backing (Hide)'!$A140,'Capacity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(Hide)'!$A140,'Capacity Summary'!$I$138:$BH$138,0))&lt;&gt;0,INDEX('Capacity Summary'!$I$139:$BH$238,MATCH('Capacity Backing (Hide)'!L$132,'Capacity Summary'!$B$139:$B$238,0),MATCH('Capacity Backing (Hide)'!$A140,'Capacity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(Hide)'!$A140,'Capacity Summary'!$I$138:$BH$138,0))&lt;&gt;0,INDEX('Capacity Summary'!$I$139:$BH$238,MATCH('Capacity Backing (Hide)'!M$132,'Capacity Summary'!$B$139:$B$238,0),MATCH('Capacity Backing (Hide)'!$A140,'Capacity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(Hide)'!$A140,'Capacity Summary'!$I$138:$BH$138,0))&lt;&gt;0,INDEX('Capacity Summary'!$I$139:$BH$238,MATCH('Capacity Backing (Hide)'!N$132,'Capacity Summary'!$B$139:$B$238,0),MATCH('Capacity Backing (Hide)'!$A140,'Capacity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(Hide)'!$A140,'Capacity Summary'!$I$138:$BH$138,0))&lt;&gt;0,INDEX('Capacity Summary'!$I$139:$BH$238,MATCH('Capacity Backing (Hide)'!O$132,'Capacity Summary'!$B$139:$B$238,0),MATCH('Capacity Backing (Hide)'!$A140,'Capacity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(Hide)'!$A140,'Capacity Summary'!$I$138:$BH$138,0))&lt;&gt;0,INDEX('Capacity Summary'!$I$139:$BH$238,MATCH('Capacity Backing (Hide)'!P$132,'Capacity Summary'!$B$139:$B$238,0),MATCH('Capacity Backing (Hide)'!$A140,'Capacity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(Hide)'!$A140,'Capacity Summary'!$I$138:$BH$138,0))&lt;&gt;0,INDEX('Capacity Summary'!$I$139:$BH$238,MATCH('Capacity Backing (Hide)'!Q$132,'Capacity Summary'!$B$139:$B$238,0),MATCH('Capacity Backing (Hide)'!$A140,'Capacity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(Hide)'!$A140,'Capacity Summary'!$I$138:$BH$138,0))&lt;&gt;0,INDEX('Capacity Summary'!$I$139:$BH$238,MATCH('Capacity Backing (Hide)'!R$132,'Capacity Summary'!$B$139:$B$238,0),MATCH('Capacity Backing (Hide)'!$A140,'Capacity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(Hide)'!$A140,'Capacity Summary'!$I$138:$BH$138,0))&lt;&gt;0,INDEX('Capacity Summary'!$I$139:$BH$238,MATCH('Capacity Backing (Hide)'!S$132,'Capacity Summary'!$B$139:$B$238,0),MATCH('Capacity Backing (Hide)'!$A140,'Capacity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(Hide)'!$A140,'Capacity Summary'!$I$138:$BH$138,0))&lt;&gt;0,INDEX('Capacity Summary'!$I$139:$BH$238,MATCH('Capacity Backing (Hide)'!T$132,'Capacity Summary'!$B$139:$B$238,0),MATCH('Capacity Backing (Hide)'!$A140,'Capacity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(Hide)'!$A140,'Capacity Summary'!$I$138:$BH$138,0))&lt;&gt;0,INDEX('Capacity Summary'!$I$139:$BH$238,MATCH('Capacity Backing (Hide)'!U$132,'Capacity Summary'!$B$139:$B$238,0),MATCH('Capacity Backing (Hide)'!$A140,'Capacity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(Hide)'!$A140,'Capacity Summary'!$I$138:$BH$138,0))&lt;&gt;0,INDEX('Capacity Summary'!$I$139:$BH$238,MATCH('Capacity Backing (Hide)'!V$132,'Capacity Summary'!$B$139:$B$238,0),MATCH('Capacity Backing (Hide)'!$A140,'Capacity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(Hide)'!$A140,'Capacity Summary'!$I$138:$BH$138,0))&lt;&gt;0,INDEX('Capacity Summary'!$I$139:$BH$238,MATCH('Capacity Backing (Hide)'!W$132,'Capacity Summary'!$B$139:$B$238,0),MATCH('Capacity Backing (Hide)'!$A140,'Capacity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(Hide)'!$A140,'Capacity Summary'!$I$138:$BH$138,0))&lt;&gt;0,INDEX('Capacity Summary'!$I$139:$BH$238,MATCH('Capacity Backing (Hide)'!X$132,'Capacity Summary'!$B$139:$B$238,0),MATCH('Capacity Backing (Hide)'!$A140,'Capacity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(Hide)'!$A140,'Capacity Summary'!$I$138:$BH$138,0))&lt;&gt;0,INDEX('Capacity Summary'!$I$139:$BH$238,MATCH('Capacity Backing (Hide)'!Y$132,'Capacity Summary'!$B$139:$B$238,0),MATCH('Capacity Backing (Hide)'!$A140,'Capacity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(Hide)'!$A140,'Capacity Summary'!$I$138:$BH$138,0))&lt;&gt;0,INDEX('Capacity Summary'!$I$139:$BH$238,MATCH('Capacity Backing (Hide)'!Z$132,'Capacity Summary'!$B$139:$B$238,0),MATCH('Capacity Backing (Hide)'!$A140,'Capacity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(Hide)'!$A140,'Capacity Summary'!$I$138:$BH$138,0))&lt;&gt;0,INDEX('Capacity Summary'!$I$139:$BH$238,MATCH('Capacity Backing (Hide)'!AA$132,'Capacity Summary'!$B$139:$B$238,0),MATCH('Capacity Backing (Hide)'!$A140,'Capacity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(Hide)'!$A140,'Capacity Summary'!$I$138:$BH$138,0))&lt;&gt;0,INDEX('Capacity Summary'!$I$139:$BH$238,MATCH('Capacity Backing (Hide)'!AB$132,'Capacity Summary'!$B$139:$B$238,0),MATCH('Capacity Backing (Hide)'!$A140,'Capacity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(Hide)'!$A140,'Capacity Summary'!$I$138:$BH$138,0))&lt;&gt;0,INDEX('Capacity Summary'!$I$139:$BH$238,MATCH('Capacity Backing (Hide)'!AC$132,'Capacity Summary'!$B$139:$B$238,0),MATCH('Capacity Backing (Hide)'!$A140,'Capacity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(Hide)'!$A140,'Capacity Summary'!$I$138:$BH$138,0))&lt;&gt;0,INDEX('Capacity Summary'!$I$139:$BH$238,MATCH('Capacity Backing (Hide)'!AD$132,'Capacity Summary'!$B$139:$B$238,0),MATCH('Capacity Backing (Hide)'!$A140,'Capacity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(Hide)'!$A140,'Capacity Summary'!$I$138:$BH$138,0))&lt;&gt;0,INDEX('Capacity Summary'!$I$139:$BH$238,MATCH('Capacity Backing (Hide)'!AE$132,'Capacity Summary'!$B$139:$B$238,0),MATCH('Capacity Backing (Hide)'!$A140,'Capacity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(Hide)'!$A140,'Capacity Summary'!$I$138:$BH$138,0))&lt;&gt;0,INDEX('Capacity Summary'!$I$139:$BH$238,MATCH('Capacity Backing (Hide)'!AF$132,'Capacity Summary'!$B$139:$B$238,0),MATCH('Capacity Backing (Hide)'!$A140,'Capacity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(Hide)'!$A140,'Capacity Summary'!$I$138:$BH$138,0))&lt;&gt;0,INDEX('Capacity Summary'!$I$139:$BH$238,MATCH('Capacity Backing (Hide)'!AG$132,'Capacity Summary'!$B$139:$B$238,0),MATCH('Capacity Backing (Hide)'!$A140,'Capacity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(Hide)'!$A140,'Capacity Summary'!$I$138:$BH$138,0))&lt;&gt;0,INDEX('Capacity Summary'!$I$139:$BH$238,MATCH('Capacity Backing (Hide)'!AH$132,'Capacity Summary'!$B$139:$B$238,0),MATCH('Capacity Backing (Hide)'!$A140,'Capacity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(Hide)'!$A140,'Capacity Summary'!$I$138:$BH$138,0))&lt;&gt;0,INDEX('Capacity Summary'!$I$139:$BH$238,MATCH('Capacity Backing (Hide)'!AI$132,'Capacity Summary'!$B$139:$B$238,0),MATCH('Capacity Backing (Hide)'!$A140,'Capacity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(Hide)'!$A140,'Capacity Summary'!$I$138:$BH$138,0))&lt;&gt;0,INDEX('Capacity Summary'!$I$139:$BH$238,MATCH('Capacity Backing (Hide)'!AJ$132,'Capacity Summary'!$B$139:$B$238,0),MATCH('Capacity Backing (Hide)'!$A140,'Capacity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(Hide)'!$A140,'Capacity Summary'!$I$138:$BH$138,0))&lt;&gt;0,INDEX('Capacity Summary'!$I$139:$BH$238,MATCH('Capacity Backing (Hide)'!AK$132,'Capacity Summary'!$B$139:$B$238,0),MATCH('Capacity Backing (Hide)'!$A140,'Capacity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(Hide)'!$A140,'Capacity Summary'!$I$138:$BH$138,0))&lt;&gt;0,INDEX('Capacity Summary'!$I$139:$BH$238,MATCH('Capacity Backing (Hide)'!AL$132,'Capacity Summary'!$B$139:$B$238,0),MATCH('Capacity Backing (Hide)'!$A140,'Capacity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(Hide)'!$A140,'Capacity Summary'!$I$138:$BH$138,0))&lt;&gt;0,INDEX('Capacity Summary'!$I$139:$BH$238,MATCH('Capacity Backing (Hide)'!AM$132,'Capacity Summary'!$B$139:$B$238,0),MATCH('Capacity Backing (Hide)'!$A140,'Capacity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(Hide)'!$A140,'Capacity Summary'!$I$138:$BH$138,0))&lt;&gt;0,INDEX('Capacity Summary'!$I$139:$BH$238,MATCH('Capacity Backing (Hide)'!AN$132,'Capacity Summary'!$B$139:$B$238,0),MATCH('Capacity Backing (Hide)'!$A140,'Capacity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(Hide)'!$A140,'Capacity Summary'!$I$138:$BH$138,0))&lt;&gt;0,INDEX('Capacity Summary'!$I$139:$BH$238,MATCH('Capacity Backing (Hide)'!AO$132,'Capacity Summary'!$B$139:$B$238,0),MATCH('Capacity Backing (Hide)'!$A140,'Capacity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(Hide)'!$A140,'Capacity Summary'!$I$138:$BH$138,0))&lt;&gt;0,INDEX('Capacity Summary'!$I$139:$BH$238,MATCH('Capacity Backing (Hide)'!AP$132,'Capacity Summary'!$B$139:$B$238,0),MATCH('Capacity Backing (Hide)'!$A140,'Capacity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(Hide)'!$A140,'Capacity Summary'!$I$138:$BH$138,0))&lt;&gt;0,INDEX('Capacity Summary'!$I$139:$BH$238,MATCH('Capacity Backing (Hide)'!AQ$132,'Capacity Summary'!$B$139:$B$238,0),MATCH('Capacity Backing (Hide)'!$A140,'Capacity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(Hide)'!$A140,'Capacity Summary'!$I$138:$BH$138,0))&lt;&gt;0,INDEX('Capacity Summary'!$I$139:$BH$238,MATCH('Capacity Backing (Hide)'!AR$132,'Capacity Summary'!$B$139:$B$238,0),MATCH('Capacity Backing (Hide)'!$A140,'Capacity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(Hide)'!$A140,'Capacity Summary'!$I$138:$BH$138,0))&lt;&gt;0,INDEX('Capacity Summary'!$I$139:$BH$238,MATCH('Capacity Backing (Hide)'!AS$132,'Capacity Summary'!$B$139:$B$238,0),MATCH('Capacity Backing (Hide)'!$A140,'Capacity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(Hide)'!$A140,'Capacity Summary'!$I$138:$BH$138,0))&lt;&gt;0,INDEX('Capacity Summary'!$I$139:$BH$238,MATCH('Capacity Backing (Hide)'!AT$132,'Capacity Summary'!$B$139:$B$238,0),MATCH('Capacity Backing (Hide)'!$A140,'Capacity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(Hide)'!$A140,'Capacity Summary'!$I$138:$BH$138,0))&lt;&gt;0,INDEX('Capacity Summary'!$I$139:$BH$238,MATCH('Capacity Backing (Hide)'!AU$132,'Capacity Summary'!$B$139:$B$238,0),MATCH('Capacity Backing (Hide)'!$A140,'Capacity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(Hide)'!$A140,'Capacity Summary'!$I$138:$BH$138,0))&lt;&gt;0,INDEX('Capacity Summary'!$I$139:$BH$238,MATCH('Capacity Backing (Hide)'!AV$132,'Capacity Summary'!$B$139:$B$238,0),MATCH('Capacity Backing (Hide)'!$A140,'Capacity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(Hide)'!$A140,'Capacity Summary'!$I$138:$BH$138,0))&lt;&gt;0,INDEX('Capacity Summary'!$I$139:$BH$238,MATCH('Capacity Backing (Hide)'!AW$132,'Capacity Summary'!$B$139:$B$238,0),MATCH('Capacity Backing (Hide)'!$A140,'Capacity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(Hide)'!$A140,'Capacity Summary'!$I$138:$BH$138,0))&lt;&gt;0,INDEX('Capacity Summary'!$I$139:$BH$238,MATCH('Capacity Backing (Hide)'!AX$132,'Capacity Summary'!$B$139:$B$238,0),MATCH('Capacity Backing (Hide)'!$A140,'Capacity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(Hide)'!$A140,'Capacity Summary'!$I$138:$BH$138,0))&lt;&gt;0,INDEX('Capacity Summary'!$I$139:$BH$238,MATCH('Capacity Backing (Hide)'!AY$132,'Capacity Summary'!$B$139:$B$238,0),MATCH('Capacity Backing (Hide)'!$A140,'Capacity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(Hide)'!$A140,'Capacity Summary'!$I$138:$BH$138,0))&lt;&gt;0,INDEX('Capacity Summary'!$I$139:$BH$238,MATCH('Capacity Backing (Hide)'!AZ$132,'Capacity Summary'!$B$139:$B$238,0),MATCH('Capacity Backing (Hide)'!$A140,'Capacity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(Hide)'!$A140,'Capacity Summary'!$I$138:$BH$138,0))&lt;&gt;0,INDEX('Capacity Summary'!$I$139:$BH$238,MATCH('Capacity Backing (Hide)'!BA$132,'Capacity Summary'!$B$139:$B$238,0),MATCH('Capacity Backing (Hide)'!$A140,'Capacity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(Hide)'!$A140,'Capacity Summary'!$I$138:$BH$138,0))&lt;&gt;0,INDEX('Capacity Summary'!$I$139:$BH$238,MATCH('Capacity Backing (Hide)'!BB$132,'Capacity Summary'!$B$139:$B$238,0),MATCH('Capacity Backing (Hide)'!$A140,'Capacity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(Hide)'!$A140,'Capacity Summary'!$I$138:$BH$138,0))&lt;&gt;0,INDEX('Capacity Summary'!$I$139:$BH$238,MATCH('Capacity Backing (Hide)'!BC$132,'Capacity Summary'!$B$139:$B$238,0),MATCH('Capacity Backing (Hide)'!$A140,'Capacity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(Hide)'!$A140,'Capacity Summary'!$I$138:$BH$138,0))&lt;&gt;0,INDEX('Capacity Summary'!$I$139:$BH$238,MATCH('Capacity Backing (Hide)'!BD$132,'Capacity Summary'!$B$139:$B$238,0),MATCH('Capacity Backing (Hide)'!$A140,'Capacity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(Hide)'!$A140,'Capacity Summary'!$I$138:$BH$138,0))&lt;&gt;0,INDEX('Capacity Summary'!$I$139:$BH$238,MATCH('Capacity Backing (Hide)'!BE$132,'Capacity Summary'!$B$139:$B$238,0),MATCH('Capacity Backing (Hide)'!$A140,'Capacity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(Hide)'!$A140,'Capacity Summary'!$I$138:$BH$138,0))&lt;&gt;0,INDEX('Capacity Summary'!$I$139:$BH$238,MATCH('Capacity Backing (Hide)'!BF$132,'Capacity Summary'!$B$139:$B$238,0),MATCH('Capacity Backing (Hide)'!$A140,'Capacity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(Hide)'!$A140,'Capacity Summary'!$I$138:$BH$138,0))&lt;&gt;0,INDEX('Capacity Summary'!$I$139:$BH$238,MATCH('Capacity Backing (Hide)'!BG$132,'Capacity Summary'!$B$139:$B$238,0),MATCH('Capacity Backing (Hide)'!$A140,'Capacity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(Hide)'!$A140,'Capacity Summary'!$I$138:$BH$138,0))&lt;&gt;0,INDEX('Capacity Summary'!$I$139:$BH$238,MATCH('Capacity Backing (Hide)'!BH$132,'Capacity Summary'!$B$139:$B$238,0),MATCH('Capacity Backing (Hide)'!$A140,'Capacity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(Hide)'!$A140,'Capacity Summary'!$I$138:$BH$138,0))&lt;&gt;0,INDEX('Capacity Summary'!$I$139:$BH$238,MATCH('Capacity Backing (Hide)'!BI$132,'Capacity Summary'!$B$139:$B$238,0),MATCH('Capacity Backing (Hide)'!$A140,'Capacity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(Hide)'!$A140,'Capacity Summary'!$I$138:$BH$138,0))&lt;&gt;0,INDEX('Capacity Summary'!$I$139:$BH$238,MATCH('Capacity Backing (Hide)'!BJ$132,'Capacity Summary'!$B$139:$B$238,0),MATCH('Capacity Backing (Hide)'!$A140,'Capacity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(Hide)'!$A140,'Capacity Summary'!$I$138:$BH$138,0))&lt;&gt;0,INDEX('Capacity Summary'!$I$139:$BH$238,MATCH('Capacity Backing (Hide)'!BK$132,'Capacity Summary'!$B$139:$B$238,0),MATCH('Capacity Backing (Hide)'!$A140,'Capacity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(Hide)'!$A140,'Capacity Summary'!$I$138:$BH$138,0))&lt;&gt;0,INDEX('Capacity Summary'!$I$139:$BH$238,MATCH('Capacity Backing (Hide)'!BL$132,'Capacity Summary'!$B$139:$B$238,0),MATCH('Capacity Backing (Hide)'!$A140,'Capacity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(Hide)'!$A140,'Capacity Summary'!$I$138:$BH$138,0))&lt;&gt;0,INDEX('Capacity Summary'!$I$139:$BH$238,MATCH('Capacity Backing (Hide)'!BM$132,'Capacity Summary'!$B$139:$B$238,0),MATCH('Capacity Backing (Hide)'!$A140,'Capacity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(Hide)'!$A140,'Capacity Summary'!$I$138:$BH$138,0))&lt;&gt;0,INDEX('Capacity Summary'!$I$139:$BH$238,MATCH('Capacity Backing (Hide)'!BN$132,'Capacity Summary'!$B$139:$B$238,0),MATCH('Capacity Backing (Hide)'!$A140,'Capacity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(Hide)'!$A140,'Capacity Summary'!$I$138:$BH$138,0))&lt;&gt;0,INDEX('Capacity Summary'!$I$139:$BH$238,MATCH('Capacity Backing (Hide)'!BO$132,'Capacity Summary'!$B$139:$B$238,0),MATCH('Capacity Backing (Hide)'!$A140,'Capacity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(Hide)'!$A140,'Capacity Summary'!$I$138:$BH$138,0))&lt;&gt;0,INDEX('Capacity Summary'!$I$139:$BH$238,MATCH('Capacity Backing (Hide)'!BP$132,'Capacity Summary'!$B$139:$B$238,0),MATCH('Capacity Backing (Hide)'!$A140,'Capacity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(Hide)'!$A140,'Capacity Summary'!$I$138:$BH$138,0))&lt;&gt;0,INDEX('Capacity Summary'!$I$139:$BH$238,MATCH('Capacity Backing (Hide)'!BQ$132,'Capacity Summary'!$B$139:$B$238,0),MATCH('Capacity Backing (Hide)'!$A140,'Capacity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(Hide)'!$A140,'Capacity Summary'!$I$138:$BH$138,0))&lt;&gt;0,INDEX('Capacity Summary'!$I$139:$BH$238,MATCH('Capacity Backing (Hide)'!BR$132,'Capacity Summary'!$B$139:$B$238,0),MATCH('Capacity Backing (Hide)'!$A140,'Capacity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(Hide)'!$A140,'Capacity Summary'!$I$138:$BH$138,0))&lt;&gt;0,INDEX('Capacity Summary'!$I$139:$BH$238,MATCH('Capacity Backing (Hide)'!BS$132,'Capacity Summary'!$B$139:$B$238,0),MATCH('Capacity Backing (Hide)'!$A140,'Capacity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(Hide)'!$A140,'Capacity Summary'!$I$138:$BH$138,0))&lt;&gt;0,INDEX('Capacity Summary'!$I$139:$BH$238,MATCH('Capacity Backing (Hide)'!BT$132,'Capacity Summary'!$B$139:$B$238,0),MATCH('Capacity Backing (Hide)'!$A140,'Capacity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(Hide)'!$A140,'Capacity Summary'!$I$138:$BH$138,0))&lt;&gt;0,INDEX('Capacity Summary'!$I$139:$BH$238,MATCH('Capacity Backing (Hide)'!BU$132,'Capacity Summary'!$B$139:$B$238,0),MATCH('Capacity Backing (Hide)'!$A140,'Capacity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(Hide)'!$A140,'Capacity Summary'!$I$138:$BH$138,0))&lt;&gt;0,INDEX('Capacity Summary'!$I$139:$BH$238,MATCH('Capacity Backing (Hide)'!BV$132,'Capacity Summary'!$B$139:$B$238,0),MATCH('Capacity Backing (Hide)'!$A140,'Capacity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(Hide)'!$A140,'Capacity Summary'!$I$138:$BH$138,0))&lt;&gt;0,INDEX('Capacity Summary'!$I$139:$BH$238,MATCH('Capacity Backing (Hide)'!BW$132,'Capacity Summary'!$B$139:$B$238,0),MATCH('Capacity Backing (Hide)'!$A140,'Capacity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(Hide)'!$A140,'Capacity Summary'!$I$138:$BH$138,0))&lt;&gt;0,INDEX('Capacity Summary'!$I$139:$BH$238,MATCH('Capacity Backing (Hide)'!BX$132,'Capacity Summary'!$B$139:$B$238,0),MATCH('Capacity Backing (Hide)'!$A140,'Capacity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(Hide)'!$A140,'Capacity Summary'!$I$138:$BH$138,0))&lt;&gt;0,INDEX('Capacity Summary'!$I$139:$BH$238,MATCH('Capacity Backing (Hide)'!BY$132,'Capacity Summary'!$B$139:$B$238,0),MATCH('Capacity Backing (Hide)'!$A140,'Capacity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(Hide)'!$A140,'Capacity Summary'!$I$138:$BH$138,0))&lt;&gt;0,INDEX('Capacity Summary'!$I$139:$BH$238,MATCH('Capacity Backing (Hide)'!BZ$132,'Capacity Summary'!$B$139:$B$238,0),MATCH('Capacity Backing (Hide)'!$A140,'Capacity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(Hide)'!$A140,'Capacity Summary'!$I$138:$BH$138,0))&lt;&gt;0,INDEX('Capacity Summary'!$I$139:$BH$238,MATCH('Capacity Backing (Hide)'!CA$132,'Capacity Summary'!$B$139:$B$238,0),MATCH('Capacity Backing (Hide)'!$A140,'Capacity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(Hide)'!$A140,'Capacity Summary'!$I$138:$BH$138,0))&lt;&gt;0,INDEX('Capacity Summary'!$I$139:$BH$238,MATCH('Capacity Backing (Hide)'!CB$132,'Capacity Summary'!$B$139:$B$238,0),MATCH('Capacity Backing (Hide)'!$A140,'Capacity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(Hide)'!$A140,'Capacity Summary'!$I$138:$BH$138,0))&lt;&gt;0,INDEX('Capacity Summary'!$I$139:$BH$238,MATCH('Capacity Backing (Hide)'!CC$132,'Capacity Summary'!$B$139:$B$238,0),MATCH('Capacity Backing (Hide)'!$A140,'Capacity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(Hide)'!$A140,'Capacity Summary'!$I$138:$BH$138,0))&lt;&gt;0,INDEX('Capacity Summary'!$I$139:$BH$238,MATCH('Capacity Backing (Hide)'!CD$132,'Capacity Summary'!$B$139:$B$238,0),MATCH('Capacity Backing (Hide)'!$A140,'Capacity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(Hide)'!$A140,'Capacity Summary'!$I$138:$BH$138,0))&lt;&gt;0,INDEX('Capacity Summary'!$I$139:$BH$238,MATCH('Capacity Backing (Hide)'!CE$132,'Capacity Summary'!$B$139:$B$238,0),MATCH('Capacity Backing (Hide)'!$A140,'Capacity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(Hide)'!$A140,'Capacity Summary'!$I$138:$BH$138,0))&lt;&gt;0,INDEX('Capacity Summary'!$I$139:$BH$238,MATCH('Capacity Backing (Hide)'!CF$132,'Capacity Summary'!$B$139:$B$238,0),MATCH('Capacity Backing (Hide)'!$A140,'Capacity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(Hide)'!$A140,'Capacity Summary'!$I$138:$BH$138,0))&lt;&gt;0,INDEX('Capacity Summary'!$I$139:$BH$238,MATCH('Capacity Backing (Hide)'!CG$132,'Capacity Summary'!$B$139:$B$238,0),MATCH('Capacity Backing (Hide)'!$A140,'Capacity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(Hide)'!$A140,'Capacity Summary'!$I$138:$BH$138,0))&lt;&gt;0,INDEX('Capacity Summary'!$I$139:$BH$238,MATCH('Capacity Backing (Hide)'!CH$132,'Capacity Summary'!$B$139:$B$238,0),MATCH('Capacity Backing (Hide)'!$A140,'Capacity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(Hide)'!$A140,'Capacity Summary'!$I$138:$BH$138,0))&lt;&gt;0,INDEX('Capacity Summary'!$I$139:$BH$238,MATCH('Capacity Backing (Hide)'!CI$132,'Capacity Summary'!$B$139:$B$238,0),MATCH('Capacity Backing (Hide)'!$A140,'Capacity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(Hide)'!$A140,'Capacity Summary'!$I$138:$BH$138,0))&lt;&gt;0,INDEX('Capacity Summary'!$I$139:$BH$238,MATCH('Capacity Backing (Hide)'!CJ$132,'Capacity Summary'!$B$139:$B$238,0),MATCH('Capacity Backing (Hide)'!$A140,'Capacity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(Hide)'!$A140,'Capacity Summary'!$I$138:$BH$138,0))&lt;&gt;0,INDEX('Capacity Summary'!$I$139:$BH$238,MATCH('Capacity Backing (Hide)'!CK$132,'Capacity Summary'!$B$139:$B$238,0),MATCH('Capacity Backing (Hide)'!$A140,'Capacity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(Hide)'!$A140,'Capacity Summary'!$I$138:$BH$138,0))&lt;&gt;0,INDEX('Capacity Summary'!$I$139:$BH$238,MATCH('Capacity Backing (Hide)'!CL$132,'Capacity Summary'!$B$139:$B$238,0),MATCH('Capacity Backing (Hide)'!$A140,'Capacity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(Hide)'!$A140,'Capacity Summary'!$I$138:$BH$138,0))&lt;&gt;0,INDEX('Capacity Summary'!$I$139:$BH$238,MATCH('Capacity Backing (Hide)'!CM$132,'Capacity Summary'!$B$139:$B$238,0),MATCH('Capacity Backing (Hide)'!$A140,'Capacity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(Hide)'!$A140,'Capacity Summary'!$I$138:$BH$138,0))&lt;&gt;0,INDEX('Capacity Summary'!$I$139:$BH$238,MATCH('Capacity Backing (Hide)'!CN$132,'Capacity Summary'!$B$139:$B$238,0),MATCH('Capacity Backing (Hide)'!$A140,'Capacity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(Hide)'!$A140,'Capacity Summary'!$I$138:$BH$138,0))&lt;&gt;0,INDEX('Capacity Summary'!$I$139:$BH$238,MATCH('Capacity Backing (Hide)'!CO$132,'Capacity Summary'!$B$139:$B$238,0),MATCH('Capacity Backing (Hide)'!$A140,'Capacity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(Hide)'!$A140,'Capacity Summary'!$I$138:$BH$138,0))&lt;&gt;0,INDEX('Capacity Summary'!$I$139:$BH$238,MATCH('Capacity Backing (Hide)'!CP$132,'Capacity Summary'!$B$139:$B$238,0),MATCH('Capacity Backing (Hide)'!$A140,'Capacity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(Hide)'!$A140,'Capacity Summary'!$I$138:$BH$138,0))&lt;&gt;0,INDEX('Capacity Summary'!$I$139:$BH$238,MATCH('Capacity Backing (Hide)'!CQ$132,'Capacity Summary'!$B$139:$B$238,0),MATCH('Capacity Backing (Hide)'!$A140,'Capacity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(Hide)'!$A140,'Capacity Summary'!$I$138:$BH$138,0))&lt;&gt;0,INDEX('Capacity Summary'!$I$139:$BH$238,MATCH('Capacity Backing (Hide)'!CR$132,'Capacity Summary'!$B$139:$B$238,0),MATCH('Capacity Backing (Hide)'!$A140,'Capacity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(Hide)'!$A140,'Capacity Summary'!$I$138:$BH$138,0))&lt;&gt;0,INDEX('Capacity Summary'!$I$139:$BH$238,MATCH('Capacity Backing (Hide)'!CS$132,'Capacity Summary'!$B$139:$B$238,0),MATCH('Capacity Backing (Hide)'!$A140,'Capacity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(Hide)'!$A140,'Capacity Summary'!$I$138:$BH$138,0))&lt;&gt;0,INDEX('Capacity Summary'!$I$139:$BH$238,MATCH('Capacity Backing (Hide)'!CT$132,'Capacity Summary'!$B$139:$B$238,0),MATCH('Capacity Backing (Hide)'!$A140,'Capacity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(Hide)'!$A140,'Capacity Summary'!$I$138:$BH$138,0))&lt;&gt;0,INDEX('Capacity Summary'!$I$139:$BH$238,MATCH('Capacity Backing (Hide)'!CU$132,'Capacity Summary'!$B$139:$B$238,0),MATCH('Capacity Backing (Hide)'!$A140,'Capacity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(Hide)'!$A140,'Capacity Summary'!$I$138:$BH$138,0))&lt;&gt;0,INDEX('Capacity Summary'!$I$139:$BH$238,MATCH('Capacity Backing (Hide)'!CV$132,'Capacity Summary'!$B$139:$B$238,0),MATCH('Capacity Backing (Hide)'!$A140,'Capacity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(Hide)'!$A140,'Capacity Summary'!$I$138:$BH$138,0))&lt;&gt;0,INDEX('Capacity Summary'!$I$139:$BH$238,MATCH('Capacity Backing (Hide)'!CW$132,'Capacity Summary'!$B$139:$B$238,0),MATCH('Capacity Backing (Hide)'!$A140,'Capacity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1" spans="1:101" x14ac:dyDescent="0.35">
      <c r="A141" s="2">
        <f ca="1">'Required Capacity (Hide)'!E11</f>
        <v>44246</v>
      </c>
      <c r="B14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(Hide)'!$A141,'Capacity Summary'!$I$138:$BH$138,0))&lt;&gt;0,INDEX('Capacity Summary'!$I$139:$BH$238,MATCH('Capacity Backing (Hide)'!B$132,'Capacity Summary'!$B$139:$B$238,0),MATCH('Capacity Backing (Hide)'!$A141,'Capacity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(Hide)'!$A141,'Capacity Summary'!$I$138:$BH$138,0))&lt;&gt;0,INDEX('Capacity Summary'!$I$139:$BH$238,MATCH('Capacity Backing (Hide)'!C$132,'Capacity Summary'!$B$139:$B$238,0),MATCH('Capacity Backing (Hide)'!$A141,'Capacity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(Hide)'!$A141,'Capacity Summary'!$I$138:$BH$138,0))&lt;&gt;0,INDEX('Capacity Summary'!$I$139:$BH$238,MATCH('Capacity Backing (Hide)'!D$132,'Capacity Summary'!$B$139:$B$238,0),MATCH('Capacity Backing (Hide)'!$A141,'Capacity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(Hide)'!$A141,'Capacity Summary'!$I$138:$BH$138,0))&lt;&gt;0,INDEX('Capacity Summary'!$I$139:$BH$238,MATCH('Capacity Backing (Hide)'!E$132,'Capacity Summary'!$B$139:$B$238,0),MATCH('Capacity Backing (Hide)'!$A141,'Capacity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(Hide)'!$A141,'Capacity Summary'!$I$138:$BH$138,0))&lt;&gt;0,INDEX('Capacity Summary'!$I$139:$BH$238,MATCH('Capacity Backing (Hide)'!F$132,'Capacity Summary'!$B$139:$B$238,0),MATCH('Capacity Backing (Hide)'!$A141,'Capacity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(Hide)'!$A141,'Capacity Summary'!$I$138:$BH$138,0))&lt;&gt;0,INDEX('Capacity Summary'!$I$139:$BH$238,MATCH('Capacity Backing (Hide)'!G$132,'Capacity Summary'!$B$139:$B$238,0),MATCH('Capacity Backing (Hide)'!$A141,'Capacity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(Hide)'!$A141,'Capacity Summary'!$I$138:$BH$138,0))&lt;&gt;0,INDEX('Capacity Summary'!$I$139:$BH$238,MATCH('Capacity Backing (Hide)'!H$132,'Capacity Summary'!$B$139:$B$238,0),MATCH('Capacity Backing (Hide)'!$A141,'Capacity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(Hide)'!$A141,'Capacity Summary'!$I$138:$BH$138,0))&lt;&gt;0,INDEX('Capacity Summary'!$I$139:$BH$238,MATCH('Capacity Backing (Hide)'!I$132,'Capacity Summary'!$B$139:$B$238,0),MATCH('Capacity Backing (Hide)'!$A141,'Capacity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(Hide)'!$A141,'Capacity Summary'!$I$138:$BH$138,0))&lt;&gt;0,INDEX('Capacity Summary'!$I$139:$BH$238,MATCH('Capacity Backing (Hide)'!J$132,'Capacity Summary'!$B$139:$B$238,0),MATCH('Capacity Backing (Hide)'!$A141,'Capacity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(Hide)'!$A141,'Capacity Summary'!$I$138:$BH$138,0))&lt;&gt;0,INDEX('Capacity Summary'!$I$139:$BH$238,MATCH('Capacity Backing (Hide)'!K$132,'Capacity Summary'!$B$139:$B$238,0),MATCH('Capacity Backing (Hide)'!$A141,'Capacity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(Hide)'!$A141,'Capacity Summary'!$I$138:$BH$138,0))&lt;&gt;0,INDEX('Capacity Summary'!$I$139:$BH$238,MATCH('Capacity Backing (Hide)'!L$132,'Capacity Summary'!$B$139:$B$238,0),MATCH('Capacity Backing (Hide)'!$A141,'Capacity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(Hide)'!$A141,'Capacity Summary'!$I$138:$BH$138,0))&lt;&gt;0,INDEX('Capacity Summary'!$I$139:$BH$238,MATCH('Capacity Backing (Hide)'!M$132,'Capacity Summary'!$B$139:$B$238,0),MATCH('Capacity Backing (Hide)'!$A141,'Capacity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(Hide)'!$A141,'Capacity Summary'!$I$138:$BH$138,0))&lt;&gt;0,INDEX('Capacity Summary'!$I$139:$BH$238,MATCH('Capacity Backing (Hide)'!N$132,'Capacity Summary'!$B$139:$B$238,0),MATCH('Capacity Backing (Hide)'!$A141,'Capacity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(Hide)'!$A141,'Capacity Summary'!$I$138:$BH$138,0))&lt;&gt;0,INDEX('Capacity Summary'!$I$139:$BH$238,MATCH('Capacity Backing (Hide)'!O$132,'Capacity Summary'!$B$139:$B$238,0),MATCH('Capacity Backing (Hide)'!$A141,'Capacity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(Hide)'!$A141,'Capacity Summary'!$I$138:$BH$138,0))&lt;&gt;0,INDEX('Capacity Summary'!$I$139:$BH$238,MATCH('Capacity Backing (Hide)'!P$132,'Capacity Summary'!$B$139:$B$238,0),MATCH('Capacity Backing (Hide)'!$A141,'Capacity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(Hide)'!$A141,'Capacity Summary'!$I$138:$BH$138,0))&lt;&gt;0,INDEX('Capacity Summary'!$I$139:$BH$238,MATCH('Capacity Backing (Hide)'!Q$132,'Capacity Summary'!$B$139:$B$238,0),MATCH('Capacity Backing (Hide)'!$A141,'Capacity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(Hide)'!$A141,'Capacity Summary'!$I$138:$BH$138,0))&lt;&gt;0,INDEX('Capacity Summary'!$I$139:$BH$238,MATCH('Capacity Backing (Hide)'!R$132,'Capacity Summary'!$B$139:$B$238,0),MATCH('Capacity Backing (Hide)'!$A141,'Capacity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(Hide)'!$A141,'Capacity Summary'!$I$138:$BH$138,0))&lt;&gt;0,INDEX('Capacity Summary'!$I$139:$BH$238,MATCH('Capacity Backing (Hide)'!S$132,'Capacity Summary'!$B$139:$B$238,0),MATCH('Capacity Backing (Hide)'!$A141,'Capacity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(Hide)'!$A141,'Capacity Summary'!$I$138:$BH$138,0))&lt;&gt;0,INDEX('Capacity Summary'!$I$139:$BH$238,MATCH('Capacity Backing (Hide)'!T$132,'Capacity Summary'!$B$139:$B$238,0),MATCH('Capacity Backing (Hide)'!$A141,'Capacity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(Hide)'!$A141,'Capacity Summary'!$I$138:$BH$138,0))&lt;&gt;0,INDEX('Capacity Summary'!$I$139:$BH$238,MATCH('Capacity Backing (Hide)'!U$132,'Capacity Summary'!$B$139:$B$238,0),MATCH('Capacity Backing (Hide)'!$A141,'Capacity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(Hide)'!$A141,'Capacity Summary'!$I$138:$BH$138,0))&lt;&gt;0,INDEX('Capacity Summary'!$I$139:$BH$238,MATCH('Capacity Backing (Hide)'!V$132,'Capacity Summary'!$B$139:$B$238,0),MATCH('Capacity Backing (Hide)'!$A141,'Capacity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(Hide)'!$A141,'Capacity Summary'!$I$138:$BH$138,0))&lt;&gt;0,INDEX('Capacity Summary'!$I$139:$BH$238,MATCH('Capacity Backing (Hide)'!W$132,'Capacity Summary'!$B$139:$B$238,0),MATCH('Capacity Backing (Hide)'!$A141,'Capacity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(Hide)'!$A141,'Capacity Summary'!$I$138:$BH$138,0))&lt;&gt;0,INDEX('Capacity Summary'!$I$139:$BH$238,MATCH('Capacity Backing (Hide)'!X$132,'Capacity Summary'!$B$139:$B$238,0),MATCH('Capacity Backing (Hide)'!$A141,'Capacity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(Hide)'!$A141,'Capacity Summary'!$I$138:$BH$138,0))&lt;&gt;0,INDEX('Capacity Summary'!$I$139:$BH$238,MATCH('Capacity Backing (Hide)'!Y$132,'Capacity Summary'!$B$139:$B$238,0),MATCH('Capacity Backing (Hide)'!$A141,'Capacity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(Hide)'!$A141,'Capacity Summary'!$I$138:$BH$138,0))&lt;&gt;0,INDEX('Capacity Summary'!$I$139:$BH$238,MATCH('Capacity Backing (Hide)'!Z$132,'Capacity Summary'!$B$139:$B$238,0),MATCH('Capacity Backing (Hide)'!$A141,'Capacity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(Hide)'!$A141,'Capacity Summary'!$I$138:$BH$138,0))&lt;&gt;0,INDEX('Capacity Summary'!$I$139:$BH$238,MATCH('Capacity Backing (Hide)'!AA$132,'Capacity Summary'!$B$139:$B$238,0),MATCH('Capacity Backing (Hide)'!$A141,'Capacity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(Hide)'!$A141,'Capacity Summary'!$I$138:$BH$138,0))&lt;&gt;0,INDEX('Capacity Summary'!$I$139:$BH$238,MATCH('Capacity Backing (Hide)'!AB$132,'Capacity Summary'!$B$139:$B$238,0),MATCH('Capacity Backing (Hide)'!$A141,'Capacity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(Hide)'!$A141,'Capacity Summary'!$I$138:$BH$138,0))&lt;&gt;0,INDEX('Capacity Summary'!$I$139:$BH$238,MATCH('Capacity Backing (Hide)'!AC$132,'Capacity Summary'!$B$139:$B$238,0),MATCH('Capacity Backing (Hide)'!$A141,'Capacity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(Hide)'!$A141,'Capacity Summary'!$I$138:$BH$138,0))&lt;&gt;0,INDEX('Capacity Summary'!$I$139:$BH$238,MATCH('Capacity Backing (Hide)'!AD$132,'Capacity Summary'!$B$139:$B$238,0),MATCH('Capacity Backing (Hide)'!$A141,'Capacity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(Hide)'!$A141,'Capacity Summary'!$I$138:$BH$138,0))&lt;&gt;0,INDEX('Capacity Summary'!$I$139:$BH$238,MATCH('Capacity Backing (Hide)'!AE$132,'Capacity Summary'!$B$139:$B$238,0),MATCH('Capacity Backing (Hide)'!$A141,'Capacity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(Hide)'!$A141,'Capacity Summary'!$I$138:$BH$138,0))&lt;&gt;0,INDEX('Capacity Summary'!$I$139:$BH$238,MATCH('Capacity Backing (Hide)'!AF$132,'Capacity Summary'!$B$139:$B$238,0),MATCH('Capacity Backing (Hide)'!$A141,'Capacity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(Hide)'!$A141,'Capacity Summary'!$I$138:$BH$138,0))&lt;&gt;0,INDEX('Capacity Summary'!$I$139:$BH$238,MATCH('Capacity Backing (Hide)'!AG$132,'Capacity Summary'!$B$139:$B$238,0),MATCH('Capacity Backing (Hide)'!$A141,'Capacity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(Hide)'!$A141,'Capacity Summary'!$I$138:$BH$138,0))&lt;&gt;0,INDEX('Capacity Summary'!$I$139:$BH$238,MATCH('Capacity Backing (Hide)'!AH$132,'Capacity Summary'!$B$139:$B$238,0),MATCH('Capacity Backing (Hide)'!$A141,'Capacity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(Hide)'!$A141,'Capacity Summary'!$I$138:$BH$138,0))&lt;&gt;0,INDEX('Capacity Summary'!$I$139:$BH$238,MATCH('Capacity Backing (Hide)'!AI$132,'Capacity Summary'!$B$139:$B$238,0),MATCH('Capacity Backing (Hide)'!$A141,'Capacity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(Hide)'!$A141,'Capacity Summary'!$I$138:$BH$138,0))&lt;&gt;0,INDEX('Capacity Summary'!$I$139:$BH$238,MATCH('Capacity Backing (Hide)'!AJ$132,'Capacity Summary'!$B$139:$B$238,0),MATCH('Capacity Backing (Hide)'!$A141,'Capacity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(Hide)'!$A141,'Capacity Summary'!$I$138:$BH$138,0))&lt;&gt;0,INDEX('Capacity Summary'!$I$139:$BH$238,MATCH('Capacity Backing (Hide)'!AK$132,'Capacity Summary'!$B$139:$B$238,0),MATCH('Capacity Backing (Hide)'!$A141,'Capacity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(Hide)'!$A141,'Capacity Summary'!$I$138:$BH$138,0))&lt;&gt;0,INDEX('Capacity Summary'!$I$139:$BH$238,MATCH('Capacity Backing (Hide)'!AL$132,'Capacity Summary'!$B$139:$B$238,0),MATCH('Capacity Backing (Hide)'!$A141,'Capacity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(Hide)'!$A141,'Capacity Summary'!$I$138:$BH$138,0))&lt;&gt;0,INDEX('Capacity Summary'!$I$139:$BH$238,MATCH('Capacity Backing (Hide)'!AM$132,'Capacity Summary'!$B$139:$B$238,0),MATCH('Capacity Backing (Hide)'!$A141,'Capacity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(Hide)'!$A141,'Capacity Summary'!$I$138:$BH$138,0))&lt;&gt;0,INDEX('Capacity Summary'!$I$139:$BH$238,MATCH('Capacity Backing (Hide)'!AN$132,'Capacity Summary'!$B$139:$B$238,0),MATCH('Capacity Backing (Hide)'!$A141,'Capacity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(Hide)'!$A141,'Capacity Summary'!$I$138:$BH$138,0))&lt;&gt;0,INDEX('Capacity Summary'!$I$139:$BH$238,MATCH('Capacity Backing (Hide)'!AO$132,'Capacity Summary'!$B$139:$B$238,0),MATCH('Capacity Backing (Hide)'!$A141,'Capacity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(Hide)'!$A141,'Capacity Summary'!$I$138:$BH$138,0))&lt;&gt;0,INDEX('Capacity Summary'!$I$139:$BH$238,MATCH('Capacity Backing (Hide)'!AP$132,'Capacity Summary'!$B$139:$B$238,0),MATCH('Capacity Backing (Hide)'!$A141,'Capacity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(Hide)'!$A141,'Capacity Summary'!$I$138:$BH$138,0))&lt;&gt;0,INDEX('Capacity Summary'!$I$139:$BH$238,MATCH('Capacity Backing (Hide)'!AQ$132,'Capacity Summary'!$B$139:$B$238,0),MATCH('Capacity Backing (Hide)'!$A141,'Capacity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(Hide)'!$A141,'Capacity Summary'!$I$138:$BH$138,0))&lt;&gt;0,INDEX('Capacity Summary'!$I$139:$BH$238,MATCH('Capacity Backing (Hide)'!AR$132,'Capacity Summary'!$B$139:$B$238,0),MATCH('Capacity Backing (Hide)'!$A141,'Capacity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(Hide)'!$A141,'Capacity Summary'!$I$138:$BH$138,0))&lt;&gt;0,INDEX('Capacity Summary'!$I$139:$BH$238,MATCH('Capacity Backing (Hide)'!AS$132,'Capacity Summary'!$B$139:$B$238,0),MATCH('Capacity Backing (Hide)'!$A141,'Capacity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(Hide)'!$A141,'Capacity Summary'!$I$138:$BH$138,0))&lt;&gt;0,INDEX('Capacity Summary'!$I$139:$BH$238,MATCH('Capacity Backing (Hide)'!AT$132,'Capacity Summary'!$B$139:$B$238,0),MATCH('Capacity Backing (Hide)'!$A141,'Capacity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(Hide)'!$A141,'Capacity Summary'!$I$138:$BH$138,0))&lt;&gt;0,INDEX('Capacity Summary'!$I$139:$BH$238,MATCH('Capacity Backing (Hide)'!AU$132,'Capacity Summary'!$B$139:$B$238,0),MATCH('Capacity Backing (Hide)'!$A141,'Capacity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(Hide)'!$A141,'Capacity Summary'!$I$138:$BH$138,0))&lt;&gt;0,INDEX('Capacity Summary'!$I$139:$BH$238,MATCH('Capacity Backing (Hide)'!AV$132,'Capacity Summary'!$B$139:$B$238,0),MATCH('Capacity Backing (Hide)'!$A141,'Capacity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(Hide)'!$A141,'Capacity Summary'!$I$138:$BH$138,0))&lt;&gt;0,INDEX('Capacity Summary'!$I$139:$BH$238,MATCH('Capacity Backing (Hide)'!AW$132,'Capacity Summary'!$B$139:$B$238,0),MATCH('Capacity Backing (Hide)'!$A141,'Capacity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(Hide)'!$A141,'Capacity Summary'!$I$138:$BH$138,0))&lt;&gt;0,INDEX('Capacity Summary'!$I$139:$BH$238,MATCH('Capacity Backing (Hide)'!AX$132,'Capacity Summary'!$B$139:$B$238,0),MATCH('Capacity Backing (Hide)'!$A141,'Capacity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(Hide)'!$A141,'Capacity Summary'!$I$138:$BH$138,0))&lt;&gt;0,INDEX('Capacity Summary'!$I$139:$BH$238,MATCH('Capacity Backing (Hide)'!AY$132,'Capacity Summary'!$B$139:$B$238,0),MATCH('Capacity Backing (Hide)'!$A141,'Capacity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(Hide)'!$A141,'Capacity Summary'!$I$138:$BH$138,0))&lt;&gt;0,INDEX('Capacity Summary'!$I$139:$BH$238,MATCH('Capacity Backing (Hide)'!AZ$132,'Capacity Summary'!$B$139:$B$238,0),MATCH('Capacity Backing (Hide)'!$A141,'Capacity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(Hide)'!$A141,'Capacity Summary'!$I$138:$BH$138,0))&lt;&gt;0,INDEX('Capacity Summary'!$I$139:$BH$238,MATCH('Capacity Backing (Hide)'!BA$132,'Capacity Summary'!$B$139:$B$238,0),MATCH('Capacity Backing (Hide)'!$A141,'Capacity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(Hide)'!$A141,'Capacity Summary'!$I$138:$BH$138,0))&lt;&gt;0,INDEX('Capacity Summary'!$I$139:$BH$238,MATCH('Capacity Backing (Hide)'!BB$132,'Capacity Summary'!$B$139:$B$238,0),MATCH('Capacity Backing (Hide)'!$A141,'Capacity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(Hide)'!$A141,'Capacity Summary'!$I$138:$BH$138,0))&lt;&gt;0,INDEX('Capacity Summary'!$I$139:$BH$238,MATCH('Capacity Backing (Hide)'!BC$132,'Capacity Summary'!$B$139:$B$238,0),MATCH('Capacity Backing (Hide)'!$A141,'Capacity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(Hide)'!$A141,'Capacity Summary'!$I$138:$BH$138,0))&lt;&gt;0,INDEX('Capacity Summary'!$I$139:$BH$238,MATCH('Capacity Backing (Hide)'!BD$132,'Capacity Summary'!$B$139:$B$238,0),MATCH('Capacity Backing (Hide)'!$A141,'Capacity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(Hide)'!$A141,'Capacity Summary'!$I$138:$BH$138,0))&lt;&gt;0,INDEX('Capacity Summary'!$I$139:$BH$238,MATCH('Capacity Backing (Hide)'!BE$132,'Capacity Summary'!$B$139:$B$238,0),MATCH('Capacity Backing (Hide)'!$A141,'Capacity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(Hide)'!$A141,'Capacity Summary'!$I$138:$BH$138,0))&lt;&gt;0,INDEX('Capacity Summary'!$I$139:$BH$238,MATCH('Capacity Backing (Hide)'!BF$132,'Capacity Summary'!$B$139:$B$238,0),MATCH('Capacity Backing (Hide)'!$A141,'Capacity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(Hide)'!$A141,'Capacity Summary'!$I$138:$BH$138,0))&lt;&gt;0,INDEX('Capacity Summary'!$I$139:$BH$238,MATCH('Capacity Backing (Hide)'!BG$132,'Capacity Summary'!$B$139:$B$238,0),MATCH('Capacity Backing (Hide)'!$A141,'Capacity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(Hide)'!$A141,'Capacity Summary'!$I$138:$BH$138,0))&lt;&gt;0,INDEX('Capacity Summary'!$I$139:$BH$238,MATCH('Capacity Backing (Hide)'!BH$132,'Capacity Summary'!$B$139:$B$238,0),MATCH('Capacity Backing (Hide)'!$A141,'Capacity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(Hide)'!$A141,'Capacity Summary'!$I$138:$BH$138,0))&lt;&gt;0,INDEX('Capacity Summary'!$I$139:$BH$238,MATCH('Capacity Backing (Hide)'!BI$132,'Capacity Summary'!$B$139:$B$238,0),MATCH('Capacity Backing (Hide)'!$A141,'Capacity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(Hide)'!$A141,'Capacity Summary'!$I$138:$BH$138,0))&lt;&gt;0,INDEX('Capacity Summary'!$I$139:$BH$238,MATCH('Capacity Backing (Hide)'!BJ$132,'Capacity Summary'!$B$139:$B$238,0),MATCH('Capacity Backing (Hide)'!$A141,'Capacity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(Hide)'!$A141,'Capacity Summary'!$I$138:$BH$138,0))&lt;&gt;0,INDEX('Capacity Summary'!$I$139:$BH$238,MATCH('Capacity Backing (Hide)'!BK$132,'Capacity Summary'!$B$139:$B$238,0),MATCH('Capacity Backing (Hide)'!$A141,'Capacity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(Hide)'!$A141,'Capacity Summary'!$I$138:$BH$138,0))&lt;&gt;0,INDEX('Capacity Summary'!$I$139:$BH$238,MATCH('Capacity Backing (Hide)'!BL$132,'Capacity Summary'!$B$139:$B$238,0),MATCH('Capacity Backing (Hide)'!$A141,'Capacity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(Hide)'!$A141,'Capacity Summary'!$I$138:$BH$138,0))&lt;&gt;0,INDEX('Capacity Summary'!$I$139:$BH$238,MATCH('Capacity Backing (Hide)'!BM$132,'Capacity Summary'!$B$139:$B$238,0),MATCH('Capacity Backing (Hide)'!$A141,'Capacity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(Hide)'!$A141,'Capacity Summary'!$I$138:$BH$138,0))&lt;&gt;0,INDEX('Capacity Summary'!$I$139:$BH$238,MATCH('Capacity Backing (Hide)'!BN$132,'Capacity Summary'!$B$139:$B$238,0),MATCH('Capacity Backing (Hide)'!$A141,'Capacity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(Hide)'!$A141,'Capacity Summary'!$I$138:$BH$138,0))&lt;&gt;0,INDEX('Capacity Summary'!$I$139:$BH$238,MATCH('Capacity Backing (Hide)'!BO$132,'Capacity Summary'!$B$139:$B$238,0),MATCH('Capacity Backing (Hide)'!$A141,'Capacity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(Hide)'!$A141,'Capacity Summary'!$I$138:$BH$138,0))&lt;&gt;0,INDEX('Capacity Summary'!$I$139:$BH$238,MATCH('Capacity Backing (Hide)'!BP$132,'Capacity Summary'!$B$139:$B$238,0),MATCH('Capacity Backing (Hide)'!$A141,'Capacity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(Hide)'!$A141,'Capacity Summary'!$I$138:$BH$138,0))&lt;&gt;0,INDEX('Capacity Summary'!$I$139:$BH$238,MATCH('Capacity Backing (Hide)'!BQ$132,'Capacity Summary'!$B$139:$B$238,0),MATCH('Capacity Backing (Hide)'!$A141,'Capacity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(Hide)'!$A141,'Capacity Summary'!$I$138:$BH$138,0))&lt;&gt;0,INDEX('Capacity Summary'!$I$139:$BH$238,MATCH('Capacity Backing (Hide)'!BR$132,'Capacity Summary'!$B$139:$B$238,0),MATCH('Capacity Backing (Hide)'!$A141,'Capacity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(Hide)'!$A141,'Capacity Summary'!$I$138:$BH$138,0))&lt;&gt;0,INDEX('Capacity Summary'!$I$139:$BH$238,MATCH('Capacity Backing (Hide)'!BS$132,'Capacity Summary'!$B$139:$B$238,0),MATCH('Capacity Backing (Hide)'!$A141,'Capacity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(Hide)'!$A141,'Capacity Summary'!$I$138:$BH$138,0))&lt;&gt;0,INDEX('Capacity Summary'!$I$139:$BH$238,MATCH('Capacity Backing (Hide)'!BT$132,'Capacity Summary'!$B$139:$B$238,0),MATCH('Capacity Backing (Hide)'!$A141,'Capacity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(Hide)'!$A141,'Capacity Summary'!$I$138:$BH$138,0))&lt;&gt;0,INDEX('Capacity Summary'!$I$139:$BH$238,MATCH('Capacity Backing (Hide)'!BU$132,'Capacity Summary'!$B$139:$B$238,0),MATCH('Capacity Backing (Hide)'!$A141,'Capacity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(Hide)'!$A141,'Capacity Summary'!$I$138:$BH$138,0))&lt;&gt;0,INDEX('Capacity Summary'!$I$139:$BH$238,MATCH('Capacity Backing (Hide)'!BV$132,'Capacity Summary'!$B$139:$B$238,0),MATCH('Capacity Backing (Hide)'!$A141,'Capacity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(Hide)'!$A141,'Capacity Summary'!$I$138:$BH$138,0))&lt;&gt;0,INDEX('Capacity Summary'!$I$139:$BH$238,MATCH('Capacity Backing (Hide)'!BW$132,'Capacity Summary'!$B$139:$B$238,0),MATCH('Capacity Backing (Hide)'!$A141,'Capacity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(Hide)'!$A141,'Capacity Summary'!$I$138:$BH$138,0))&lt;&gt;0,INDEX('Capacity Summary'!$I$139:$BH$238,MATCH('Capacity Backing (Hide)'!BX$132,'Capacity Summary'!$B$139:$B$238,0),MATCH('Capacity Backing (Hide)'!$A141,'Capacity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(Hide)'!$A141,'Capacity Summary'!$I$138:$BH$138,0))&lt;&gt;0,INDEX('Capacity Summary'!$I$139:$BH$238,MATCH('Capacity Backing (Hide)'!BY$132,'Capacity Summary'!$B$139:$B$238,0),MATCH('Capacity Backing (Hide)'!$A141,'Capacity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(Hide)'!$A141,'Capacity Summary'!$I$138:$BH$138,0))&lt;&gt;0,INDEX('Capacity Summary'!$I$139:$BH$238,MATCH('Capacity Backing (Hide)'!BZ$132,'Capacity Summary'!$B$139:$B$238,0),MATCH('Capacity Backing (Hide)'!$A141,'Capacity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(Hide)'!$A141,'Capacity Summary'!$I$138:$BH$138,0))&lt;&gt;0,INDEX('Capacity Summary'!$I$139:$BH$238,MATCH('Capacity Backing (Hide)'!CA$132,'Capacity Summary'!$B$139:$B$238,0),MATCH('Capacity Backing (Hide)'!$A141,'Capacity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(Hide)'!$A141,'Capacity Summary'!$I$138:$BH$138,0))&lt;&gt;0,INDEX('Capacity Summary'!$I$139:$BH$238,MATCH('Capacity Backing (Hide)'!CB$132,'Capacity Summary'!$B$139:$B$238,0),MATCH('Capacity Backing (Hide)'!$A141,'Capacity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(Hide)'!$A141,'Capacity Summary'!$I$138:$BH$138,0))&lt;&gt;0,INDEX('Capacity Summary'!$I$139:$BH$238,MATCH('Capacity Backing (Hide)'!CC$132,'Capacity Summary'!$B$139:$B$238,0),MATCH('Capacity Backing (Hide)'!$A141,'Capacity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(Hide)'!$A141,'Capacity Summary'!$I$138:$BH$138,0))&lt;&gt;0,INDEX('Capacity Summary'!$I$139:$BH$238,MATCH('Capacity Backing (Hide)'!CD$132,'Capacity Summary'!$B$139:$B$238,0),MATCH('Capacity Backing (Hide)'!$A141,'Capacity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(Hide)'!$A141,'Capacity Summary'!$I$138:$BH$138,0))&lt;&gt;0,INDEX('Capacity Summary'!$I$139:$BH$238,MATCH('Capacity Backing (Hide)'!CE$132,'Capacity Summary'!$B$139:$B$238,0),MATCH('Capacity Backing (Hide)'!$A141,'Capacity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(Hide)'!$A141,'Capacity Summary'!$I$138:$BH$138,0))&lt;&gt;0,INDEX('Capacity Summary'!$I$139:$BH$238,MATCH('Capacity Backing (Hide)'!CF$132,'Capacity Summary'!$B$139:$B$238,0),MATCH('Capacity Backing (Hide)'!$A141,'Capacity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(Hide)'!$A141,'Capacity Summary'!$I$138:$BH$138,0))&lt;&gt;0,INDEX('Capacity Summary'!$I$139:$BH$238,MATCH('Capacity Backing (Hide)'!CG$132,'Capacity Summary'!$B$139:$B$238,0),MATCH('Capacity Backing (Hide)'!$A141,'Capacity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(Hide)'!$A141,'Capacity Summary'!$I$138:$BH$138,0))&lt;&gt;0,INDEX('Capacity Summary'!$I$139:$BH$238,MATCH('Capacity Backing (Hide)'!CH$132,'Capacity Summary'!$B$139:$B$238,0),MATCH('Capacity Backing (Hide)'!$A141,'Capacity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(Hide)'!$A141,'Capacity Summary'!$I$138:$BH$138,0))&lt;&gt;0,INDEX('Capacity Summary'!$I$139:$BH$238,MATCH('Capacity Backing (Hide)'!CI$132,'Capacity Summary'!$B$139:$B$238,0),MATCH('Capacity Backing (Hide)'!$A141,'Capacity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(Hide)'!$A141,'Capacity Summary'!$I$138:$BH$138,0))&lt;&gt;0,INDEX('Capacity Summary'!$I$139:$BH$238,MATCH('Capacity Backing (Hide)'!CJ$132,'Capacity Summary'!$B$139:$B$238,0),MATCH('Capacity Backing (Hide)'!$A141,'Capacity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(Hide)'!$A141,'Capacity Summary'!$I$138:$BH$138,0))&lt;&gt;0,INDEX('Capacity Summary'!$I$139:$BH$238,MATCH('Capacity Backing (Hide)'!CK$132,'Capacity Summary'!$B$139:$B$238,0),MATCH('Capacity Backing (Hide)'!$A141,'Capacity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(Hide)'!$A141,'Capacity Summary'!$I$138:$BH$138,0))&lt;&gt;0,INDEX('Capacity Summary'!$I$139:$BH$238,MATCH('Capacity Backing (Hide)'!CL$132,'Capacity Summary'!$B$139:$B$238,0),MATCH('Capacity Backing (Hide)'!$A141,'Capacity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(Hide)'!$A141,'Capacity Summary'!$I$138:$BH$138,0))&lt;&gt;0,INDEX('Capacity Summary'!$I$139:$BH$238,MATCH('Capacity Backing (Hide)'!CM$132,'Capacity Summary'!$B$139:$B$238,0),MATCH('Capacity Backing (Hide)'!$A141,'Capacity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(Hide)'!$A141,'Capacity Summary'!$I$138:$BH$138,0))&lt;&gt;0,INDEX('Capacity Summary'!$I$139:$BH$238,MATCH('Capacity Backing (Hide)'!CN$132,'Capacity Summary'!$B$139:$B$238,0),MATCH('Capacity Backing (Hide)'!$A141,'Capacity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(Hide)'!$A141,'Capacity Summary'!$I$138:$BH$138,0))&lt;&gt;0,INDEX('Capacity Summary'!$I$139:$BH$238,MATCH('Capacity Backing (Hide)'!CO$132,'Capacity Summary'!$B$139:$B$238,0),MATCH('Capacity Backing (Hide)'!$A141,'Capacity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(Hide)'!$A141,'Capacity Summary'!$I$138:$BH$138,0))&lt;&gt;0,INDEX('Capacity Summary'!$I$139:$BH$238,MATCH('Capacity Backing (Hide)'!CP$132,'Capacity Summary'!$B$139:$B$238,0),MATCH('Capacity Backing (Hide)'!$A141,'Capacity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(Hide)'!$A141,'Capacity Summary'!$I$138:$BH$138,0))&lt;&gt;0,INDEX('Capacity Summary'!$I$139:$BH$238,MATCH('Capacity Backing (Hide)'!CQ$132,'Capacity Summary'!$B$139:$B$238,0),MATCH('Capacity Backing (Hide)'!$A141,'Capacity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(Hide)'!$A141,'Capacity Summary'!$I$138:$BH$138,0))&lt;&gt;0,INDEX('Capacity Summary'!$I$139:$BH$238,MATCH('Capacity Backing (Hide)'!CR$132,'Capacity Summary'!$B$139:$B$238,0),MATCH('Capacity Backing (Hide)'!$A141,'Capacity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(Hide)'!$A141,'Capacity Summary'!$I$138:$BH$138,0))&lt;&gt;0,INDEX('Capacity Summary'!$I$139:$BH$238,MATCH('Capacity Backing (Hide)'!CS$132,'Capacity Summary'!$B$139:$B$238,0),MATCH('Capacity Backing (Hide)'!$A141,'Capacity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(Hide)'!$A141,'Capacity Summary'!$I$138:$BH$138,0))&lt;&gt;0,INDEX('Capacity Summary'!$I$139:$BH$238,MATCH('Capacity Backing (Hide)'!CT$132,'Capacity Summary'!$B$139:$B$238,0),MATCH('Capacity Backing (Hide)'!$A141,'Capacity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(Hide)'!$A141,'Capacity Summary'!$I$138:$BH$138,0))&lt;&gt;0,INDEX('Capacity Summary'!$I$139:$BH$238,MATCH('Capacity Backing (Hide)'!CU$132,'Capacity Summary'!$B$139:$B$238,0),MATCH('Capacity Backing (Hide)'!$A141,'Capacity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(Hide)'!$A141,'Capacity Summary'!$I$138:$BH$138,0))&lt;&gt;0,INDEX('Capacity Summary'!$I$139:$BH$238,MATCH('Capacity Backing (Hide)'!CV$132,'Capacity Summary'!$B$139:$B$238,0),MATCH('Capacity Backing (Hide)'!$A141,'Capacity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(Hide)'!$A141,'Capacity Summary'!$I$138:$BH$138,0))&lt;&gt;0,INDEX('Capacity Summary'!$I$139:$BH$238,MATCH('Capacity Backing (Hide)'!CW$132,'Capacity Summary'!$B$139:$B$238,0),MATCH('Capacity Backing (Hide)'!$A141,'Capacity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2" spans="1:101" x14ac:dyDescent="0.35">
      <c r="A142" s="2">
        <f ca="1">'Required Capacity (Hide)'!E12</f>
        <v>44253</v>
      </c>
      <c r="B14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(Hide)'!$A142,'Capacity Summary'!$I$138:$BH$138,0))&lt;&gt;0,INDEX('Capacity Summary'!$I$139:$BH$238,MATCH('Capacity Backing (Hide)'!B$132,'Capacity Summary'!$B$139:$B$238,0),MATCH('Capacity Backing (Hide)'!$A142,'Capacity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(Hide)'!$A142,'Capacity Summary'!$I$138:$BH$138,0))&lt;&gt;0,INDEX('Capacity Summary'!$I$139:$BH$238,MATCH('Capacity Backing (Hide)'!C$132,'Capacity Summary'!$B$139:$B$238,0),MATCH('Capacity Backing (Hide)'!$A142,'Capacity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(Hide)'!$A142,'Capacity Summary'!$I$138:$BH$138,0))&lt;&gt;0,INDEX('Capacity Summary'!$I$139:$BH$238,MATCH('Capacity Backing (Hide)'!D$132,'Capacity Summary'!$B$139:$B$238,0),MATCH('Capacity Backing (Hide)'!$A142,'Capacity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(Hide)'!$A142,'Capacity Summary'!$I$138:$BH$138,0))&lt;&gt;0,INDEX('Capacity Summary'!$I$139:$BH$238,MATCH('Capacity Backing (Hide)'!E$132,'Capacity Summary'!$B$139:$B$238,0),MATCH('Capacity Backing (Hide)'!$A142,'Capacity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(Hide)'!$A142,'Capacity Summary'!$I$138:$BH$138,0))&lt;&gt;0,INDEX('Capacity Summary'!$I$139:$BH$238,MATCH('Capacity Backing (Hide)'!F$132,'Capacity Summary'!$B$139:$B$238,0),MATCH('Capacity Backing (Hide)'!$A142,'Capacity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(Hide)'!$A142,'Capacity Summary'!$I$138:$BH$138,0))&lt;&gt;0,INDEX('Capacity Summary'!$I$139:$BH$238,MATCH('Capacity Backing (Hide)'!G$132,'Capacity Summary'!$B$139:$B$238,0),MATCH('Capacity Backing (Hide)'!$A142,'Capacity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(Hide)'!$A142,'Capacity Summary'!$I$138:$BH$138,0))&lt;&gt;0,INDEX('Capacity Summary'!$I$139:$BH$238,MATCH('Capacity Backing (Hide)'!H$132,'Capacity Summary'!$B$139:$B$238,0),MATCH('Capacity Backing (Hide)'!$A142,'Capacity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(Hide)'!$A142,'Capacity Summary'!$I$138:$BH$138,0))&lt;&gt;0,INDEX('Capacity Summary'!$I$139:$BH$238,MATCH('Capacity Backing (Hide)'!I$132,'Capacity Summary'!$B$139:$B$238,0),MATCH('Capacity Backing (Hide)'!$A142,'Capacity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(Hide)'!$A142,'Capacity Summary'!$I$138:$BH$138,0))&lt;&gt;0,INDEX('Capacity Summary'!$I$139:$BH$238,MATCH('Capacity Backing (Hide)'!J$132,'Capacity Summary'!$B$139:$B$238,0),MATCH('Capacity Backing (Hide)'!$A142,'Capacity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(Hide)'!$A142,'Capacity Summary'!$I$138:$BH$138,0))&lt;&gt;0,INDEX('Capacity Summary'!$I$139:$BH$238,MATCH('Capacity Backing (Hide)'!K$132,'Capacity Summary'!$B$139:$B$238,0),MATCH('Capacity Backing (Hide)'!$A142,'Capacity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(Hide)'!$A142,'Capacity Summary'!$I$138:$BH$138,0))&lt;&gt;0,INDEX('Capacity Summary'!$I$139:$BH$238,MATCH('Capacity Backing (Hide)'!L$132,'Capacity Summary'!$B$139:$B$238,0),MATCH('Capacity Backing (Hide)'!$A142,'Capacity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(Hide)'!$A142,'Capacity Summary'!$I$138:$BH$138,0))&lt;&gt;0,INDEX('Capacity Summary'!$I$139:$BH$238,MATCH('Capacity Backing (Hide)'!M$132,'Capacity Summary'!$B$139:$B$238,0),MATCH('Capacity Backing (Hide)'!$A142,'Capacity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(Hide)'!$A142,'Capacity Summary'!$I$138:$BH$138,0))&lt;&gt;0,INDEX('Capacity Summary'!$I$139:$BH$238,MATCH('Capacity Backing (Hide)'!N$132,'Capacity Summary'!$B$139:$B$238,0),MATCH('Capacity Backing (Hide)'!$A142,'Capacity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(Hide)'!$A142,'Capacity Summary'!$I$138:$BH$138,0))&lt;&gt;0,INDEX('Capacity Summary'!$I$139:$BH$238,MATCH('Capacity Backing (Hide)'!O$132,'Capacity Summary'!$B$139:$B$238,0),MATCH('Capacity Backing (Hide)'!$A142,'Capacity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(Hide)'!$A142,'Capacity Summary'!$I$138:$BH$138,0))&lt;&gt;0,INDEX('Capacity Summary'!$I$139:$BH$238,MATCH('Capacity Backing (Hide)'!P$132,'Capacity Summary'!$B$139:$B$238,0),MATCH('Capacity Backing (Hide)'!$A142,'Capacity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(Hide)'!$A142,'Capacity Summary'!$I$138:$BH$138,0))&lt;&gt;0,INDEX('Capacity Summary'!$I$139:$BH$238,MATCH('Capacity Backing (Hide)'!Q$132,'Capacity Summary'!$B$139:$B$238,0),MATCH('Capacity Backing (Hide)'!$A142,'Capacity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(Hide)'!$A142,'Capacity Summary'!$I$138:$BH$138,0))&lt;&gt;0,INDEX('Capacity Summary'!$I$139:$BH$238,MATCH('Capacity Backing (Hide)'!R$132,'Capacity Summary'!$B$139:$B$238,0),MATCH('Capacity Backing (Hide)'!$A142,'Capacity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(Hide)'!$A142,'Capacity Summary'!$I$138:$BH$138,0))&lt;&gt;0,INDEX('Capacity Summary'!$I$139:$BH$238,MATCH('Capacity Backing (Hide)'!S$132,'Capacity Summary'!$B$139:$B$238,0),MATCH('Capacity Backing (Hide)'!$A142,'Capacity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(Hide)'!$A142,'Capacity Summary'!$I$138:$BH$138,0))&lt;&gt;0,INDEX('Capacity Summary'!$I$139:$BH$238,MATCH('Capacity Backing (Hide)'!T$132,'Capacity Summary'!$B$139:$B$238,0),MATCH('Capacity Backing (Hide)'!$A142,'Capacity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(Hide)'!$A142,'Capacity Summary'!$I$138:$BH$138,0))&lt;&gt;0,INDEX('Capacity Summary'!$I$139:$BH$238,MATCH('Capacity Backing (Hide)'!U$132,'Capacity Summary'!$B$139:$B$238,0),MATCH('Capacity Backing (Hide)'!$A142,'Capacity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(Hide)'!$A142,'Capacity Summary'!$I$138:$BH$138,0))&lt;&gt;0,INDEX('Capacity Summary'!$I$139:$BH$238,MATCH('Capacity Backing (Hide)'!V$132,'Capacity Summary'!$B$139:$B$238,0),MATCH('Capacity Backing (Hide)'!$A142,'Capacity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(Hide)'!$A142,'Capacity Summary'!$I$138:$BH$138,0))&lt;&gt;0,INDEX('Capacity Summary'!$I$139:$BH$238,MATCH('Capacity Backing (Hide)'!W$132,'Capacity Summary'!$B$139:$B$238,0),MATCH('Capacity Backing (Hide)'!$A142,'Capacity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(Hide)'!$A142,'Capacity Summary'!$I$138:$BH$138,0))&lt;&gt;0,INDEX('Capacity Summary'!$I$139:$BH$238,MATCH('Capacity Backing (Hide)'!X$132,'Capacity Summary'!$B$139:$B$238,0),MATCH('Capacity Backing (Hide)'!$A142,'Capacity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(Hide)'!$A142,'Capacity Summary'!$I$138:$BH$138,0))&lt;&gt;0,INDEX('Capacity Summary'!$I$139:$BH$238,MATCH('Capacity Backing (Hide)'!Y$132,'Capacity Summary'!$B$139:$B$238,0),MATCH('Capacity Backing (Hide)'!$A142,'Capacity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(Hide)'!$A142,'Capacity Summary'!$I$138:$BH$138,0))&lt;&gt;0,INDEX('Capacity Summary'!$I$139:$BH$238,MATCH('Capacity Backing (Hide)'!Z$132,'Capacity Summary'!$B$139:$B$238,0),MATCH('Capacity Backing (Hide)'!$A142,'Capacity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(Hide)'!$A142,'Capacity Summary'!$I$138:$BH$138,0))&lt;&gt;0,INDEX('Capacity Summary'!$I$139:$BH$238,MATCH('Capacity Backing (Hide)'!AA$132,'Capacity Summary'!$B$139:$B$238,0),MATCH('Capacity Backing (Hide)'!$A142,'Capacity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(Hide)'!$A142,'Capacity Summary'!$I$138:$BH$138,0))&lt;&gt;0,INDEX('Capacity Summary'!$I$139:$BH$238,MATCH('Capacity Backing (Hide)'!AB$132,'Capacity Summary'!$B$139:$B$238,0),MATCH('Capacity Backing (Hide)'!$A142,'Capacity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(Hide)'!$A142,'Capacity Summary'!$I$138:$BH$138,0))&lt;&gt;0,INDEX('Capacity Summary'!$I$139:$BH$238,MATCH('Capacity Backing (Hide)'!AC$132,'Capacity Summary'!$B$139:$B$238,0),MATCH('Capacity Backing (Hide)'!$A142,'Capacity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(Hide)'!$A142,'Capacity Summary'!$I$138:$BH$138,0))&lt;&gt;0,INDEX('Capacity Summary'!$I$139:$BH$238,MATCH('Capacity Backing (Hide)'!AD$132,'Capacity Summary'!$B$139:$B$238,0),MATCH('Capacity Backing (Hide)'!$A142,'Capacity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(Hide)'!$A142,'Capacity Summary'!$I$138:$BH$138,0))&lt;&gt;0,INDEX('Capacity Summary'!$I$139:$BH$238,MATCH('Capacity Backing (Hide)'!AE$132,'Capacity Summary'!$B$139:$B$238,0),MATCH('Capacity Backing (Hide)'!$A142,'Capacity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(Hide)'!$A142,'Capacity Summary'!$I$138:$BH$138,0))&lt;&gt;0,INDEX('Capacity Summary'!$I$139:$BH$238,MATCH('Capacity Backing (Hide)'!AF$132,'Capacity Summary'!$B$139:$B$238,0),MATCH('Capacity Backing (Hide)'!$A142,'Capacity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(Hide)'!$A142,'Capacity Summary'!$I$138:$BH$138,0))&lt;&gt;0,INDEX('Capacity Summary'!$I$139:$BH$238,MATCH('Capacity Backing (Hide)'!AG$132,'Capacity Summary'!$B$139:$B$238,0),MATCH('Capacity Backing (Hide)'!$A142,'Capacity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(Hide)'!$A142,'Capacity Summary'!$I$138:$BH$138,0))&lt;&gt;0,INDEX('Capacity Summary'!$I$139:$BH$238,MATCH('Capacity Backing (Hide)'!AH$132,'Capacity Summary'!$B$139:$B$238,0),MATCH('Capacity Backing (Hide)'!$A142,'Capacity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(Hide)'!$A142,'Capacity Summary'!$I$138:$BH$138,0))&lt;&gt;0,INDEX('Capacity Summary'!$I$139:$BH$238,MATCH('Capacity Backing (Hide)'!AI$132,'Capacity Summary'!$B$139:$B$238,0),MATCH('Capacity Backing (Hide)'!$A142,'Capacity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(Hide)'!$A142,'Capacity Summary'!$I$138:$BH$138,0))&lt;&gt;0,INDEX('Capacity Summary'!$I$139:$BH$238,MATCH('Capacity Backing (Hide)'!AJ$132,'Capacity Summary'!$B$139:$B$238,0),MATCH('Capacity Backing (Hide)'!$A142,'Capacity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(Hide)'!$A142,'Capacity Summary'!$I$138:$BH$138,0))&lt;&gt;0,INDEX('Capacity Summary'!$I$139:$BH$238,MATCH('Capacity Backing (Hide)'!AK$132,'Capacity Summary'!$B$139:$B$238,0),MATCH('Capacity Backing (Hide)'!$A142,'Capacity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(Hide)'!$A142,'Capacity Summary'!$I$138:$BH$138,0))&lt;&gt;0,INDEX('Capacity Summary'!$I$139:$BH$238,MATCH('Capacity Backing (Hide)'!AL$132,'Capacity Summary'!$B$139:$B$238,0),MATCH('Capacity Backing (Hide)'!$A142,'Capacity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(Hide)'!$A142,'Capacity Summary'!$I$138:$BH$138,0))&lt;&gt;0,INDEX('Capacity Summary'!$I$139:$BH$238,MATCH('Capacity Backing (Hide)'!AM$132,'Capacity Summary'!$B$139:$B$238,0),MATCH('Capacity Backing (Hide)'!$A142,'Capacity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(Hide)'!$A142,'Capacity Summary'!$I$138:$BH$138,0))&lt;&gt;0,INDEX('Capacity Summary'!$I$139:$BH$238,MATCH('Capacity Backing (Hide)'!AN$132,'Capacity Summary'!$B$139:$B$238,0),MATCH('Capacity Backing (Hide)'!$A142,'Capacity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(Hide)'!$A142,'Capacity Summary'!$I$138:$BH$138,0))&lt;&gt;0,INDEX('Capacity Summary'!$I$139:$BH$238,MATCH('Capacity Backing (Hide)'!AO$132,'Capacity Summary'!$B$139:$B$238,0),MATCH('Capacity Backing (Hide)'!$A142,'Capacity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(Hide)'!$A142,'Capacity Summary'!$I$138:$BH$138,0))&lt;&gt;0,INDEX('Capacity Summary'!$I$139:$BH$238,MATCH('Capacity Backing (Hide)'!AP$132,'Capacity Summary'!$B$139:$B$238,0),MATCH('Capacity Backing (Hide)'!$A142,'Capacity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(Hide)'!$A142,'Capacity Summary'!$I$138:$BH$138,0))&lt;&gt;0,INDEX('Capacity Summary'!$I$139:$BH$238,MATCH('Capacity Backing (Hide)'!AQ$132,'Capacity Summary'!$B$139:$B$238,0),MATCH('Capacity Backing (Hide)'!$A142,'Capacity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(Hide)'!$A142,'Capacity Summary'!$I$138:$BH$138,0))&lt;&gt;0,INDEX('Capacity Summary'!$I$139:$BH$238,MATCH('Capacity Backing (Hide)'!AR$132,'Capacity Summary'!$B$139:$B$238,0),MATCH('Capacity Backing (Hide)'!$A142,'Capacity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(Hide)'!$A142,'Capacity Summary'!$I$138:$BH$138,0))&lt;&gt;0,INDEX('Capacity Summary'!$I$139:$BH$238,MATCH('Capacity Backing (Hide)'!AS$132,'Capacity Summary'!$B$139:$B$238,0),MATCH('Capacity Backing (Hide)'!$A142,'Capacity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(Hide)'!$A142,'Capacity Summary'!$I$138:$BH$138,0))&lt;&gt;0,INDEX('Capacity Summary'!$I$139:$BH$238,MATCH('Capacity Backing (Hide)'!AT$132,'Capacity Summary'!$B$139:$B$238,0),MATCH('Capacity Backing (Hide)'!$A142,'Capacity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(Hide)'!$A142,'Capacity Summary'!$I$138:$BH$138,0))&lt;&gt;0,INDEX('Capacity Summary'!$I$139:$BH$238,MATCH('Capacity Backing (Hide)'!AU$132,'Capacity Summary'!$B$139:$B$238,0),MATCH('Capacity Backing (Hide)'!$A142,'Capacity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(Hide)'!$A142,'Capacity Summary'!$I$138:$BH$138,0))&lt;&gt;0,INDEX('Capacity Summary'!$I$139:$BH$238,MATCH('Capacity Backing (Hide)'!AV$132,'Capacity Summary'!$B$139:$B$238,0),MATCH('Capacity Backing (Hide)'!$A142,'Capacity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(Hide)'!$A142,'Capacity Summary'!$I$138:$BH$138,0))&lt;&gt;0,INDEX('Capacity Summary'!$I$139:$BH$238,MATCH('Capacity Backing (Hide)'!AW$132,'Capacity Summary'!$B$139:$B$238,0),MATCH('Capacity Backing (Hide)'!$A142,'Capacity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(Hide)'!$A142,'Capacity Summary'!$I$138:$BH$138,0))&lt;&gt;0,INDEX('Capacity Summary'!$I$139:$BH$238,MATCH('Capacity Backing (Hide)'!AX$132,'Capacity Summary'!$B$139:$B$238,0),MATCH('Capacity Backing (Hide)'!$A142,'Capacity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(Hide)'!$A142,'Capacity Summary'!$I$138:$BH$138,0))&lt;&gt;0,INDEX('Capacity Summary'!$I$139:$BH$238,MATCH('Capacity Backing (Hide)'!AY$132,'Capacity Summary'!$B$139:$B$238,0),MATCH('Capacity Backing (Hide)'!$A142,'Capacity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(Hide)'!$A142,'Capacity Summary'!$I$138:$BH$138,0))&lt;&gt;0,INDEX('Capacity Summary'!$I$139:$BH$238,MATCH('Capacity Backing (Hide)'!AZ$132,'Capacity Summary'!$B$139:$B$238,0),MATCH('Capacity Backing (Hide)'!$A142,'Capacity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(Hide)'!$A142,'Capacity Summary'!$I$138:$BH$138,0))&lt;&gt;0,INDEX('Capacity Summary'!$I$139:$BH$238,MATCH('Capacity Backing (Hide)'!BA$132,'Capacity Summary'!$B$139:$B$238,0),MATCH('Capacity Backing (Hide)'!$A142,'Capacity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(Hide)'!$A142,'Capacity Summary'!$I$138:$BH$138,0))&lt;&gt;0,INDEX('Capacity Summary'!$I$139:$BH$238,MATCH('Capacity Backing (Hide)'!BB$132,'Capacity Summary'!$B$139:$B$238,0),MATCH('Capacity Backing (Hide)'!$A142,'Capacity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(Hide)'!$A142,'Capacity Summary'!$I$138:$BH$138,0))&lt;&gt;0,INDEX('Capacity Summary'!$I$139:$BH$238,MATCH('Capacity Backing (Hide)'!BC$132,'Capacity Summary'!$B$139:$B$238,0),MATCH('Capacity Backing (Hide)'!$A142,'Capacity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(Hide)'!$A142,'Capacity Summary'!$I$138:$BH$138,0))&lt;&gt;0,INDEX('Capacity Summary'!$I$139:$BH$238,MATCH('Capacity Backing (Hide)'!BD$132,'Capacity Summary'!$B$139:$B$238,0),MATCH('Capacity Backing (Hide)'!$A142,'Capacity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(Hide)'!$A142,'Capacity Summary'!$I$138:$BH$138,0))&lt;&gt;0,INDEX('Capacity Summary'!$I$139:$BH$238,MATCH('Capacity Backing (Hide)'!BE$132,'Capacity Summary'!$B$139:$B$238,0),MATCH('Capacity Backing (Hide)'!$A142,'Capacity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(Hide)'!$A142,'Capacity Summary'!$I$138:$BH$138,0))&lt;&gt;0,INDEX('Capacity Summary'!$I$139:$BH$238,MATCH('Capacity Backing (Hide)'!BF$132,'Capacity Summary'!$B$139:$B$238,0),MATCH('Capacity Backing (Hide)'!$A142,'Capacity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(Hide)'!$A142,'Capacity Summary'!$I$138:$BH$138,0))&lt;&gt;0,INDEX('Capacity Summary'!$I$139:$BH$238,MATCH('Capacity Backing (Hide)'!BG$132,'Capacity Summary'!$B$139:$B$238,0),MATCH('Capacity Backing (Hide)'!$A142,'Capacity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(Hide)'!$A142,'Capacity Summary'!$I$138:$BH$138,0))&lt;&gt;0,INDEX('Capacity Summary'!$I$139:$BH$238,MATCH('Capacity Backing (Hide)'!BH$132,'Capacity Summary'!$B$139:$B$238,0),MATCH('Capacity Backing (Hide)'!$A142,'Capacity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(Hide)'!$A142,'Capacity Summary'!$I$138:$BH$138,0))&lt;&gt;0,INDEX('Capacity Summary'!$I$139:$BH$238,MATCH('Capacity Backing (Hide)'!BI$132,'Capacity Summary'!$B$139:$B$238,0),MATCH('Capacity Backing (Hide)'!$A142,'Capacity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(Hide)'!$A142,'Capacity Summary'!$I$138:$BH$138,0))&lt;&gt;0,INDEX('Capacity Summary'!$I$139:$BH$238,MATCH('Capacity Backing (Hide)'!BJ$132,'Capacity Summary'!$B$139:$B$238,0),MATCH('Capacity Backing (Hide)'!$A142,'Capacity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(Hide)'!$A142,'Capacity Summary'!$I$138:$BH$138,0))&lt;&gt;0,INDEX('Capacity Summary'!$I$139:$BH$238,MATCH('Capacity Backing (Hide)'!BK$132,'Capacity Summary'!$B$139:$B$238,0),MATCH('Capacity Backing (Hide)'!$A142,'Capacity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(Hide)'!$A142,'Capacity Summary'!$I$138:$BH$138,0))&lt;&gt;0,INDEX('Capacity Summary'!$I$139:$BH$238,MATCH('Capacity Backing (Hide)'!BL$132,'Capacity Summary'!$B$139:$B$238,0),MATCH('Capacity Backing (Hide)'!$A142,'Capacity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(Hide)'!$A142,'Capacity Summary'!$I$138:$BH$138,0))&lt;&gt;0,INDEX('Capacity Summary'!$I$139:$BH$238,MATCH('Capacity Backing (Hide)'!BM$132,'Capacity Summary'!$B$139:$B$238,0),MATCH('Capacity Backing (Hide)'!$A142,'Capacity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(Hide)'!$A142,'Capacity Summary'!$I$138:$BH$138,0))&lt;&gt;0,INDEX('Capacity Summary'!$I$139:$BH$238,MATCH('Capacity Backing (Hide)'!BN$132,'Capacity Summary'!$B$139:$B$238,0),MATCH('Capacity Backing (Hide)'!$A142,'Capacity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(Hide)'!$A142,'Capacity Summary'!$I$138:$BH$138,0))&lt;&gt;0,INDEX('Capacity Summary'!$I$139:$BH$238,MATCH('Capacity Backing (Hide)'!BO$132,'Capacity Summary'!$B$139:$B$238,0),MATCH('Capacity Backing (Hide)'!$A142,'Capacity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(Hide)'!$A142,'Capacity Summary'!$I$138:$BH$138,0))&lt;&gt;0,INDEX('Capacity Summary'!$I$139:$BH$238,MATCH('Capacity Backing (Hide)'!BP$132,'Capacity Summary'!$B$139:$B$238,0),MATCH('Capacity Backing (Hide)'!$A142,'Capacity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(Hide)'!$A142,'Capacity Summary'!$I$138:$BH$138,0))&lt;&gt;0,INDEX('Capacity Summary'!$I$139:$BH$238,MATCH('Capacity Backing (Hide)'!BQ$132,'Capacity Summary'!$B$139:$B$238,0),MATCH('Capacity Backing (Hide)'!$A142,'Capacity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(Hide)'!$A142,'Capacity Summary'!$I$138:$BH$138,0))&lt;&gt;0,INDEX('Capacity Summary'!$I$139:$BH$238,MATCH('Capacity Backing (Hide)'!BR$132,'Capacity Summary'!$B$139:$B$238,0),MATCH('Capacity Backing (Hide)'!$A142,'Capacity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(Hide)'!$A142,'Capacity Summary'!$I$138:$BH$138,0))&lt;&gt;0,INDEX('Capacity Summary'!$I$139:$BH$238,MATCH('Capacity Backing (Hide)'!BS$132,'Capacity Summary'!$B$139:$B$238,0),MATCH('Capacity Backing (Hide)'!$A142,'Capacity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(Hide)'!$A142,'Capacity Summary'!$I$138:$BH$138,0))&lt;&gt;0,INDEX('Capacity Summary'!$I$139:$BH$238,MATCH('Capacity Backing (Hide)'!BT$132,'Capacity Summary'!$B$139:$B$238,0),MATCH('Capacity Backing (Hide)'!$A142,'Capacity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(Hide)'!$A142,'Capacity Summary'!$I$138:$BH$138,0))&lt;&gt;0,INDEX('Capacity Summary'!$I$139:$BH$238,MATCH('Capacity Backing (Hide)'!BU$132,'Capacity Summary'!$B$139:$B$238,0),MATCH('Capacity Backing (Hide)'!$A142,'Capacity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(Hide)'!$A142,'Capacity Summary'!$I$138:$BH$138,0))&lt;&gt;0,INDEX('Capacity Summary'!$I$139:$BH$238,MATCH('Capacity Backing (Hide)'!BV$132,'Capacity Summary'!$B$139:$B$238,0),MATCH('Capacity Backing (Hide)'!$A142,'Capacity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(Hide)'!$A142,'Capacity Summary'!$I$138:$BH$138,0))&lt;&gt;0,INDEX('Capacity Summary'!$I$139:$BH$238,MATCH('Capacity Backing (Hide)'!BW$132,'Capacity Summary'!$B$139:$B$238,0),MATCH('Capacity Backing (Hide)'!$A142,'Capacity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(Hide)'!$A142,'Capacity Summary'!$I$138:$BH$138,0))&lt;&gt;0,INDEX('Capacity Summary'!$I$139:$BH$238,MATCH('Capacity Backing (Hide)'!BX$132,'Capacity Summary'!$B$139:$B$238,0),MATCH('Capacity Backing (Hide)'!$A142,'Capacity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(Hide)'!$A142,'Capacity Summary'!$I$138:$BH$138,0))&lt;&gt;0,INDEX('Capacity Summary'!$I$139:$BH$238,MATCH('Capacity Backing (Hide)'!BY$132,'Capacity Summary'!$B$139:$B$238,0),MATCH('Capacity Backing (Hide)'!$A142,'Capacity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(Hide)'!$A142,'Capacity Summary'!$I$138:$BH$138,0))&lt;&gt;0,INDEX('Capacity Summary'!$I$139:$BH$238,MATCH('Capacity Backing (Hide)'!BZ$132,'Capacity Summary'!$B$139:$B$238,0),MATCH('Capacity Backing (Hide)'!$A142,'Capacity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(Hide)'!$A142,'Capacity Summary'!$I$138:$BH$138,0))&lt;&gt;0,INDEX('Capacity Summary'!$I$139:$BH$238,MATCH('Capacity Backing (Hide)'!CA$132,'Capacity Summary'!$B$139:$B$238,0),MATCH('Capacity Backing (Hide)'!$A142,'Capacity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(Hide)'!$A142,'Capacity Summary'!$I$138:$BH$138,0))&lt;&gt;0,INDEX('Capacity Summary'!$I$139:$BH$238,MATCH('Capacity Backing (Hide)'!CB$132,'Capacity Summary'!$B$139:$B$238,0),MATCH('Capacity Backing (Hide)'!$A142,'Capacity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(Hide)'!$A142,'Capacity Summary'!$I$138:$BH$138,0))&lt;&gt;0,INDEX('Capacity Summary'!$I$139:$BH$238,MATCH('Capacity Backing (Hide)'!CC$132,'Capacity Summary'!$B$139:$B$238,0),MATCH('Capacity Backing (Hide)'!$A142,'Capacity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(Hide)'!$A142,'Capacity Summary'!$I$138:$BH$138,0))&lt;&gt;0,INDEX('Capacity Summary'!$I$139:$BH$238,MATCH('Capacity Backing (Hide)'!CD$132,'Capacity Summary'!$B$139:$B$238,0),MATCH('Capacity Backing (Hide)'!$A142,'Capacity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(Hide)'!$A142,'Capacity Summary'!$I$138:$BH$138,0))&lt;&gt;0,INDEX('Capacity Summary'!$I$139:$BH$238,MATCH('Capacity Backing (Hide)'!CE$132,'Capacity Summary'!$B$139:$B$238,0),MATCH('Capacity Backing (Hide)'!$A142,'Capacity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(Hide)'!$A142,'Capacity Summary'!$I$138:$BH$138,0))&lt;&gt;0,INDEX('Capacity Summary'!$I$139:$BH$238,MATCH('Capacity Backing (Hide)'!CF$132,'Capacity Summary'!$B$139:$B$238,0),MATCH('Capacity Backing (Hide)'!$A142,'Capacity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(Hide)'!$A142,'Capacity Summary'!$I$138:$BH$138,0))&lt;&gt;0,INDEX('Capacity Summary'!$I$139:$BH$238,MATCH('Capacity Backing (Hide)'!CG$132,'Capacity Summary'!$B$139:$B$238,0),MATCH('Capacity Backing (Hide)'!$A142,'Capacity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(Hide)'!$A142,'Capacity Summary'!$I$138:$BH$138,0))&lt;&gt;0,INDEX('Capacity Summary'!$I$139:$BH$238,MATCH('Capacity Backing (Hide)'!CH$132,'Capacity Summary'!$B$139:$B$238,0),MATCH('Capacity Backing (Hide)'!$A142,'Capacity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(Hide)'!$A142,'Capacity Summary'!$I$138:$BH$138,0))&lt;&gt;0,INDEX('Capacity Summary'!$I$139:$BH$238,MATCH('Capacity Backing (Hide)'!CI$132,'Capacity Summary'!$B$139:$B$238,0),MATCH('Capacity Backing (Hide)'!$A142,'Capacity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(Hide)'!$A142,'Capacity Summary'!$I$138:$BH$138,0))&lt;&gt;0,INDEX('Capacity Summary'!$I$139:$BH$238,MATCH('Capacity Backing (Hide)'!CJ$132,'Capacity Summary'!$B$139:$B$238,0),MATCH('Capacity Backing (Hide)'!$A142,'Capacity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(Hide)'!$A142,'Capacity Summary'!$I$138:$BH$138,0))&lt;&gt;0,INDEX('Capacity Summary'!$I$139:$BH$238,MATCH('Capacity Backing (Hide)'!CK$132,'Capacity Summary'!$B$139:$B$238,0),MATCH('Capacity Backing (Hide)'!$A142,'Capacity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(Hide)'!$A142,'Capacity Summary'!$I$138:$BH$138,0))&lt;&gt;0,INDEX('Capacity Summary'!$I$139:$BH$238,MATCH('Capacity Backing (Hide)'!CL$132,'Capacity Summary'!$B$139:$B$238,0),MATCH('Capacity Backing (Hide)'!$A142,'Capacity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(Hide)'!$A142,'Capacity Summary'!$I$138:$BH$138,0))&lt;&gt;0,INDEX('Capacity Summary'!$I$139:$BH$238,MATCH('Capacity Backing (Hide)'!CM$132,'Capacity Summary'!$B$139:$B$238,0),MATCH('Capacity Backing (Hide)'!$A142,'Capacity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(Hide)'!$A142,'Capacity Summary'!$I$138:$BH$138,0))&lt;&gt;0,INDEX('Capacity Summary'!$I$139:$BH$238,MATCH('Capacity Backing (Hide)'!CN$132,'Capacity Summary'!$B$139:$B$238,0),MATCH('Capacity Backing (Hide)'!$A142,'Capacity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(Hide)'!$A142,'Capacity Summary'!$I$138:$BH$138,0))&lt;&gt;0,INDEX('Capacity Summary'!$I$139:$BH$238,MATCH('Capacity Backing (Hide)'!CO$132,'Capacity Summary'!$B$139:$B$238,0),MATCH('Capacity Backing (Hide)'!$A142,'Capacity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(Hide)'!$A142,'Capacity Summary'!$I$138:$BH$138,0))&lt;&gt;0,INDEX('Capacity Summary'!$I$139:$BH$238,MATCH('Capacity Backing (Hide)'!CP$132,'Capacity Summary'!$B$139:$B$238,0),MATCH('Capacity Backing (Hide)'!$A142,'Capacity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(Hide)'!$A142,'Capacity Summary'!$I$138:$BH$138,0))&lt;&gt;0,INDEX('Capacity Summary'!$I$139:$BH$238,MATCH('Capacity Backing (Hide)'!CQ$132,'Capacity Summary'!$B$139:$B$238,0),MATCH('Capacity Backing (Hide)'!$A142,'Capacity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(Hide)'!$A142,'Capacity Summary'!$I$138:$BH$138,0))&lt;&gt;0,INDEX('Capacity Summary'!$I$139:$BH$238,MATCH('Capacity Backing (Hide)'!CR$132,'Capacity Summary'!$B$139:$B$238,0),MATCH('Capacity Backing (Hide)'!$A142,'Capacity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(Hide)'!$A142,'Capacity Summary'!$I$138:$BH$138,0))&lt;&gt;0,INDEX('Capacity Summary'!$I$139:$BH$238,MATCH('Capacity Backing (Hide)'!CS$132,'Capacity Summary'!$B$139:$B$238,0),MATCH('Capacity Backing (Hide)'!$A142,'Capacity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(Hide)'!$A142,'Capacity Summary'!$I$138:$BH$138,0))&lt;&gt;0,INDEX('Capacity Summary'!$I$139:$BH$238,MATCH('Capacity Backing (Hide)'!CT$132,'Capacity Summary'!$B$139:$B$238,0),MATCH('Capacity Backing (Hide)'!$A142,'Capacity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(Hide)'!$A142,'Capacity Summary'!$I$138:$BH$138,0))&lt;&gt;0,INDEX('Capacity Summary'!$I$139:$BH$238,MATCH('Capacity Backing (Hide)'!CU$132,'Capacity Summary'!$B$139:$B$238,0),MATCH('Capacity Backing (Hide)'!$A142,'Capacity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(Hide)'!$A142,'Capacity Summary'!$I$138:$BH$138,0))&lt;&gt;0,INDEX('Capacity Summary'!$I$139:$BH$238,MATCH('Capacity Backing (Hide)'!CV$132,'Capacity Summary'!$B$139:$B$238,0),MATCH('Capacity Backing (Hide)'!$A142,'Capacity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(Hide)'!$A142,'Capacity Summary'!$I$138:$BH$138,0))&lt;&gt;0,INDEX('Capacity Summary'!$I$139:$BH$238,MATCH('Capacity Backing (Hide)'!CW$132,'Capacity Summary'!$B$139:$B$238,0),MATCH('Capacity Backing (Hide)'!$A142,'Capacity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3" spans="1:101" x14ac:dyDescent="0.35">
      <c r="A143" s="2">
        <f ca="1">'Required Capacity (Hide)'!E13</f>
        <v>44260</v>
      </c>
      <c r="B14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(Hide)'!$A143,'Capacity Summary'!$I$138:$BH$138,0))&lt;&gt;0,INDEX('Capacity Summary'!$I$139:$BH$238,MATCH('Capacity Backing (Hide)'!B$132,'Capacity Summary'!$B$139:$B$238,0),MATCH('Capacity Backing (Hide)'!$A143,'Capacity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(Hide)'!$A143,'Capacity Summary'!$I$138:$BH$138,0))&lt;&gt;0,INDEX('Capacity Summary'!$I$139:$BH$238,MATCH('Capacity Backing (Hide)'!C$132,'Capacity Summary'!$B$139:$B$238,0),MATCH('Capacity Backing (Hide)'!$A143,'Capacity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(Hide)'!$A143,'Capacity Summary'!$I$138:$BH$138,0))&lt;&gt;0,INDEX('Capacity Summary'!$I$139:$BH$238,MATCH('Capacity Backing (Hide)'!D$132,'Capacity Summary'!$B$139:$B$238,0),MATCH('Capacity Backing (Hide)'!$A143,'Capacity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(Hide)'!$A143,'Capacity Summary'!$I$138:$BH$138,0))&lt;&gt;0,INDEX('Capacity Summary'!$I$139:$BH$238,MATCH('Capacity Backing (Hide)'!E$132,'Capacity Summary'!$B$139:$B$238,0),MATCH('Capacity Backing (Hide)'!$A143,'Capacity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(Hide)'!$A143,'Capacity Summary'!$I$138:$BH$138,0))&lt;&gt;0,INDEX('Capacity Summary'!$I$139:$BH$238,MATCH('Capacity Backing (Hide)'!F$132,'Capacity Summary'!$B$139:$B$238,0),MATCH('Capacity Backing (Hide)'!$A143,'Capacity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(Hide)'!$A143,'Capacity Summary'!$I$138:$BH$138,0))&lt;&gt;0,INDEX('Capacity Summary'!$I$139:$BH$238,MATCH('Capacity Backing (Hide)'!G$132,'Capacity Summary'!$B$139:$B$238,0),MATCH('Capacity Backing (Hide)'!$A143,'Capacity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(Hide)'!$A143,'Capacity Summary'!$I$138:$BH$138,0))&lt;&gt;0,INDEX('Capacity Summary'!$I$139:$BH$238,MATCH('Capacity Backing (Hide)'!H$132,'Capacity Summary'!$B$139:$B$238,0),MATCH('Capacity Backing (Hide)'!$A143,'Capacity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(Hide)'!$A143,'Capacity Summary'!$I$138:$BH$138,0))&lt;&gt;0,INDEX('Capacity Summary'!$I$139:$BH$238,MATCH('Capacity Backing (Hide)'!I$132,'Capacity Summary'!$B$139:$B$238,0),MATCH('Capacity Backing (Hide)'!$A143,'Capacity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(Hide)'!$A143,'Capacity Summary'!$I$138:$BH$138,0))&lt;&gt;0,INDEX('Capacity Summary'!$I$139:$BH$238,MATCH('Capacity Backing (Hide)'!J$132,'Capacity Summary'!$B$139:$B$238,0),MATCH('Capacity Backing (Hide)'!$A143,'Capacity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(Hide)'!$A143,'Capacity Summary'!$I$138:$BH$138,0))&lt;&gt;0,INDEX('Capacity Summary'!$I$139:$BH$238,MATCH('Capacity Backing (Hide)'!K$132,'Capacity Summary'!$B$139:$B$238,0),MATCH('Capacity Backing (Hide)'!$A143,'Capacity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(Hide)'!$A143,'Capacity Summary'!$I$138:$BH$138,0))&lt;&gt;0,INDEX('Capacity Summary'!$I$139:$BH$238,MATCH('Capacity Backing (Hide)'!L$132,'Capacity Summary'!$B$139:$B$238,0),MATCH('Capacity Backing (Hide)'!$A143,'Capacity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(Hide)'!$A143,'Capacity Summary'!$I$138:$BH$138,0))&lt;&gt;0,INDEX('Capacity Summary'!$I$139:$BH$238,MATCH('Capacity Backing (Hide)'!M$132,'Capacity Summary'!$B$139:$B$238,0),MATCH('Capacity Backing (Hide)'!$A143,'Capacity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(Hide)'!$A143,'Capacity Summary'!$I$138:$BH$138,0))&lt;&gt;0,INDEX('Capacity Summary'!$I$139:$BH$238,MATCH('Capacity Backing (Hide)'!N$132,'Capacity Summary'!$B$139:$B$238,0),MATCH('Capacity Backing (Hide)'!$A143,'Capacity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(Hide)'!$A143,'Capacity Summary'!$I$138:$BH$138,0))&lt;&gt;0,INDEX('Capacity Summary'!$I$139:$BH$238,MATCH('Capacity Backing (Hide)'!O$132,'Capacity Summary'!$B$139:$B$238,0),MATCH('Capacity Backing (Hide)'!$A143,'Capacity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(Hide)'!$A143,'Capacity Summary'!$I$138:$BH$138,0))&lt;&gt;0,INDEX('Capacity Summary'!$I$139:$BH$238,MATCH('Capacity Backing (Hide)'!P$132,'Capacity Summary'!$B$139:$B$238,0),MATCH('Capacity Backing (Hide)'!$A143,'Capacity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(Hide)'!$A143,'Capacity Summary'!$I$138:$BH$138,0))&lt;&gt;0,INDEX('Capacity Summary'!$I$139:$BH$238,MATCH('Capacity Backing (Hide)'!Q$132,'Capacity Summary'!$B$139:$B$238,0),MATCH('Capacity Backing (Hide)'!$A143,'Capacity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(Hide)'!$A143,'Capacity Summary'!$I$138:$BH$138,0))&lt;&gt;0,INDEX('Capacity Summary'!$I$139:$BH$238,MATCH('Capacity Backing (Hide)'!R$132,'Capacity Summary'!$B$139:$B$238,0),MATCH('Capacity Backing (Hide)'!$A143,'Capacity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(Hide)'!$A143,'Capacity Summary'!$I$138:$BH$138,0))&lt;&gt;0,INDEX('Capacity Summary'!$I$139:$BH$238,MATCH('Capacity Backing (Hide)'!S$132,'Capacity Summary'!$B$139:$B$238,0),MATCH('Capacity Backing (Hide)'!$A143,'Capacity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(Hide)'!$A143,'Capacity Summary'!$I$138:$BH$138,0))&lt;&gt;0,INDEX('Capacity Summary'!$I$139:$BH$238,MATCH('Capacity Backing (Hide)'!T$132,'Capacity Summary'!$B$139:$B$238,0),MATCH('Capacity Backing (Hide)'!$A143,'Capacity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(Hide)'!$A143,'Capacity Summary'!$I$138:$BH$138,0))&lt;&gt;0,INDEX('Capacity Summary'!$I$139:$BH$238,MATCH('Capacity Backing (Hide)'!U$132,'Capacity Summary'!$B$139:$B$238,0),MATCH('Capacity Backing (Hide)'!$A143,'Capacity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(Hide)'!$A143,'Capacity Summary'!$I$138:$BH$138,0))&lt;&gt;0,INDEX('Capacity Summary'!$I$139:$BH$238,MATCH('Capacity Backing (Hide)'!V$132,'Capacity Summary'!$B$139:$B$238,0),MATCH('Capacity Backing (Hide)'!$A143,'Capacity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(Hide)'!$A143,'Capacity Summary'!$I$138:$BH$138,0))&lt;&gt;0,INDEX('Capacity Summary'!$I$139:$BH$238,MATCH('Capacity Backing (Hide)'!W$132,'Capacity Summary'!$B$139:$B$238,0),MATCH('Capacity Backing (Hide)'!$A143,'Capacity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(Hide)'!$A143,'Capacity Summary'!$I$138:$BH$138,0))&lt;&gt;0,INDEX('Capacity Summary'!$I$139:$BH$238,MATCH('Capacity Backing (Hide)'!X$132,'Capacity Summary'!$B$139:$B$238,0),MATCH('Capacity Backing (Hide)'!$A143,'Capacity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(Hide)'!$A143,'Capacity Summary'!$I$138:$BH$138,0))&lt;&gt;0,INDEX('Capacity Summary'!$I$139:$BH$238,MATCH('Capacity Backing (Hide)'!Y$132,'Capacity Summary'!$B$139:$B$238,0),MATCH('Capacity Backing (Hide)'!$A143,'Capacity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(Hide)'!$A143,'Capacity Summary'!$I$138:$BH$138,0))&lt;&gt;0,INDEX('Capacity Summary'!$I$139:$BH$238,MATCH('Capacity Backing (Hide)'!Z$132,'Capacity Summary'!$B$139:$B$238,0),MATCH('Capacity Backing (Hide)'!$A143,'Capacity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(Hide)'!$A143,'Capacity Summary'!$I$138:$BH$138,0))&lt;&gt;0,INDEX('Capacity Summary'!$I$139:$BH$238,MATCH('Capacity Backing (Hide)'!AA$132,'Capacity Summary'!$B$139:$B$238,0),MATCH('Capacity Backing (Hide)'!$A143,'Capacity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(Hide)'!$A143,'Capacity Summary'!$I$138:$BH$138,0))&lt;&gt;0,INDEX('Capacity Summary'!$I$139:$BH$238,MATCH('Capacity Backing (Hide)'!AB$132,'Capacity Summary'!$B$139:$B$238,0),MATCH('Capacity Backing (Hide)'!$A143,'Capacity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(Hide)'!$A143,'Capacity Summary'!$I$138:$BH$138,0))&lt;&gt;0,INDEX('Capacity Summary'!$I$139:$BH$238,MATCH('Capacity Backing (Hide)'!AC$132,'Capacity Summary'!$B$139:$B$238,0),MATCH('Capacity Backing (Hide)'!$A143,'Capacity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(Hide)'!$A143,'Capacity Summary'!$I$138:$BH$138,0))&lt;&gt;0,INDEX('Capacity Summary'!$I$139:$BH$238,MATCH('Capacity Backing (Hide)'!AD$132,'Capacity Summary'!$B$139:$B$238,0),MATCH('Capacity Backing (Hide)'!$A143,'Capacity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(Hide)'!$A143,'Capacity Summary'!$I$138:$BH$138,0))&lt;&gt;0,INDEX('Capacity Summary'!$I$139:$BH$238,MATCH('Capacity Backing (Hide)'!AE$132,'Capacity Summary'!$B$139:$B$238,0),MATCH('Capacity Backing (Hide)'!$A143,'Capacity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(Hide)'!$A143,'Capacity Summary'!$I$138:$BH$138,0))&lt;&gt;0,INDEX('Capacity Summary'!$I$139:$BH$238,MATCH('Capacity Backing (Hide)'!AF$132,'Capacity Summary'!$B$139:$B$238,0),MATCH('Capacity Backing (Hide)'!$A143,'Capacity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(Hide)'!$A143,'Capacity Summary'!$I$138:$BH$138,0))&lt;&gt;0,INDEX('Capacity Summary'!$I$139:$BH$238,MATCH('Capacity Backing (Hide)'!AG$132,'Capacity Summary'!$B$139:$B$238,0),MATCH('Capacity Backing (Hide)'!$A143,'Capacity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(Hide)'!$A143,'Capacity Summary'!$I$138:$BH$138,0))&lt;&gt;0,INDEX('Capacity Summary'!$I$139:$BH$238,MATCH('Capacity Backing (Hide)'!AH$132,'Capacity Summary'!$B$139:$B$238,0),MATCH('Capacity Backing (Hide)'!$A143,'Capacity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(Hide)'!$A143,'Capacity Summary'!$I$138:$BH$138,0))&lt;&gt;0,INDEX('Capacity Summary'!$I$139:$BH$238,MATCH('Capacity Backing (Hide)'!AI$132,'Capacity Summary'!$B$139:$B$238,0),MATCH('Capacity Backing (Hide)'!$A143,'Capacity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(Hide)'!$A143,'Capacity Summary'!$I$138:$BH$138,0))&lt;&gt;0,INDEX('Capacity Summary'!$I$139:$BH$238,MATCH('Capacity Backing (Hide)'!AJ$132,'Capacity Summary'!$B$139:$B$238,0),MATCH('Capacity Backing (Hide)'!$A143,'Capacity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(Hide)'!$A143,'Capacity Summary'!$I$138:$BH$138,0))&lt;&gt;0,INDEX('Capacity Summary'!$I$139:$BH$238,MATCH('Capacity Backing (Hide)'!AK$132,'Capacity Summary'!$B$139:$B$238,0),MATCH('Capacity Backing (Hide)'!$A143,'Capacity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(Hide)'!$A143,'Capacity Summary'!$I$138:$BH$138,0))&lt;&gt;0,INDEX('Capacity Summary'!$I$139:$BH$238,MATCH('Capacity Backing (Hide)'!AL$132,'Capacity Summary'!$B$139:$B$238,0),MATCH('Capacity Backing (Hide)'!$A143,'Capacity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(Hide)'!$A143,'Capacity Summary'!$I$138:$BH$138,0))&lt;&gt;0,INDEX('Capacity Summary'!$I$139:$BH$238,MATCH('Capacity Backing (Hide)'!AM$132,'Capacity Summary'!$B$139:$B$238,0),MATCH('Capacity Backing (Hide)'!$A143,'Capacity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(Hide)'!$A143,'Capacity Summary'!$I$138:$BH$138,0))&lt;&gt;0,INDEX('Capacity Summary'!$I$139:$BH$238,MATCH('Capacity Backing (Hide)'!AN$132,'Capacity Summary'!$B$139:$B$238,0),MATCH('Capacity Backing (Hide)'!$A143,'Capacity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(Hide)'!$A143,'Capacity Summary'!$I$138:$BH$138,0))&lt;&gt;0,INDEX('Capacity Summary'!$I$139:$BH$238,MATCH('Capacity Backing (Hide)'!AO$132,'Capacity Summary'!$B$139:$B$238,0),MATCH('Capacity Backing (Hide)'!$A143,'Capacity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(Hide)'!$A143,'Capacity Summary'!$I$138:$BH$138,0))&lt;&gt;0,INDEX('Capacity Summary'!$I$139:$BH$238,MATCH('Capacity Backing (Hide)'!AP$132,'Capacity Summary'!$B$139:$B$238,0),MATCH('Capacity Backing (Hide)'!$A143,'Capacity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(Hide)'!$A143,'Capacity Summary'!$I$138:$BH$138,0))&lt;&gt;0,INDEX('Capacity Summary'!$I$139:$BH$238,MATCH('Capacity Backing (Hide)'!AQ$132,'Capacity Summary'!$B$139:$B$238,0),MATCH('Capacity Backing (Hide)'!$A143,'Capacity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(Hide)'!$A143,'Capacity Summary'!$I$138:$BH$138,0))&lt;&gt;0,INDEX('Capacity Summary'!$I$139:$BH$238,MATCH('Capacity Backing (Hide)'!AR$132,'Capacity Summary'!$B$139:$B$238,0),MATCH('Capacity Backing (Hide)'!$A143,'Capacity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(Hide)'!$A143,'Capacity Summary'!$I$138:$BH$138,0))&lt;&gt;0,INDEX('Capacity Summary'!$I$139:$BH$238,MATCH('Capacity Backing (Hide)'!AS$132,'Capacity Summary'!$B$139:$B$238,0),MATCH('Capacity Backing (Hide)'!$A143,'Capacity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(Hide)'!$A143,'Capacity Summary'!$I$138:$BH$138,0))&lt;&gt;0,INDEX('Capacity Summary'!$I$139:$BH$238,MATCH('Capacity Backing (Hide)'!AT$132,'Capacity Summary'!$B$139:$B$238,0),MATCH('Capacity Backing (Hide)'!$A143,'Capacity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(Hide)'!$A143,'Capacity Summary'!$I$138:$BH$138,0))&lt;&gt;0,INDEX('Capacity Summary'!$I$139:$BH$238,MATCH('Capacity Backing (Hide)'!AU$132,'Capacity Summary'!$B$139:$B$238,0),MATCH('Capacity Backing (Hide)'!$A143,'Capacity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(Hide)'!$A143,'Capacity Summary'!$I$138:$BH$138,0))&lt;&gt;0,INDEX('Capacity Summary'!$I$139:$BH$238,MATCH('Capacity Backing (Hide)'!AV$132,'Capacity Summary'!$B$139:$B$238,0),MATCH('Capacity Backing (Hide)'!$A143,'Capacity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(Hide)'!$A143,'Capacity Summary'!$I$138:$BH$138,0))&lt;&gt;0,INDEX('Capacity Summary'!$I$139:$BH$238,MATCH('Capacity Backing (Hide)'!AW$132,'Capacity Summary'!$B$139:$B$238,0),MATCH('Capacity Backing (Hide)'!$A143,'Capacity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(Hide)'!$A143,'Capacity Summary'!$I$138:$BH$138,0))&lt;&gt;0,INDEX('Capacity Summary'!$I$139:$BH$238,MATCH('Capacity Backing (Hide)'!AX$132,'Capacity Summary'!$B$139:$B$238,0),MATCH('Capacity Backing (Hide)'!$A143,'Capacity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(Hide)'!$A143,'Capacity Summary'!$I$138:$BH$138,0))&lt;&gt;0,INDEX('Capacity Summary'!$I$139:$BH$238,MATCH('Capacity Backing (Hide)'!AY$132,'Capacity Summary'!$B$139:$B$238,0),MATCH('Capacity Backing (Hide)'!$A143,'Capacity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(Hide)'!$A143,'Capacity Summary'!$I$138:$BH$138,0))&lt;&gt;0,INDEX('Capacity Summary'!$I$139:$BH$238,MATCH('Capacity Backing (Hide)'!AZ$132,'Capacity Summary'!$B$139:$B$238,0),MATCH('Capacity Backing (Hide)'!$A143,'Capacity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(Hide)'!$A143,'Capacity Summary'!$I$138:$BH$138,0))&lt;&gt;0,INDEX('Capacity Summary'!$I$139:$BH$238,MATCH('Capacity Backing (Hide)'!BA$132,'Capacity Summary'!$B$139:$B$238,0),MATCH('Capacity Backing (Hide)'!$A143,'Capacity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(Hide)'!$A143,'Capacity Summary'!$I$138:$BH$138,0))&lt;&gt;0,INDEX('Capacity Summary'!$I$139:$BH$238,MATCH('Capacity Backing (Hide)'!BB$132,'Capacity Summary'!$B$139:$B$238,0),MATCH('Capacity Backing (Hide)'!$A143,'Capacity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(Hide)'!$A143,'Capacity Summary'!$I$138:$BH$138,0))&lt;&gt;0,INDEX('Capacity Summary'!$I$139:$BH$238,MATCH('Capacity Backing (Hide)'!BC$132,'Capacity Summary'!$B$139:$B$238,0),MATCH('Capacity Backing (Hide)'!$A143,'Capacity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(Hide)'!$A143,'Capacity Summary'!$I$138:$BH$138,0))&lt;&gt;0,INDEX('Capacity Summary'!$I$139:$BH$238,MATCH('Capacity Backing (Hide)'!BD$132,'Capacity Summary'!$B$139:$B$238,0),MATCH('Capacity Backing (Hide)'!$A143,'Capacity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(Hide)'!$A143,'Capacity Summary'!$I$138:$BH$138,0))&lt;&gt;0,INDEX('Capacity Summary'!$I$139:$BH$238,MATCH('Capacity Backing (Hide)'!BE$132,'Capacity Summary'!$B$139:$B$238,0),MATCH('Capacity Backing (Hide)'!$A143,'Capacity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(Hide)'!$A143,'Capacity Summary'!$I$138:$BH$138,0))&lt;&gt;0,INDEX('Capacity Summary'!$I$139:$BH$238,MATCH('Capacity Backing (Hide)'!BF$132,'Capacity Summary'!$B$139:$B$238,0),MATCH('Capacity Backing (Hide)'!$A143,'Capacity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(Hide)'!$A143,'Capacity Summary'!$I$138:$BH$138,0))&lt;&gt;0,INDEX('Capacity Summary'!$I$139:$BH$238,MATCH('Capacity Backing (Hide)'!BG$132,'Capacity Summary'!$B$139:$B$238,0),MATCH('Capacity Backing (Hide)'!$A143,'Capacity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(Hide)'!$A143,'Capacity Summary'!$I$138:$BH$138,0))&lt;&gt;0,INDEX('Capacity Summary'!$I$139:$BH$238,MATCH('Capacity Backing (Hide)'!BH$132,'Capacity Summary'!$B$139:$B$238,0),MATCH('Capacity Backing (Hide)'!$A143,'Capacity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(Hide)'!$A143,'Capacity Summary'!$I$138:$BH$138,0))&lt;&gt;0,INDEX('Capacity Summary'!$I$139:$BH$238,MATCH('Capacity Backing (Hide)'!BI$132,'Capacity Summary'!$B$139:$B$238,0),MATCH('Capacity Backing (Hide)'!$A143,'Capacity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(Hide)'!$A143,'Capacity Summary'!$I$138:$BH$138,0))&lt;&gt;0,INDEX('Capacity Summary'!$I$139:$BH$238,MATCH('Capacity Backing (Hide)'!BJ$132,'Capacity Summary'!$B$139:$B$238,0),MATCH('Capacity Backing (Hide)'!$A143,'Capacity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(Hide)'!$A143,'Capacity Summary'!$I$138:$BH$138,0))&lt;&gt;0,INDEX('Capacity Summary'!$I$139:$BH$238,MATCH('Capacity Backing (Hide)'!BK$132,'Capacity Summary'!$B$139:$B$238,0),MATCH('Capacity Backing (Hide)'!$A143,'Capacity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(Hide)'!$A143,'Capacity Summary'!$I$138:$BH$138,0))&lt;&gt;0,INDEX('Capacity Summary'!$I$139:$BH$238,MATCH('Capacity Backing (Hide)'!BL$132,'Capacity Summary'!$B$139:$B$238,0),MATCH('Capacity Backing (Hide)'!$A143,'Capacity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(Hide)'!$A143,'Capacity Summary'!$I$138:$BH$138,0))&lt;&gt;0,INDEX('Capacity Summary'!$I$139:$BH$238,MATCH('Capacity Backing (Hide)'!BM$132,'Capacity Summary'!$B$139:$B$238,0),MATCH('Capacity Backing (Hide)'!$A143,'Capacity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(Hide)'!$A143,'Capacity Summary'!$I$138:$BH$138,0))&lt;&gt;0,INDEX('Capacity Summary'!$I$139:$BH$238,MATCH('Capacity Backing (Hide)'!BN$132,'Capacity Summary'!$B$139:$B$238,0),MATCH('Capacity Backing (Hide)'!$A143,'Capacity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(Hide)'!$A143,'Capacity Summary'!$I$138:$BH$138,0))&lt;&gt;0,INDEX('Capacity Summary'!$I$139:$BH$238,MATCH('Capacity Backing (Hide)'!BO$132,'Capacity Summary'!$B$139:$B$238,0),MATCH('Capacity Backing (Hide)'!$A143,'Capacity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(Hide)'!$A143,'Capacity Summary'!$I$138:$BH$138,0))&lt;&gt;0,INDEX('Capacity Summary'!$I$139:$BH$238,MATCH('Capacity Backing (Hide)'!BP$132,'Capacity Summary'!$B$139:$B$238,0),MATCH('Capacity Backing (Hide)'!$A143,'Capacity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(Hide)'!$A143,'Capacity Summary'!$I$138:$BH$138,0))&lt;&gt;0,INDEX('Capacity Summary'!$I$139:$BH$238,MATCH('Capacity Backing (Hide)'!BQ$132,'Capacity Summary'!$B$139:$B$238,0),MATCH('Capacity Backing (Hide)'!$A143,'Capacity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(Hide)'!$A143,'Capacity Summary'!$I$138:$BH$138,0))&lt;&gt;0,INDEX('Capacity Summary'!$I$139:$BH$238,MATCH('Capacity Backing (Hide)'!BR$132,'Capacity Summary'!$B$139:$B$238,0),MATCH('Capacity Backing (Hide)'!$A143,'Capacity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(Hide)'!$A143,'Capacity Summary'!$I$138:$BH$138,0))&lt;&gt;0,INDEX('Capacity Summary'!$I$139:$BH$238,MATCH('Capacity Backing (Hide)'!BS$132,'Capacity Summary'!$B$139:$B$238,0),MATCH('Capacity Backing (Hide)'!$A143,'Capacity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(Hide)'!$A143,'Capacity Summary'!$I$138:$BH$138,0))&lt;&gt;0,INDEX('Capacity Summary'!$I$139:$BH$238,MATCH('Capacity Backing (Hide)'!BT$132,'Capacity Summary'!$B$139:$B$238,0),MATCH('Capacity Backing (Hide)'!$A143,'Capacity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(Hide)'!$A143,'Capacity Summary'!$I$138:$BH$138,0))&lt;&gt;0,INDEX('Capacity Summary'!$I$139:$BH$238,MATCH('Capacity Backing (Hide)'!BU$132,'Capacity Summary'!$B$139:$B$238,0),MATCH('Capacity Backing (Hide)'!$A143,'Capacity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(Hide)'!$A143,'Capacity Summary'!$I$138:$BH$138,0))&lt;&gt;0,INDEX('Capacity Summary'!$I$139:$BH$238,MATCH('Capacity Backing (Hide)'!BV$132,'Capacity Summary'!$B$139:$B$238,0),MATCH('Capacity Backing (Hide)'!$A143,'Capacity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(Hide)'!$A143,'Capacity Summary'!$I$138:$BH$138,0))&lt;&gt;0,INDEX('Capacity Summary'!$I$139:$BH$238,MATCH('Capacity Backing (Hide)'!BW$132,'Capacity Summary'!$B$139:$B$238,0),MATCH('Capacity Backing (Hide)'!$A143,'Capacity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(Hide)'!$A143,'Capacity Summary'!$I$138:$BH$138,0))&lt;&gt;0,INDEX('Capacity Summary'!$I$139:$BH$238,MATCH('Capacity Backing (Hide)'!BX$132,'Capacity Summary'!$B$139:$B$238,0),MATCH('Capacity Backing (Hide)'!$A143,'Capacity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(Hide)'!$A143,'Capacity Summary'!$I$138:$BH$138,0))&lt;&gt;0,INDEX('Capacity Summary'!$I$139:$BH$238,MATCH('Capacity Backing (Hide)'!BY$132,'Capacity Summary'!$B$139:$B$238,0),MATCH('Capacity Backing (Hide)'!$A143,'Capacity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(Hide)'!$A143,'Capacity Summary'!$I$138:$BH$138,0))&lt;&gt;0,INDEX('Capacity Summary'!$I$139:$BH$238,MATCH('Capacity Backing (Hide)'!BZ$132,'Capacity Summary'!$B$139:$B$238,0),MATCH('Capacity Backing (Hide)'!$A143,'Capacity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(Hide)'!$A143,'Capacity Summary'!$I$138:$BH$138,0))&lt;&gt;0,INDEX('Capacity Summary'!$I$139:$BH$238,MATCH('Capacity Backing (Hide)'!CA$132,'Capacity Summary'!$B$139:$B$238,0),MATCH('Capacity Backing (Hide)'!$A143,'Capacity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(Hide)'!$A143,'Capacity Summary'!$I$138:$BH$138,0))&lt;&gt;0,INDEX('Capacity Summary'!$I$139:$BH$238,MATCH('Capacity Backing (Hide)'!CB$132,'Capacity Summary'!$B$139:$B$238,0),MATCH('Capacity Backing (Hide)'!$A143,'Capacity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(Hide)'!$A143,'Capacity Summary'!$I$138:$BH$138,0))&lt;&gt;0,INDEX('Capacity Summary'!$I$139:$BH$238,MATCH('Capacity Backing (Hide)'!CC$132,'Capacity Summary'!$B$139:$B$238,0),MATCH('Capacity Backing (Hide)'!$A143,'Capacity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(Hide)'!$A143,'Capacity Summary'!$I$138:$BH$138,0))&lt;&gt;0,INDEX('Capacity Summary'!$I$139:$BH$238,MATCH('Capacity Backing (Hide)'!CD$132,'Capacity Summary'!$B$139:$B$238,0),MATCH('Capacity Backing (Hide)'!$A143,'Capacity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(Hide)'!$A143,'Capacity Summary'!$I$138:$BH$138,0))&lt;&gt;0,INDEX('Capacity Summary'!$I$139:$BH$238,MATCH('Capacity Backing (Hide)'!CE$132,'Capacity Summary'!$B$139:$B$238,0),MATCH('Capacity Backing (Hide)'!$A143,'Capacity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(Hide)'!$A143,'Capacity Summary'!$I$138:$BH$138,0))&lt;&gt;0,INDEX('Capacity Summary'!$I$139:$BH$238,MATCH('Capacity Backing (Hide)'!CF$132,'Capacity Summary'!$B$139:$B$238,0),MATCH('Capacity Backing (Hide)'!$A143,'Capacity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(Hide)'!$A143,'Capacity Summary'!$I$138:$BH$138,0))&lt;&gt;0,INDEX('Capacity Summary'!$I$139:$BH$238,MATCH('Capacity Backing (Hide)'!CG$132,'Capacity Summary'!$B$139:$B$238,0),MATCH('Capacity Backing (Hide)'!$A143,'Capacity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(Hide)'!$A143,'Capacity Summary'!$I$138:$BH$138,0))&lt;&gt;0,INDEX('Capacity Summary'!$I$139:$BH$238,MATCH('Capacity Backing (Hide)'!CH$132,'Capacity Summary'!$B$139:$B$238,0),MATCH('Capacity Backing (Hide)'!$A143,'Capacity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(Hide)'!$A143,'Capacity Summary'!$I$138:$BH$138,0))&lt;&gt;0,INDEX('Capacity Summary'!$I$139:$BH$238,MATCH('Capacity Backing (Hide)'!CI$132,'Capacity Summary'!$B$139:$B$238,0),MATCH('Capacity Backing (Hide)'!$A143,'Capacity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(Hide)'!$A143,'Capacity Summary'!$I$138:$BH$138,0))&lt;&gt;0,INDEX('Capacity Summary'!$I$139:$BH$238,MATCH('Capacity Backing (Hide)'!CJ$132,'Capacity Summary'!$B$139:$B$238,0),MATCH('Capacity Backing (Hide)'!$A143,'Capacity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(Hide)'!$A143,'Capacity Summary'!$I$138:$BH$138,0))&lt;&gt;0,INDEX('Capacity Summary'!$I$139:$BH$238,MATCH('Capacity Backing (Hide)'!CK$132,'Capacity Summary'!$B$139:$B$238,0),MATCH('Capacity Backing (Hide)'!$A143,'Capacity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(Hide)'!$A143,'Capacity Summary'!$I$138:$BH$138,0))&lt;&gt;0,INDEX('Capacity Summary'!$I$139:$BH$238,MATCH('Capacity Backing (Hide)'!CL$132,'Capacity Summary'!$B$139:$B$238,0),MATCH('Capacity Backing (Hide)'!$A143,'Capacity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(Hide)'!$A143,'Capacity Summary'!$I$138:$BH$138,0))&lt;&gt;0,INDEX('Capacity Summary'!$I$139:$BH$238,MATCH('Capacity Backing (Hide)'!CM$132,'Capacity Summary'!$B$139:$B$238,0),MATCH('Capacity Backing (Hide)'!$A143,'Capacity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(Hide)'!$A143,'Capacity Summary'!$I$138:$BH$138,0))&lt;&gt;0,INDEX('Capacity Summary'!$I$139:$BH$238,MATCH('Capacity Backing (Hide)'!CN$132,'Capacity Summary'!$B$139:$B$238,0),MATCH('Capacity Backing (Hide)'!$A143,'Capacity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(Hide)'!$A143,'Capacity Summary'!$I$138:$BH$138,0))&lt;&gt;0,INDEX('Capacity Summary'!$I$139:$BH$238,MATCH('Capacity Backing (Hide)'!CO$132,'Capacity Summary'!$B$139:$B$238,0),MATCH('Capacity Backing (Hide)'!$A143,'Capacity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(Hide)'!$A143,'Capacity Summary'!$I$138:$BH$138,0))&lt;&gt;0,INDEX('Capacity Summary'!$I$139:$BH$238,MATCH('Capacity Backing (Hide)'!CP$132,'Capacity Summary'!$B$139:$B$238,0),MATCH('Capacity Backing (Hide)'!$A143,'Capacity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(Hide)'!$A143,'Capacity Summary'!$I$138:$BH$138,0))&lt;&gt;0,INDEX('Capacity Summary'!$I$139:$BH$238,MATCH('Capacity Backing (Hide)'!CQ$132,'Capacity Summary'!$B$139:$B$238,0),MATCH('Capacity Backing (Hide)'!$A143,'Capacity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(Hide)'!$A143,'Capacity Summary'!$I$138:$BH$138,0))&lt;&gt;0,INDEX('Capacity Summary'!$I$139:$BH$238,MATCH('Capacity Backing (Hide)'!CR$132,'Capacity Summary'!$B$139:$B$238,0),MATCH('Capacity Backing (Hide)'!$A143,'Capacity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(Hide)'!$A143,'Capacity Summary'!$I$138:$BH$138,0))&lt;&gt;0,INDEX('Capacity Summary'!$I$139:$BH$238,MATCH('Capacity Backing (Hide)'!CS$132,'Capacity Summary'!$B$139:$B$238,0),MATCH('Capacity Backing (Hide)'!$A143,'Capacity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(Hide)'!$A143,'Capacity Summary'!$I$138:$BH$138,0))&lt;&gt;0,INDEX('Capacity Summary'!$I$139:$BH$238,MATCH('Capacity Backing (Hide)'!CT$132,'Capacity Summary'!$B$139:$B$238,0),MATCH('Capacity Backing (Hide)'!$A143,'Capacity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(Hide)'!$A143,'Capacity Summary'!$I$138:$BH$138,0))&lt;&gt;0,INDEX('Capacity Summary'!$I$139:$BH$238,MATCH('Capacity Backing (Hide)'!CU$132,'Capacity Summary'!$B$139:$B$238,0),MATCH('Capacity Backing (Hide)'!$A143,'Capacity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(Hide)'!$A143,'Capacity Summary'!$I$138:$BH$138,0))&lt;&gt;0,INDEX('Capacity Summary'!$I$139:$BH$238,MATCH('Capacity Backing (Hide)'!CV$132,'Capacity Summary'!$B$139:$B$238,0),MATCH('Capacity Backing (Hide)'!$A143,'Capacity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(Hide)'!$A143,'Capacity Summary'!$I$138:$BH$138,0))&lt;&gt;0,INDEX('Capacity Summary'!$I$139:$BH$238,MATCH('Capacity Backing (Hide)'!CW$132,'Capacity Summary'!$B$139:$B$238,0),MATCH('Capacity Backing (Hide)'!$A143,'Capacity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4" spans="1:101" x14ac:dyDescent="0.35">
      <c r="A144" s="2">
        <f ca="1">'Required Capacity (Hide)'!E14</f>
        <v>44267</v>
      </c>
      <c r="B14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(Hide)'!$A144,'Capacity Summary'!$I$138:$BH$138,0))&lt;&gt;0,INDEX('Capacity Summary'!$I$139:$BH$238,MATCH('Capacity Backing (Hide)'!B$132,'Capacity Summary'!$B$139:$B$238,0),MATCH('Capacity Backing (Hide)'!$A144,'Capacity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(Hide)'!$A144,'Capacity Summary'!$I$138:$BH$138,0))&lt;&gt;0,INDEX('Capacity Summary'!$I$139:$BH$238,MATCH('Capacity Backing (Hide)'!C$132,'Capacity Summary'!$B$139:$B$238,0),MATCH('Capacity Backing (Hide)'!$A144,'Capacity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(Hide)'!$A144,'Capacity Summary'!$I$138:$BH$138,0))&lt;&gt;0,INDEX('Capacity Summary'!$I$139:$BH$238,MATCH('Capacity Backing (Hide)'!D$132,'Capacity Summary'!$B$139:$B$238,0),MATCH('Capacity Backing (Hide)'!$A144,'Capacity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(Hide)'!$A144,'Capacity Summary'!$I$138:$BH$138,0))&lt;&gt;0,INDEX('Capacity Summary'!$I$139:$BH$238,MATCH('Capacity Backing (Hide)'!E$132,'Capacity Summary'!$B$139:$B$238,0),MATCH('Capacity Backing (Hide)'!$A144,'Capacity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(Hide)'!$A144,'Capacity Summary'!$I$138:$BH$138,0))&lt;&gt;0,INDEX('Capacity Summary'!$I$139:$BH$238,MATCH('Capacity Backing (Hide)'!F$132,'Capacity Summary'!$B$139:$B$238,0),MATCH('Capacity Backing (Hide)'!$A144,'Capacity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(Hide)'!$A144,'Capacity Summary'!$I$138:$BH$138,0))&lt;&gt;0,INDEX('Capacity Summary'!$I$139:$BH$238,MATCH('Capacity Backing (Hide)'!G$132,'Capacity Summary'!$B$139:$B$238,0),MATCH('Capacity Backing (Hide)'!$A144,'Capacity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(Hide)'!$A144,'Capacity Summary'!$I$138:$BH$138,0))&lt;&gt;0,INDEX('Capacity Summary'!$I$139:$BH$238,MATCH('Capacity Backing (Hide)'!H$132,'Capacity Summary'!$B$139:$B$238,0),MATCH('Capacity Backing (Hide)'!$A144,'Capacity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(Hide)'!$A144,'Capacity Summary'!$I$138:$BH$138,0))&lt;&gt;0,INDEX('Capacity Summary'!$I$139:$BH$238,MATCH('Capacity Backing (Hide)'!I$132,'Capacity Summary'!$B$139:$B$238,0),MATCH('Capacity Backing (Hide)'!$A144,'Capacity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(Hide)'!$A144,'Capacity Summary'!$I$138:$BH$138,0))&lt;&gt;0,INDEX('Capacity Summary'!$I$139:$BH$238,MATCH('Capacity Backing (Hide)'!J$132,'Capacity Summary'!$B$139:$B$238,0),MATCH('Capacity Backing (Hide)'!$A144,'Capacity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(Hide)'!$A144,'Capacity Summary'!$I$138:$BH$138,0))&lt;&gt;0,INDEX('Capacity Summary'!$I$139:$BH$238,MATCH('Capacity Backing (Hide)'!K$132,'Capacity Summary'!$B$139:$B$238,0),MATCH('Capacity Backing (Hide)'!$A144,'Capacity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(Hide)'!$A144,'Capacity Summary'!$I$138:$BH$138,0))&lt;&gt;0,INDEX('Capacity Summary'!$I$139:$BH$238,MATCH('Capacity Backing (Hide)'!L$132,'Capacity Summary'!$B$139:$B$238,0),MATCH('Capacity Backing (Hide)'!$A144,'Capacity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(Hide)'!$A144,'Capacity Summary'!$I$138:$BH$138,0))&lt;&gt;0,INDEX('Capacity Summary'!$I$139:$BH$238,MATCH('Capacity Backing (Hide)'!M$132,'Capacity Summary'!$B$139:$B$238,0),MATCH('Capacity Backing (Hide)'!$A144,'Capacity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(Hide)'!$A144,'Capacity Summary'!$I$138:$BH$138,0))&lt;&gt;0,INDEX('Capacity Summary'!$I$139:$BH$238,MATCH('Capacity Backing (Hide)'!N$132,'Capacity Summary'!$B$139:$B$238,0),MATCH('Capacity Backing (Hide)'!$A144,'Capacity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(Hide)'!$A144,'Capacity Summary'!$I$138:$BH$138,0))&lt;&gt;0,INDEX('Capacity Summary'!$I$139:$BH$238,MATCH('Capacity Backing (Hide)'!O$132,'Capacity Summary'!$B$139:$B$238,0),MATCH('Capacity Backing (Hide)'!$A144,'Capacity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(Hide)'!$A144,'Capacity Summary'!$I$138:$BH$138,0))&lt;&gt;0,INDEX('Capacity Summary'!$I$139:$BH$238,MATCH('Capacity Backing (Hide)'!P$132,'Capacity Summary'!$B$139:$B$238,0),MATCH('Capacity Backing (Hide)'!$A144,'Capacity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(Hide)'!$A144,'Capacity Summary'!$I$138:$BH$138,0))&lt;&gt;0,INDEX('Capacity Summary'!$I$139:$BH$238,MATCH('Capacity Backing (Hide)'!Q$132,'Capacity Summary'!$B$139:$B$238,0),MATCH('Capacity Backing (Hide)'!$A144,'Capacity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(Hide)'!$A144,'Capacity Summary'!$I$138:$BH$138,0))&lt;&gt;0,INDEX('Capacity Summary'!$I$139:$BH$238,MATCH('Capacity Backing (Hide)'!R$132,'Capacity Summary'!$B$139:$B$238,0),MATCH('Capacity Backing (Hide)'!$A144,'Capacity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(Hide)'!$A144,'Capacity Summary'!$I$138:$BH$138,0))&lt;&gt;0,INDEX('Capacity Summary'!$I$139:$BH$238,MATCH('Capacity Backing (Hide)'!S$132,'Capacity Summary'!$B$139:$B$238,0),MATCH('Capacity Backing (Hide)'!$A144,'Capacity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(Hide)'!$A144,'Capacity Summary'!$I$138:$BH$138,0))&lt;&gt;0,INDEX('Capacity Summary'!$I$139:$BH$238,MATCH('Capacity Backing (Hide)'!T$132,'Capacity Summary'!$B$139:$B$238,0),MATCH('Capacity Backing (Hide)'!$A144,'Capacity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(Hide)'!$A144,'Capacity Summary'!$I$138:$BH$138,0))&lt;&gt;0,INDEX('Capacity Summary'!$I$139:$BH$238,MATCH('Capacity Backing (Hide)'!U$132,'Capacity Summary'!$B$139:$B$238,0),MATCH('Capacity Backing (Hide)'!$A144,'Capacity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(Hide)'!$A144,'Capacity Summary'!$I$138:$BH$138,0))&lt;&gt;0,INDEX('Capacity Summary'!$I$139:$BH$238,MATCH('Capacity Backing (Hide)'!V$132,'Capacity Summary'!$B$139:$B$238,0),MATCH('Capacity Backing (Hide)'!$A144,'Capacity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(Hide)'!$A144,'Capacity Summary'!$I$138:$BH$138,0))&lt;&gt;0,INDEX('Capacity Summary'!$I$139:$BH$238,MATCH('Capacity Backing (Hide)'!W$132,'Capacity Summary'!$B$139:$B$238,0),MATCH('Capacity Backing (Hide)'!$A144,'Capacity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(Hide)'!$A144,'Capacity Summary'!$I$138:$BH$138,0))&lt;&gt;0,INDEX('Capacity Summary'!$I$139:$BH$238,MATCH('Capacity Backing (Hide)'!X$132,'Capacity Summary'!$B$139:$B$238,0),MATCH('Capacity Backing (Hide)'!$A144,'Capacity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(Hide)'!$A144,'Capacity Summary'!$I$138:$BH$138,0))&lt;&gt;0,INDEX('Capacity Summary'!$I$139:$BH$238,MATCH('Capacity Backing (Hide)'!Y$132,'Capacity Summary'!$B$139:$B$238,0),MATCH('Capacity Backing (Hide)'!$A144,'Capacity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(Hide)'!$A144,'Capacity Summary'!$I$138:$BH$138,0))&lt;&gt;0,INDEX('Capacity Summary'!$I$139:$BH$238,MATCH('Capacity Backing (Hide)'!Z$132,'Capacity Summary'!$B$139:$B$238,0),MATCH('Capacity Backing (Hide)'!$A144,'Capacity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(Hide)'!$A144,'Capacity Summary'!$I$138:$BH$138,0))&lt;&gt;0,INDEX('Capacity Summary'!$I$139:$BH$238,MATCH('Capacity Backing (Hide)'!AA$132,'Capacity Summary'!$B$139:$B$238,0),MATCH('Capacity Backing (Hide)'!$A144,'Capacity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(Hide)'!$A144,'Capacity Summary'!$I$138:$BH$138,0))&lt;&gt;0,INDEX('Capacity Summary'!$I$139:$BH$238,MATCH('Capacity Backing (Hide)'!AB$132,'Capacity Summary'!$B$139:$B$238,0),MATCH('Capacity Backing (Hide)'!$A144,'Capacity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(Hide)'!$A144,'Capacity Summary'!$I$138:$BH$138,0))&lt;&gt;0,INDEX('Capacity Summary'!$I$139:$BH$238,MATCH('Capacity Backing (Hide)'!AC$132,'Capacity Summary'!$B$139:$B$238,0),MATCH('Capacity Backing (Hide)'!$A144,'Capacity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(Hide)'!$A144,'Capacity Summary'!$I$138:$BH$138,0))&lt;&gt;0,INDEX('Capacity Summary'!$I$139:$BH$238,MATCH('Capacity Backing (Hide)'!AD$132,'Capacity Summary'!$B$139:$B$238,0),MATCH('Capacity Backing (Hide)'!$A144,'Capacity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(Hide)'!$A144,'Capacity Summary'!$I$138:$BH$138,0))&lt;&gt;0,INDEX('Capacity Summary'!$I$139:$BH$238,MATCH('Capacity Backing (Hide)'!AE$132,'Capacity Summary'!$B$139:$B$238,0),MATCH('Capacity Backing (Hide)'!$A144,'Capacity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(Hide)'!$A144,'Capacity Summary'!$I$138:$BH$138,0))&lt;&gt;0,INDEX('Capacity Summary'!$I$139:$BH$238,MATCH('Capacity Backing (Hide)'!AF$132,'Capacity Summary'!$B$139:$B$238,0),MATCH('Capacity Backing (Hide)'!$A144,'Capacity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(Hide)'!$A144,'Capacity Summary'!$I$138:$BH$138,0))&lt;&gt;0,INDEX('Capacity Summary'!$I$139:$BH$238,MATCH('Capacity Backing (Hide)'!AG$132,'Capacity Summary'!$B$139:$B$238,0),MATCH('Capacity Backing (Hide)'!$A144,'Capacity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(Hide)'!$A144,'Capacity Summary'!$I$138:$BH$138,0))&lt;&gt;0,INDEX('Capacity Summary'!$I$139:$BH$238,MATCH('Capacity Backing (Hide)'!AH$132,'Capacity Summary'!$B$139:$B$238,0),MATCH('Capacity Backing (Hide)'!$A144,'Capacity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(Hide)'!$A144,'Capacity Summary'!$I$138:$BH$138,0))&lt;&gt;0,INDEX('Capacity Summary'!$I$139:$BH$238,MATCH('Capacity Backing (Hide)'!AI$132,'Capacity Summary'!$B$139:$B$238,0),MATCH('Capacity Backing (Hide)'!$A144,'Capacity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(Hide)'!$A144,'Capacity Summary'!$I$138:$BH$138,0))&lt;&gt;0,INDEX('Capacity Summary'!$I$139:$BH$238,MATCH('Capacity Backing (Hide)'!AJ$132,'Capacity Summary'!$B$139:$B$238,0),MATCH('Capacity Backing (Hide)'!$A144,'Capacity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(Hide)'!$A144,'Capacity Summary'!$I$138:$BH$138,0))&lt;&gt;0,INDEX('Capacity Summary'!$I$139:$BH$238,MATCH('Capacity Backing (Hide)'!AK$132,'Capacity Summary'!$B$139:$B$238,0),MATCH('Capacity Backing (Hide)'!$A144,'Capacity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(Hide)'!$A144,'Capacity Summary'!$I$138:$BH$138,0))&lt;&gt;0,INDEX('Capacity Summary'!$I$139:$BH$238,MATCH('Capacity Backing (Hide)'!AL$132,'Capacity Summary'!$B$139:$B$238,0),MATCH('Capacity Backing (Hide)'!$A144,'Capacity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(Hide)'!$A144,'Capacity Summary'!$I$138:$BH$138,0))&lt;&gt;0,INDEX('Capacity Summary'!$I$139:$BH$238,MATCH('Capacity Backing (Hide)'!AM$132,'Capacity Summary'!$B$139:$B$238,0),MATCH('Capacity Backing (Hide)'!$A144,'Capacity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(Hide)'!$A144,'Capacity Summary'!$I$138:$BH$138,0))&lt;&gt;0,INDEX('Capacity Summary'!$I$139:$BH$238,MATCH('Capacity Backing (Hide)'!AN$132,'Capacity Summary'!$B$139:$B$238,0),MATCH('Capacity Backing (Hide)'!$A144,'Capacity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(Hide)'!$A144,'Capacity Summary'!$I$138:$BH$138,0))&lt;&gt;0,INDEX('Capacity Summary'!$I$139:$BH$238,MATCH('Capacity Backing (Hide)'!AO$132,'Capacity Summary'!$B$139:$B$238,0),MATCH('Capacity Backing (Hide)'!$A144,'Capacity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(Hide)'!$A144,'Capacity Summary'!$I$138:$BH$138,0))&lt;&gt;0,INDEX('Capacity Summary'!$I$139:$BH$238,MATCH('Capacity Backing (Hide)'!AP$132,'Capacity Summary'!$B$139:$B$238,0),MATCH('Capacity Backing (Hide)'!$A144,'Capacity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(Hide)'!$A144,'Capacity Summary'!$I$138:$BH$138,0))&lt;&gt;0,INDEX('Capacity Summary'!$I$139:$BH$238,MATCH('Capacity Backing (Hide)'!AQ$132,'Capacity Summary'!$B$139:$B$238,0),MATCH('Capacity Backing (Hide)'!$A144,'Capacity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(Hide)'!$A144,'Capacity Summary'!$I$138:$BH$138,0))&lt;&gt;0,INDEX('Capacity Summary'!$I$139:$BH$238,MATCH('Capacity Backing (Hide)'!AR$132,'Capacity Summary'!$B$139:$B$238,0),MATCH('Capacity Backing (Hide)'!$A144,'Capacity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(Hide)'!$A144,'Capacity Summary'!$I$138:$BH$138,0))&lt;&gt;0,INDEX('Capacity Summary'!$I$139:$BH$238,MATCH('Capacity Backing (Hide)'!AS$132,'Capacity Summary'!$B$139:$B$238,0),MATCH('Capacity Backing (Hide)'!$A144,'Capacity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(Hide)'!$A144,'Capacity Summary'!$I$138:$BH$138,0))&lt;&gt;0,INDEX('Capacity Summary'!$I$139:$BH$238,MATCH('Capacity Backing (Hide)'!AT$132,'Capacity Summary'!$B$139:$B$238,0),MATCH('Capacity Backing (Hide)'!$A144,'Capacity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(Hide)'!$A144,'Capacity Summary'!$I$138:$BH$138,0))&lt;&gt;0,INDEX('Capacity Summary'!$I$139:$BH$238,MATCH('Capacity Backing (Hide)'!AU$132,'Capacity Summary'!$B$139:$B$238,0),MATCH('Capacity Backing (Hide)'!$A144,'Capacity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(Hide)'!$A144,'Capacity Summary'!$I$138:$BH$138,0))&lt;&gt;0,INDEX('Capacity Summary'!$I$139:$BH$238,MATCH('Capacity Backing (Hide)'!AV$132,'Capacity Summary'!$B$139:$B$238,0),MATCH('Capacity Backing (Hide)'!$A144,'Capacity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(Hide)'!$A144,'Capacity Summary'!$I$138:$BH$138,0))&lt;&gt;0,INDEX('Capacity Summary'!$I$139:$BH$238,MATCH('Capacity Backing (Hide)'!AW$132,'Capacity Summary'!$B$139:$B$238,0),MATCH('Capacity Backing (Hide)'!$A144,'Capacity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(Hide)'!$A144,'Capacity Summary'!$I$138:$BH$138,0))&lt;&gt;0,INDEX('Capacity Summary'!$I$139:$BH$238,MATCH('Capacity Backing (Hide)'!AX$132,'Capacity Summary'!$B$139:$B$238,0),MATCH('Capacity Backing (Hide)'!$A144,'Capacity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(Hide)'!$A144,'Capacity Summary'!$I$138:$BH$138,0))&lt;&gt;0,INDEX('Capacity Summary'!$I$139:$BH$238,MATCH('Capacity Backing (Hide)'!AY$132,'Capacity Summary'!$B$139:$B$238,0),MATCH('Capacity Backing (Hide)'!$A144,'Capacity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(Hide)'!$A144,'Capacity Summary'!$I$138:$BH$138,0))&lt;&gt;0,INDEX('Capacity Summary'!$I$139:$BH$238,MATCH('Capacity Backing (Hide)'!AZ$132,'Capacity Summary'!$B$139:$B$238,0),MATCH('Capacity Backing (Hide)'!$A144,'Capacity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(Hide)'!$A144,'Capacity Summary'!$I$138:$BH$138,0))&lt;&gt;0,INDEX('Capacity Summary'!$I$139:$BH$238,MATCH('Capacity Backing (Hide)'!BA$132,'Capacity Summary'!$B$139:$B$238,0),MATCH('Capacity Backing (Hide)'!$A144,'Capacity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(Hide)'!$A144,'Capacity Summary'!$I$138:$BH$138,0))&lt;&gt;0,INDEX('Capacity Summary'!$I$139:$BH$238,MATCH('Capacity Backing (Hide)'!BB$132,'Capacity Summary'!$B$139:$B$238,0),MATCH('Capacity Backing (Hide)'!$A144,'Capacity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(Hide)'!$A144,'Capacity Summary'!$I$138:$BH$138,0))&lt;&gt;0,INDEX('Capacity Summary'!$I$139:$BH$238,MATCH('Capacity Backing (Hide)'!BC$132,'Capacity Summary'!$B$139:$B$238,0),MATCH('Capacity Backing (Hide)'!$A144,'Capacity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(Hide)'!$A144,'Capacity Summary'!$I$138:$BH$138,0))&lt;&gt;0,INDEX('Capacity Summary'!$I$139:$BH$238,MATCH('Capacity Backing (Hide)'!BD$132,'Capacity Summary'!$B$139:$B$238,0),MATCH('Capacity Backing (Hide)'!$A144,'Capacity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(Hide)'!$A144,'Capacity Summary'!$I$138:$BH$138,0))&lt;&gt;0,INDEX('Capacity Summary'!$I$139:$BH$238,MATCH('Capacity Backing (Hide)'!BE$132,'Capacity Summary'!$B$139:$B$238,0),MATCH('Capacity Backing (Hide)'!$A144,'Capacity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(Hide)'!$A144,'Capacity Summary'!$I$138:$BH$138,0))&lt;&gt;0,INDEX('Capacity Summary'!$I$139:$BH$238,MATCH('Capacity Backing (Hide)'!BF$132,'Capacity Summary'!$B$139:$B$238,0),MATCH('Capacity Backing (Hide)'!$A144,'Capacity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(Hide)'!$A144,'Capacity Summary'!$I$138:$BH$138,0))&lt;&gt;0,INDEX('Capacity Summary'!$I$139:$BH$238,MATCH('Capacity Backing (Hide)'!BG$132,'Capacity Summary'!$B$139:$B$238,0),MATCH('Capacity Backing (Hide)'!$A144,'Capacity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(Hide)'!$A144,'Capacity Summary'!$I$138:$BH$138,0))&lt;&gt;0,INDEX('Capacity Summary'!$I$139:$BH$238,MATCH('Capacity Backing (Hide)'!BH$132,'Capacity Summary'!$B$139:$B$238,0),MATCH('Capacity Backing (Hide)'!$A144,'Capacity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(Hide)'!$A144,'Capacity Summary'!$I$138:$BH$138,0))&lt;&gt;0,INDEX('Capacity Summary'!$I$139:$BH$238,MATCH('Capacity Backing (Hide)'!BI$132,'Capacity Summary'!$B$139:$B$238,0),MATCH('Capacity Backing (Hide)'!$A144,'Capacity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(Hide)'!$A144,'Capacity Summary'!$I$138:$BH$138,0))&lt;&gt;0,INDEX('Capacity Summary'!$I$139:$BH$238,MATCH('Capacity Backing (Hide)'!BJ$132,'Capacity Summary'!$B$139:$B$238,0),MATCH('Capacity Backing (Hide)'!$A144,'Capacity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(Hide)'!$A144,'Capacity Summary'!$I$138:$BH$138,0))&lt;&gt;0,INDEX('Capacity Summary'!$I$139:$BH$238,MATCH('Capacity Backing (Hide)'!BK$132,'Capacity Summary'!$B$139:$B$238,0),MATCH('Capacity Backing (Hide)'!$A144,'Capacity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(Hide)'!$A144,'Capacity Summary'!$I$138:$BH$138,0))&lt;&gt;0,INDEX('Capacity Summary'!$I$139:$BH$238,MATCH('Capacity Backing (Hide)'!BL$132,'Capacity Summary'!$B$139:$B$238,0),MATCH('Capacity Backing (Hide)'!$A144,'Capacity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(Hide)'!$A144,'Capacity Summary'!$I$138:$BH$138,0))&lt;&gt;0,INDEX('Capacity Summary'!$I$139:$BH$238,MATCH('Capacity Backing (Hide)'!BM$132,'Capacity Summary'!$B$139:$B$238,0),MATCH('Capacity Backing (Hide)'!$A144,'Capacity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(Hide)'!$A144,'Capacity Summary'!$I$138:$BH$138,0))&lt;&gt;0,INDEX('Capacity Summary'!$I$139:$BH$238,MATCH('Capacity Backing (Hide)'!BN$132,'Capacity Summary'!$B$139:$B$238,0),MATCH('Capacity Backing (Hide)'!$A144,'Capacity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(Hide)'!$A144,'Capacity Summary'!$I$138:$BH$138,0))&lt;&gt;0,INDEX('Capacity Summary'!$I$139:$BH$238,MATCH('Capacity Backing (Hide)'!BO$132,'Capacity Summary'!$B$139:$B$238,0),MATCH('Capacity Backing (Hide)'!$A144,'Capacity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(Hide)'!$A144,'Capacity Summary'!$I$138:$BH$138,0))&lt;&gt;0,INDEX('Capacity Summary'!$I$139:$BH$238,MATCH('Capacity Backing (Hide)'!BP$132,'Capacity Summary'!$B$139:$B$238,0),MATCH('Capacity Backing (Hide)'!$A144,'Capacity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(Hide)'!$A144,'Capacity Summary'!$I$138:$BH$138,0))&lt;&gt;0,INDEX('Capacity Summary'!$I$139:$BH$238,MATCH('Capacity Backing (Hide)'!BQ$132,'Capacity Summary'!$B$139:$B$238,0),MATCH('Capacity Backing (Hide)'!$A144,'Capacity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(Hide)'!$A144,'Capacity Summary'!$I$138:$BH$138,0))&lt;&gt;0,INDEX('Capacity Summary'!$I$139:$BH$238,MATCH('Capacity Backing (Hide)'!BR$132,'Capacity Summary'!$B$139:$B$238,0),MATCH('Capacity Backing (Hide)'!$A144,'Capacity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(Hide)'!$A144,'Capacity Summary'!$I$138:$BH$138,0))&lt;&gt;0,INDEX('Capacity Summary'!$I$139:$BH$238,MATCH('Capacity Backing (Hide)'!BS$132,'Capacity Summary'!$B$139:$B$238,0),MATCH('Capacity Backing (Hide)'!$A144,'Capacity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(Hide)'!$A144,'Capacity Summary'!$I$138:$BH$138,0))&lt;&gt;0,INDEX('Capacity Summary'!$I$139:$BH$238,MATCH('Capacity Backing (Hide)'!BT$132,'Capacity Summary'!$B$139:$B$238,0),MATCH('Capacity Backing (Hide)'!$A144,'Capacity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(Hide)'!$A144,'Capacity Summary'!$I$138:$BH$138,0))&lt;&gt;0,INDEX('Capacity Summary'!$I$139:$BH$238,MATCH('Capacity Backing (Hide)'!BU$132,'Capacity Summary'!$B$139:$B$238,0),MATCH('Capacity Backing (Hide)'!$A144,'Capacity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(Hide)'!$A144,'Capacity Summary'!$I$138:$BH$138,0))&lt;&gt;0,INDEX('Capacity Summary'!$I$139:$BH$238,MATCH('Capacity Backing (Hide)'!BV$132,'Capacity Summary'!$B$139:$B$238,0),MATCH('Capacity Backing (Hide)'!$A144,'Capacity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(Hide)'!$A144,'Capacity Summary'!$I$138:$BH$138,0))&lt;&gt;0,INDEX('Capacity Summary'!$I$139:$BH$238,MATCH('Capacity Backing (Hide)'!BW$132,'Capacity Summary'!$B$139:$B$238,0),MATCH('Capacity Backing (Hide)'!$A144,'Capacity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(Hide)'!$A144,'Capacity Summary'!$I$138:$BH$138,0))&lt;&gt;0,INDEX('Capacity Summary'!$I$139:$BH$238,MATCH('Capacity Backing (Hide)'!BX$132,'Capacity Summary'!$B$139:$B$238,0),MATCH('Capacity Backing (Hide)'!$A144,'Capacity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(Hide)'!$A144,'Capacity Summary'!$I$138:$BH$138,0))&lt;&gt;0,INDEX('Capacity Summary'!$I$139:$BH$238,MATCH('Capacity Backing (Hide)'!BY$132,'Capacity Summary'!$B$139:$B$238,0),MATCH('Capacity Backing (Hide)'!$A144,'Capacity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(Hide)'!$A144,'Capacity Summary'!$I$138:$BH$138,0))&lt;&gt;0,INDEX('Capacity Summary'!$I$139:$BH$238,MATCH('Capacity Backing (Hide)'!BZ$132,'Capacity Summary'!$B$139:$B$238,0),MATCH('Capacity Backing (Hide)'!$A144,'Capacity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(Hide)'!$A144,'Capacity Summary'!$I$138:$BH$138,0))&lt;&gt;0,INDEX('Capacity Summary'!$I$139:$BH$238,MATCH('Capacity Backing (Hide)'!CA$132,'Capacity Summary'!$B$139:$B$238,0),MATCH('Capacity Backing (Hide)'!$A144,'Capacity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(Hide)'!$A144,'Capacity Summary'!$I$138:$BH$138,0))&lt;&gt;0,INDEX('Capacity Summary'!$I$139:$BH$238,MATCH('Capacity Backing (Hide)'!CB$132,'Capacity Summary'!$B$139:$B$238,0),MATCH('Capacity Backing (Hide)'!$A144,'Capacity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(Hide)'!$A144,'Capacity Summary'!$I$138:$BH$138,0))&lt;&gt;0,INDEX('Capacity Summary'!$I$139:$BH$238,MATCH('Capacity Backing (Hide)'!CC$132,'Capacity Summary'!$B$139:$B$238,0),MATCH('Capacity Backing (Hide)'!$A144,'Capacity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(Hide)'!$A144,'Capacity Summary'!$I$138:$BH$138,0))&lt;&gt;0,INDEX('Capacity Summary'!$I$139:$BH$238,MATCH('Capacity Backing (Hide)'!CD$132,'Capacity Summary'!$B$139:$B$238,0),MATCH('Capacity Backing (Hide)'!$A144,'Capacity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(Hide)'!$A144,'Capacity Summary'!$I$138:$BH$138,0))&lt;&gt;0,INDEX('Capacity Summary'!$I$139:$BH$238,MATCH('Capacity Backing (Hide)'!CE$132,'Capacity Summary'!$B$139:$B$238,0),MATCH('Capacity Backing (Hide)'!$A144,'Capacity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(Hide)'!$A144,'Capacity Summary'!$I$138:$BH$138,0))&lt;&gt;0,INDEX('Capacity Summary'!$I$139:$BH$238,MATCH('Capacity Backing (Hide)'!CF$132,'Capacity Summary'!$B$139:$B$238,0),MATCH('Capacity Backing (Hide)'!$A144,'Capacity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(Hide)'!$A144,'Capacity Summary'!$I$138:$BH$138,0))&lt;&gt;0,INDEX('Capacity Summary'!$I$139:$BH$238,MATCH('Capacity Backing (Hide)'!CG$132,'Capacity Summary'!$B$139:$B$238,0),MATCH('Capacity Backing (Hide)'!$A144,'Capacity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(Hide)'!$A144,'Capacity Summary'!$I$138:$BH$138,0))&lt;&gt;0,INDEX('Capacity Summary'!$I$139:$BH$238,MATCH('Capacity Backing (Hide)'!CH$132,'Capacity Summary'!$B$139:$B$238,0),MATCH('Capacity Backing (Hide)'!$A144,'Capacity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(Hide)'!$A144,'Capacity Summary'!$I$138:$BH$138,0))&lt;&gt;0,INDEX('Capacity Summary'!$I$139:$BH$238,MATCH('Capacity Backing (Hide)'!CI$132,'Capacity Summary'!$B$139:$B$238,0),MATCH('Capacity Backing (Hide)'!$A144,'Capacity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(Hide)'!$A144,'Capacity Summary'!$I$138:$BH$138,0))&lt;&gt;0,INDEX('Capacity Summary'!$I$139:$BH$238,MATCH('Capacity Backing (Hide)'!CJ$132,'Capacity Summary'!$B$139:$B$238,0),MATCH('Capacity Backing (Hide)'!$A144,'Capacity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(Hide)'!$A144,'Capacity Summary'!$I$138:$BH$138,0))&lt;&gt;0,INDEX('Capacity Summary'!$I$139:$BH$238,MATCH('Capacity Backing (Hide)'!CK$132,'Capacity Summary'!$B$139:$B$238,0),MATCH('Capacity Backing (Hide)'!$A144,'Capacity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(Hide)'!$A144,'Capacity Summary'!$I$138:$BH$138,0))&lt;&gt;0,INDEX('Capacity Summary'!$I$139:$BH$238,MATCH('Capacity Backing (Hide)'!CL$132,'Capacity Summary'!$B$139:$B$238,0),MATCH('Capacity Backing (Hide)'!$A144,'Capacity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(Hide)'!$A144,'Capacity Summary'!$I$138:$BH$138,0))&lt;&gt;0,INDEX('Capacity Summary'!$I$139:$BH$238,MATCH('Capacity Backing (Hide)'!CM$132,'Capacity Summary'!$B$139:$B$238,0),MATCH('Capacity Backing (Hide)'!$A144,'Capacity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(Hide)'!$A144,'Capacity Summary'!$I$138:$BH$138,0))&lt;&gt;0,INDEX('Capacity Summary'!$I$139:$BH$238,MATCH('Capacity Backing (Hide)'!CN$132,'Capacity Summary'!$B$139:$B$238,0),MATCH('Capacity Backing (Hide)'!$A144,'Capacity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(Hide)'!$A144,'Capacity Summary'!$I$138:$BH$138,0))&lt;&gt;0,INDEX('Capacity Summary'!$I$139:$BH$238,MATCH('Capacity Backing (Hide)'!CO$132,'Capacity Summary'!$B$139:$B$238,0),MATCH('Capacity Backing (Hide)'!$A144,'Capacity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(Hide)'!$A144,'Capacity Summary'!$I$138:$BH$138,0))&lt;&gt;0,INDEX('Capacity Summary'!$I$139:$BH$238,MATCH('Capacity Backing (Hide)'!CP$132,'Capacity Summary'!$B$139:$B$238,0),MATCH('Capacity Backing (Hide)'!$A144,'Capacity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(Hide)'!$A144,'Capacity Summary'!$I$138:$BH$138,0))&lt;&gt;0,INDEX('Capacity Summary'!$I$139:$BH$238,MATCH('Capacity Backing (Hide)'!CQ$132,'Capacity Summary'!$B$139:$B$238,0),MATCH('Capacity Backing (Hide)'!$A144,'Capacity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(Hide)'!$A144,'Capacity Summary'!$I$138:$BH$138,0))&lt;&gt;0,INDEX('Capacity Summary'!$I$139:$BH$238,MATCH('Capacity Backing (Hide)'!CR$132,'Capacity Summary'!$B$139:$B$238,0),MATCH('Capacity Backing (Hide)'!$A144,'Capacity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(Hide)'!$A144,'Capacity Summary'!$I$138:$BH$138,0))&lt;&gt;0,INDEX('Capacity Summary'!$I$139:$BH$238,MATCH('Capacity Backing (Hide)'!CS$132,'Capacity Summary'!$B$139:$B$238,0),MATCH('Capacity Backing (Hide)'!$A144,'Capacity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(Hide)'!$A144,'Capacity Summary'!$I$138:$BH$138,0))&lt;&gt;0,INDEX('Capacity Summary'!$I$139:$BH$238,MATCH('Capacity Backing (Hide)'!CT$132,'Capacity Summary'!$B$139:$B$238,0),MATCH('Capacity Backing (Hide)'!$A144,'Capacity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(Hide)'!$A144,'Capacity Summary'!$I$138:$BH$138,0))&lt;&gt;0,INDEX('Capacity Summary'!$I$139:$BH$238,MATCH('Capacity Backing (Hide)'!CU$132,'Capacity Summary'!$B$139:$B$238,0),MATCH('Capacity Backing (Hide)'!$A144,'Capacity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(Hide)'!$A144,'Capacity Summary'!$I$138:$BH$138,0))&lt;&gt;0,INDEX('Capacity Summary'!$I$139:$BH$238,MATCH('Capacity Backing (Hide)'!CV$132,'Capacity Summary'!$B$139:$B$238,0),MATCH('Capacity Backing (Hide)'!$A144,'Capacity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(Hide)'!$A144,'Capacity Summary'!$I$138:$BH$138,0))&lt;&gt;0,INDEX('Capacity Summary'!$I$139:$BH$238,MATCH('Capacity Backing (Hide)'!CW$132,'Capacity Summary'!$B$139:$B$238,0),MATCH('Capacity Backing (Hide)'!$A144,'Capacity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5" spans="1:101" x14ac:dyDescent="0.35">
      <c r="A145" s="2">
        <f ca="1">'Required Capacity (Hide)'!E15</f>
        <v>44274</v>
      </c>
      <c r="B14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(Hide)'!$A145,'Capacity Summary'!$I$138:$BH$138,0))&lt;&gt;0,INDEX('Capacity Summary'!$I$139:$BH$238,MATCH('Capacity Backing (Hide)'!B$132,'Capacity Summary'!$B$139:$B$238,0),MATCH('Capacity Backing (Hide)'!$A145,'Capacity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(Hide)'!$A145,'Capacity Summary'!$I$138:$BH$138,0))&lt;&gt;0,INDEX('Capacity Summary'!$I$139:$BH$238,MATCH('Capacity Backing (Hide)'!C$132,'Capacity Summary'!$B$139:$B$238,0),MATCH('Capacity Backing (Hide)'!$A145,'Capacity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(Hide)'!$A145,'Capacity Summary'!$I$138:$BH$138,0))&lt;&gt;0,INDEX('Capacity Summary'!$I$139:$BH$238,MATCH('Capacity Backing (Hide)'!D$132,'Capacity Summary'!$B$139:$B$238,0),MATCH('Capacity Backing (Hide)'!$A145,'Capacity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(Hide)'!$A145,'Capacity Summary'!$I$138:$BH$138,0))&lt;&gt;0,INDEX('Capacity Summary'!$I$139:$BH$238,MATCH('Capacity Backing (Hide)'!E$132,'Capacity Summary'!$B$139:$B$238,0),MATCH('Capacity Backing (Hide)'!$A145,'Capacity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(Hide)'!$A145,'Capacity Summary'!$I$138:$BH$138,0))&lt;&gt;0,INDEX('Capacity Summary'!$I$139:$BH$238,MATCH('Capacity Backing (Hide)'!F$132,'Capacity Summary'!$B$139:$B$238,0),MATCH('Capacity Backing (Hide)'!$A145,'Capacity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(Hide)'!$A145,'Capacity Summary'!$I$138:$BH$138,0))&lt;&gt;0,INDEX('Capacity Summary'!$I$139:$BH$238,MATCH('Capacity Backing (Hide)'!G$132,'Capacity Summary'!$B$139:$B$238,0),MATCH('Capacity Backing (Hide)'!$A145,'Capacity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(Hide)'!$A145,'Capacity Summary'!$I$138:$BH$138,0))&lt;&gt;0,INDEX('Capacity Summary'!$I$139:$BH$238,MATCH('Capacity Backing (Hide)'!H$132,'Capacity Summary'!$B$139:$B$238,0),MATCH('Capacity Backing (Hide)'!$A145,'Capacity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(Hide)'!$A145,'Capacity Summary'!$I$138:$BH$138,0))&lt;&gt;0,INDEX('Capacity Summary'!$I$139:$BH$238,MATCH('Capacity Backing (Hide)'!I$132,'Capacity Summary'!$B$139:$B$238,0),MATCH('Capacity Backing (Hide)'!$A145,'Capacity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(Hide)'!$A145,'Capacity Summary'!$I$138:$BH$138,0))&lt;&gt;0,INDEX('Capacity Summary'!$I$139:$BH$238,MATCH('Capacity Backing (Hide)'!J$132,'Capacity Summary'!$B$139:$B$238,0),MATCH('Capacity Backing (Hide)'!$A145,'Capacity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(Hide)'!$A145,'Capacity Summary'!$I$138:$BH$138,0))&lt;&gt;0,INDEX('Capacity Summary'!$I$139:$BH$238,MATCH('Capacity Backing (Hide)'!K$132,'Capacity Summary'!$B$139:$B$238,0),MATCH('Capacity Backing (Hide)'!$A145,'Capacity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(Hide)'!$A145,'Capacity Summary'!$I$138:$BH$138,0))&lt;&gt;0,INDEX('Capacity Summary'!$I$139:$BH$238,MATCH('Capacity Backing (Hide)'!L$132,'Capacity Summary'!$B$139:$B$238,0),MATCH('Capacity Backing (Hide)'!$A145,'Capacity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(Hide)'!$A145,'Capacity Summary'!$I$138:$BH$138,0))&lt;&gt;0,INDEX('Capacity Summary'!$I$139:$BH$238,MATCH('Capacity Backing (Hide)'!M$132,'Capacity Summary'!$B$139:$B$238,0),MATCH('Capacity Backing (Hide)'!$A145,'Capacity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(Hide)'!$A145,'Capacity Summary'!$I$138:$BH$138,0))&lt;&gt;0,INDEX('Capacity Summary'!$I$139:$BH$238,MATCH('Capacity Backing (Hide)'!N$132,'Capacity Summary'!$B$139:$B$238,0),MATCH('Capacity Backing (Hide)'!$A145,'Capacity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(Hide)'!$A145,'Capacity Summary'!$I$138:$BH$138,0))&lt;&gt;0,INDEX('Capacity Summary'!$I$139:$BH$238,MATCH('Capacity Backing (Hide)'!O$132,'Capacity Summary'!$B$139:$B$238,0),MATCH('Capacity Backing (Hide)'!$A145,'Capacity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(Hide)'!$A145,'Capacity Summary'!$I$138:$BH$138,0))&lt;&gt;0,INDEX('Capacity Summary'!$I$139:$BH$238,MATCH('Capacity Backing (Hide)'!P$132,'Capacity Summary'!$B$139:$B$238,0),MATCH('Capacity Backing (Hide)'!$A145,'Capacity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(Hide)'!$A145,'Capacity Summary'!$I$138:$BH$138,0))&lt;&gt;0,INDEX('Capacity Summary'!$I$139:$BH$238,MATCH('Capacity Backing (Hide)'!Q$132,'Capacity Summary'!$B$139:$B$238,0),MATCH('Capacity Backing (Hide)'!$A145,'Capacity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(Hide)'!$A145,'Capacity Summary'!$I$138:$BH$138,0))&lt;&gt;0,INDEX('Capacity Summary'!$I$139:$BH$238,MATCH('Capacity Backing (Hide)'!R$132,'Capacity Summary'!$B$139:$B$238,0),MATCH('Capacity Backing (Hide)'!$A145,'Capacity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(Hide)'!$A145,'Capacity Summary'!$I$138:$BH$138,0))&lt;&gt;0,INDEX('Capacity Summary'!$I$139:$BH$238,MATCH('Capacity Backing (Hide)'!S$132,'Capacity Summary'!$B$139:$B$238,0),MATCH('Capacity Backing (Hide)'!$A145,'Capacity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(Hide)'!$A145,'Capacity Summary'!$I$138:$BH$138,0))&lt;&gt;0,INDEX('Capacity Summary'!$I$139:$BH$238,MATCH('Capacity Backing (Hide)'!T$132,'Capacity Summary'!$B$139:$B$238,0),MATCH('Capacity Backing (Hide)'!$A145,'Capacity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(Hide)'!$A145,'Capacity Summary'!$I$138:$BH$138,0))&lt;&gt;0,INDEX('Capacity Summary'!$I$139:$BH$238,MATCH('Capacity Backing (Hide)'!U$132,'Capacity Summary'!$B$139:$B$238,0),MATCH('Capacity Backing (Hide)'!$A145,'Capacity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(Hide)'!$A145,'Capacity Summary'!$I$138:$BH$138,0))&lt;&gt;0,INDEX('Capacity Summary'!$I$139:$BH$238,MATCH('Capacity Backing (Hide)'!V$132,'Capacity Summary'!$B$139:$B$238,0),MATCH('Capacity Backing (Hide)'!$A145,'Capacity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(Hide)'!$A145,'Capacity Summary'!$I$138:$BH$138,0))&lt;&gt;0,INDEX('Capacity Summary'!$I$139:$BH$238,MATCH('Capacity Backing (Hide)'!W$132,'Capacity Summary'!$B$139:$B$238,0),MATCH('Capacity Backing (Hide)'!$A145,'Capacity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(Hide)'!$A145,'Capacity Summary'!$I$138:$BH$138,0))&lt;&gt;0,INDEX('Capacity Summary'!$I$139:$BH$238,MATCH('Capacity Backing (Hide)'!X$132,'Capacity Summary'!$B$139:$B$238,0),MATCH('Capacity Backing (Hide)'!$A145,'Capacity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(Hide)'!$A145,'Capacity Summary'!$I$138:$BH$138,0))&lt;&gt;0,INDEX('Capacity Summary'!$I$139:$BH$238,MATCH('Capacity Backing (Hide)'!Y$132,'Capacity Summary'!$B$139:$B$238,0),MATCH('Capacity Backing (Hide)'!$A145,'Capacity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(Hide)'!$A145,'Capacity Summary'!$I$138:$BH$138,0))&lt;&gt;0,INDEX('Capacity Summary'!$I$139:$BH$238,MATCH('Capacity Backing (Hide)'!Z$132,'Capacity Summary'!$B$139:$B$238,0),MATCH('Capacity Backing (Hide)'!$A145,'Capacity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(Hide)'!$A145,'Capacity Summary'!$I$138:$BH$138,0))&lt;&gt;0,INDEX('Capacity Summary'!$I$139:$BH$238,MATCH('Capacity Backing (Hide)'!AA$132,'Capacity Summary'!$B$139:$B$238,0),MATCH('Capacity Backing (Hide)'!$A145,'Capacity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(Hide)'!$A145,'Capacity Summary'!$I$138:$BH$138,0))&lt;&gt;0,INDEX('Capacity Summary'!$I$139:$BH$238,MATCH('Capacity Backing (Hide)'!AB$132,'Capacity Summary'!$B$139:$B$238,0),MATCH('Capacity Backing (Hide)'!$A145,'Capacity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(Hide)'!$A145,'Capacity Summary'!$I$138:$BH$138,0))&lt;&gt;0,INDEX('Capacity Summary'!$I$139:$BH$238,MATCH('Capacity Backing (Hide)'!AC$132,'Capacity Summary'!$B$139:$B$238,0),MATCH('Capacity Backing (Hide)'!$A145,'Capacity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(Hide)'!$A145,'Capacity Summary'!$I$138:$BH$138,0))&lt;&gt;0,INDEX('Capacity Summary'!$I$139:$BH$238,MATCH('Capacity Backing (Hide)'!AD$132,'Capacity Summary'!$B$139:$B$238,0),MATCH('Capacity Backing (Hide)'!$A145,'Capacity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(Hide)'!$A145,'Capacity Summary'!$I$138:$BH$138,0))&lt;&gt;0,INDEX('Capacity Summary'!$I$139:$BH$238,MATCH('Capacity Backing (Hide)'!AE$132,'Capacity Summary'!$B$139:$B$238,0),MATCH('Capacity Backing (Hide)'!$A145,'Capacity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(Hide)'!$A145,'Capacity Summary'!$I$138:$BH$138,0))&lt;&gt;0,INDEX('Capacity Summary'!$I$139:$BH$238,MATCH('Capacity Backing (Hide)'!AF$132,'Capacity Summary'!$B$139:$B$238,0),MATCH('Capacity Backing (Hide)'!$A145,'Capacity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(Hide)'!$A145,'Capacity Summary'!$I$138:$BH$138,0))&lt;&gt;0,INDEX('Capacity Summary'!$I$139:$BH$238,MATCH('Capacity Backing (Hide)'!AG$132,'Capacity Summary'!$B$139:$B$238,0),MATCH('Capacity Backing (Hide)'!$A145,'Capacity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(Hide)'!$A145,'Capacity Summary'!$I$138:$BH$138,0))&lt;&gt;0,INDEX('Capacity Summary'!$I$139:$BH$238,MATCH('Capacity Backing (Hide)'!AH$132,'Capacity Summary'!$B$139:$B$238,0),MATCH('Capacity Backing (Hide)'!$A145,'Capacity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(Hide)'!$A145,'Capacity Summary'!$I$138:$BH$138,0))&lt;&gt;0,INDEX('Capacity Summary'!$I$139:$BH$238,MATCH('Capacity Backing (Hide)'!AI$132,'Capacity Summary'!$B$139:$B$238,0),MATCH('Capacity Backing (Hide)'!$A145,'Capacity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(Hide)'!$A145,'Capacity Summary'!$I$138:$BH$138,0))&lt;&gt;0,INDEX('Capacity Summary'!$I$139:$BH$238,MATCH('Capacity Backing (Hide)'!AJ$132,'Capacity Summary'!$B$139:$B$238,0),MATCH('Capacity Backing (Hide)'!$A145,'Capacity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(Hide)'!$A145,'Capacity Summary'!$I$138:$BH$138,0))&lt;&gt;0,INDEX('Capacity Summary'!$I$139:$BH$238,MATCH('Capacity Backing (Hide)'!AK$132,'Capacity Summary'!$B$139:$B$238,0),MATCH('Capacity Backing (Hide)'!$A145,'Capacity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(Hide)'!$A145,'Capacity Summary'!$I$138:$BH$138,0))&lt;&gt;0,INDEX('Capacity Summary'!$I$139:$BH$238,MATCH('Capacity Backing (Hide)'!AL$132,'Capacity Summary'!$B$139:$B$238,0),MATCH('Capacity Backing (Hide)'!$A145,'Capacity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(Hide)'!$A145,'Capacity Summary'!$I$138:$BH$138,0))&lt;&gt;0,INDEX('Capacity Summary'!$I$139:$BH$238,MATCH('Capacity Backing (Hide)'!AM$132,'Capacity Summary'!$B$139:$B$238,0),MATCH('Capacity Backing (Hide)'!$A145,'Capacity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(Hide)'!$A145,'Capacity Summary'!$I$138:$BH$138,0))&lt;&gt;0,INDEX('Capacity Summary'!$I$139:$BH$238,MATCH('Capacity Backing (Hide)'!AN$132,'Capacity Summary'!$B$139:$B$238,0),MATCH('Capacity Backing (Hide)'!$A145,'Capacity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(Hide)'!$A145,'Capacity Summary'!$I$138:$BH$138,0))&lt;&gt;0,INDEX('Capacity Summary'!$I$139:$BH$238,MATCH('Capacity Backing (Hide)'!AO$132,'Capacity Summary'!$B$139:$B$238,0),MATCH('Capacity Backing (Hide)'!$A145,'Capacity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(Hide)'!$A145,'Capacity Summary'!$I$138:$BH$138,0))&lt;&gt;0,INDEX('Capacity Summary'!$I$139:$BH$238,MATCH('Capacity Backing (Hide)'!AP$132,'Capacity Summary'!$B$139:$B$238,0),MATCH('Capacity Backing (Hide)'!$A145,'Capacity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(Hide)'!$A145,'Capacity Summary'!$I$138:$BH$138,0))&lt;&gt;0,INDEX('Capacity Summary'!$I$139:$BH$238,MATCH('Capacity Backing (Hide)'!AQ$132,'Capacity Summary'!$B$139:$B$238,0),MATCH('Capacity Backing (Hide)'!$A145,'Capacity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(Hide)'!$A145,'Capacity Summary'!$I$138:$BH$138,0))&lt;&gt;0,INDEX('Capacity Summary'!$I$139:$BH$238,MATCH('Capacity Backing (Hide)'!AR$132,'Capacity Summary'!$B$139:$B$238,0),MATCH('Capacity Backing (Hide)'!$A145,'Capacity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(Hide)'!$A145,'Capacity Summary'!$I$138:$BH$138,0))&lt;&gt;0,INDEX('Capacity Summary'!$I$139:$BH$238,MATCH('Capacity Backing (Hide)'!AS$132,'Capacity Summary'!$B$139:$B$238,0),MATCH('Capacity Backing (Hide)'!$A145,'Capacity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(Hide)'!$A145,'Capacity Summary'!$I$138:$BH$138,0))&lt;&gt;0,INDEX('Capacity Summary'!$I$139:$BH$238,MATCH('Capacity Backing (Hide)'!AT$132,'Capacity Summary'!$B$139:$B$238,0),MATCH('Capacity Backing (Hide)'!$A145,'Capacity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(Hide)'!$A145,'Capacity Summary'!$I$138:$BH$138,0))&lt;&gt;0,INDEX('Capacity Summary'!$I$139:$BH$238,MATCH('Capacity Backing (Hide)'!AU$132,'Capacity Summary'!$B$139:$B$238,0),MATCH('Capacity Backing (Hide)'!$A145,'Capacity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(Hide)'!$A145,'Capacity Summary'!$I$138:$BH$138,0))&lt;&gt;0,INDEX('Capacity Summary'!$I$139:$BH$238,MATCH('Capacity Backing (Hide)'!AV$132,'Capacity Summary'!$B$139:$B$238,0),MATCH('Capacity Backing (Hide)'!$A145,'Capacity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(Hide)'!$A145,'Capacity Summary'!$I$138:$BH$138,0))&lt;&gt;0,INDEX('Capacity Summary'!$I$139:$BH$238,MATCH('Capacity Backing (Hide)'!AW$132,'Capacity Summary'!$B$139:$B$238,0),MATCH('Capacity Backing (Hide)'!$A145,'Capacity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(Hide)'!$A145,'Capacity Summary'!$I$138:$BH$138,0))&lt;&gt;0,INDEX('Capacity Summary'!$I$139:$BH$238,MATCH('Capacity Backing (Hide)'!AX$132,'Capacity Summary'!$B$139:$B$238,0),MATCH('Capacity Backing (Hide)'!$A145,'Capacity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(Hide)'!$A145,'Capacity Summary'!$I$138:$BH$138,0))&lt;&gt;0,INDEX('Capacity Summary'!$I$139:$BH$238,MATCH('Capacity Backing (Hide)'!AY$132,'Capacity Summary'!$B$139:$B$238,0),MATCH('Capacity Backing (Hide)'!$A145,'Capacity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(Hide)'!$A145,'Capacity Summary'!$I$138:$BH$138,0))&lt;&gt;0,INDEX('Capacity Summary'!$I$139:$BH$238,MATCH('Capacity Backing (Hide)'!AZ$132,'Capacity Summary'!$B$139:$B$238,0),MATCH('Capacity Backing (Hide)'!$A145,'Capacity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(Hide)'!$A145,'Capacity Summary'!$I$138:$BH$138,0))&lt;&gt;0,INDEX('Capacity Summary'!$I$139:$BH$238,MATCH('Capacity Backing (Hide)'!BA$132,'Capacity Summary'!$B$139:$B$238,0),MATCH('Capacity Backing (Hide)'!$A145,'Capacity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(Hide)'!$A145,'Capacity Summary'!$I$138:$BH$138,0))&lt;&gt;0,INDEX('Capacity Summary'!$I$139:$BH$238,MATCH('Capacity Backing (Hide)'!BB$132,'Capacity Summary'!$B$139:$B$238,0),MATCH('Capacity Backing (Hide)'!$A145,'Capacity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(Hide)'!$A145,'Capacity Summary'!$I$138:$BH$138,0))&lt;&gt;0,INDEX('Capacity Summary'!$I$139:$BH$238,MATCH('Capacity Backing (Hide)'!BC$132,'Capacity Summary'!$B$139:$B$238,0),MATCH('Capacity Backing (Hide)'!$A145,'Capacity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(Hide)'!$A145,'Capacity Summary'!$I$138:$BH$138,0))&lt;&gt;0,INDEX('Capacity Summary'!$I$139:$BH$238,MATCH('Capacity Backing (Hide)'!BD$132,'Capacity Summary'!$B$139:$B$238,0),MATCH('Capacity Backing (Hide)'!$A145,'Capacity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(Hide)'!$A145,'Capacity Summary'!$I$138:$BH$138,0))&lt;&gt;0,INDEX('Capacity Summary'!$I$139:$BH$238,MATCH('Capacity Backing (Hide)'!BE$132,'Capacity Summary'!$B$139:$B$238,0),MATCH('Capacity Backing (Hide)'!$A145,'Capacity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(Hide)'!$A145,'Capacity Summary'!$I$138:$BH$138,0))&lt;&gt;0,INDEX('Capacity Summary'!$I$139:$BH$238,MATCH('Capacity Backing (Hide)'!BF$132,'Capacity Summary'!$B$139:$B$238,0),MATCH('Capacity Backing (Hide)'!$A145,'Capacity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(Hide)'!$A145,'Capacity Summary'!$I$138:$BH$138,0))&lt;&gt;0,INDEX('Capacity Summary'!$I$139:$BH$238,MATCH('Capacity Backing (Hide)'!BG$132,'Capacity Summary'!$B$139:$B$238,0),MATCH('Capacity Backing (Hide)'!$A145,'Capacity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(Hide)'!$A145,'Capacity Summary'!$I$138:$BH$138,0))&lt;&gt;0,INDEX('Capacity Summary'!$I$139:$BH$238,MATCH('Capacity Backing (Hide)'!BH$132,'Capacity Summary'!$B$139:$B$238,0),MATCH('Capacity Backing (Hide)'!$A145,'Capacity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(Hide)'!$A145,'Capacity Summary'!$I$138:$BH$138,0))&lt;&gt;0,INDEX('Capacity Summary'!$I$139:$BH$238,MATCH('Capacity Backing (Hide)'!BI$132,'Capacity Summary'!$B$139:$B$238,0),MATCH('Capacity Backing (Hide)'!$A145,'Capacity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(Hide)'!$A145,'Capacity Summary'!$I$138:$BH$138,0))&lt;&gt;0,INDEX('Capacity Summary'!$I$139:$BH$238,MATCH('Capacity Backing (Hide)'!BJ$132,'Capacity Summary'!$B$139:$B$238,0),MATCH('Capacity Backing (Hide)'!$A145,'Capacity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(Hide)'!$A145,'Capacity Summary'!$I$138:$BH$138,0))&lt;&gt;0,INDEX('Capacity Summary'!$I$139:$BH$238,MATCH('Capacity Backing (Hide)'!BK$132,'Capacity Summary'!$B$139:$B$238,0),MATCH('Capacity Backing (Hide)'!$A145,'Capacity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(Hide)'!$A145,'Capacity Summary'!$I$138:$BH$138,0))&lt;&gt;0,INDEX('Capacity Summary'!$I$139:$BH$238,MATCH('Capacity Backing (Hide)'!BL$132,'Capacity Summary'!$B$139:$B$238,0),MATCH('Capacity Backing (Hide)'!$A145,'Capacity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(Hide)'!$A145,'Capacity Summary'!$I$138:$BH$138,0))&lt;&gt;0,INDEX('Capacity Summary'!$I$139:$BH$238,MATCH('Capacity Backing (Hide)'!BM$132,'Capacity Summary'!$B$139:$B$238,0),MATCH('Capacity Backing (Hide)'!$A145,'Capacity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(Hide)'!$A145,'Capacity Summary'!$I$138:$BH$138,0))&lt;&gt;0,INDEX('Capacity Summary'!$I$139:$BH$238,MATCH('Capacity Backing (Hide)'!BN$132,'Capacity Summary'!$B$139:$B$238,0),MATCH('Capacity Backing (Hide)'!$A145,'Capacity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(Hide)'!$A145,'Capacity Summary'!$I$138:$BH$138,0))&lt;&gt;0,INDEX('Capacity Summary'!$I$139:$BH$238,MATCH('Capacity Backing (Hide)'!BO$132,'Capacity Summary'!$B$139:$B$238,0),MATCH('Capacity Backing (Hide)'!$A145,'Capacity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(Hide)'!$A145,'Capacity Summary'!$I$138:$BH$138,0))&lt;&gt;0,INDEX('Capacity Summary'!$I$139:$BH$238,MATCH('Capacity Backing (Hide)'!BP$132,'Capacity Summary'!$B$139:$B$238,0),MATCH('Capacity Backing (Hide)'!$A145,'Capacity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(Hide)'!$A145,'Capacity Summary'!$I$138:$BH$138,0))&lt;&gt;0,INDEX('Capacity Summary'!$I$139:$BH$238,MATCH('Capacity Backing (Hide)'!BQ$132,'Capacity Summary'!$B$139:$B$238,0),MATCH('Capacity Backing (Hide)'!$A145,'Capacity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(Hide)'!$A145,'Capacity Summary'!$I$138:$BH$138,0))&lt;&gt;0,INDEX('Capacity Summary'!$I$139:$BH$238,MATCH('Capacity Backing (Hide)'!BR$132,'Capacity Summary'!$B$139:$B$238,0),MATCH('Capacity Backing (Hide)'!$A145,'Capacity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(Hide)'!$A145,'Capacity Summary'!$I$138:$BH$138,0))&lt;&gt;0,INDEX('Capacity Summary'!$I$139:$BH$238,MATCH('Capacity Backing (Hide)'!BS$132,'Capacity Summary'!$B$139:$B$238,0),MATCH('Capacity Backing (Hide)'!$A145,'Capacity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(Hide)'!$A145,'Capacity Summary'!$I$138:$BH$138,0))&lt;&gt;0,INDEX('Capacity Summary'!$I$139:$BH$238,MATCH('Capacity Backing (Hide)'!BT$132,'Capacity Summary'!$B$139:$B$238,0),MATCH('Capacity Backing (Hide)'!$A145,'Capacity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(Hide)'!$A145,'Capacity Summary'!$I$138:$BH$138,0))&lt;&gt;0,INDEX('Capacity Summary'!$I$139:$BH$238,MATCH('Capacity Backing (Hide)'!BU$132,'Capacity Summary'!$B$139:$B$238,0),MATCH('Capacity Backing (Hide)'!$A145,'Capacity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(Hide)'!$A145,'Capacity Summary'!$I$138:$BH$138,0))&lt;&gt;0,INDEX('Capacity Summary'!$I$139:$BH$238,MATCH('Capacity Backing (Hide)'!BV$132,'Capacity Summary'!$B$139:$B$238,0),MATCH('Capacity Backing (Hide)'!$A145,'Capacity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(Hide)'!$A145,'Capacity Summary'!$I$138:$BH$138,0))&lt;&gt;0,INDEX('Capacity Summary'!$I$139:$BH$238,MATCH('Capacity Backing (Hide)'!BW$132,'Capacity Summary'!$B$139:$B$238,0),MATCH('Capacity Backing (Hide)'!$A145,'Capacity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(Hide)'!$A145,'Capacity Summary'!$I$138:$BH$138,0))&lt;&gt;0,INDEX('Capacity Summary'!$I$139:$BH$238,MATCH('Capacity Backing (Hide)'!BX$132,'Capacity Summary'!$B$139:$B$238,0),MATCH('Capacity Backing (Hide)'!$A145,'Capacity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(Hide)'!$A145,'Capacity Summary'!$I$138:$BH$138,0))&lt;&gt;0,INDEX('Capacity Summary'!$I$139:$BH$238,MATCH('Capacity Backing (Hide)'!BY$132,'Capacity Summary'!$B$139:$B$238,0),MATCH('Capacity Backing (Hide)'!$A145,'Capacity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(Hide)'!$A145,'Capacity Summary'!$I$138:$BH$138,0))&lt;&gt;0,INDEX('Capacity Summary'!$I$139:$BH$238,MATCH('Capacity Backing (Hide)'!BZ$132,'Capacity Summary'!$B$139:$B$238,0),MATCH('Capacity Backing (Hide)'!$A145,'Capacity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(Hide)'!$A145,'Capacity Summary'!$I$138:$BH$138,0))&lt;&gt;0,INDEX('Capacity Summary'!$I$139:$BH$238,MATCH('Capacity Backing (Hide)'!CA$132,'Capacity Summary'!$B$139:$B$238,0),MATCH('Capacity Backing (Hide)'!$A145,'Capacity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(Hide)'!$A145,'Capacity Summary'!$I$138:$BH$138,0))&lt;&gt;0,INDEX('Capacity Summary'!$I$139:$BH$238,MATCH('Capacity Backing (Hide)'!CB$132,'Capacity Summary'!$B$139:$B$238,0),MATCH('Capacity Backing (Hide)'!$A145,'Capacity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(Hide)'!$A145,'Capacity Summary'!$I$138:$BH$138,0))&lt;&gt;0,INDEX('Capacity Summary'!$I$139:$BH$238,MATCH('Capacity Backing (Hide)'!CC$132,'Capacity Summary'!$B$139:$B$238,0),MATCH('Capacity Backing (Hide)'!$A145,'Capacity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(Hide)'!$A145,'Capacity Summary'!$I$138:$BH$138,0))&lt;&gt;0,INDEX('Capacity Summary'!$I$139:$BH$238,MATCH('Capacity Backing (Hide)'!CD$132,'Capacity Summary'!$B$139:$B$238,0),MATCH('Capacity Backing (Hide)'!$A145,'Capacity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(Hide)'!$A145,'Capacity Summary'!$I$138:$BH$138,0))&lt;&gt;0,INDEX('Capacity Summary'!$I$139:$BH$238,MATCH('Capacity Backing (Hide)'!CE$132,'Capacity Summary'!$B$139:$B$238,0),MATCH('Capacity Backing (Hide)'!$A145,'Capacity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(Hide)'!$A145,'Capacity Summary'!$I$138:$BH$138,0))&lt;&gt;0,INDEX('Capacity Summary'!$I$139:$BH$238,MATCH('Capacity Backing (Hide)'!CF$132,'Capacity Summary'!$B$139:$B$238,0),MATCH('Capacity Backing (Hide)'!$A145,'Capacity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(Hide)'!$A145,'Capacity Summary'!$I$138:$BH$138,0))&lt;&gt;0,INDEX('Capacity Summary'!$I$139:$BH$238,MATCH('Capacity Backing (Hide)'!CG$132,'Capacity Summary'!$B$139:$B$238,0),MATCH('Capacity Backing (Hide)'!$A145,'Capacity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(Hide)'!$A145,'Capacity Summary'!$I$138:$BH$138,0))&lt;&gt;0,INDEX('Capacity Summary'!$I$139:$BH$238,MATCH('Capacity Backing (Hide)'!CH$132,'Capacity Summary'!$B$139:$B$238,0),MATCH('Capacity Backing (Hide)'!$A145,'Capacity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(Hide)'!$A145,'Capacity Summary'!$I$138:$BH$138,0))&lt;&gt;0,INDEX('Capacity Summary'!$I$139:$BH$238,MATCH('Capacity Backing (Hide)'!CI$132,'Capacity Summary'!$B$139:$B$238,0),MATCH('Capacity Backing (Hide)'!$A145,'Capacity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(Hide)'!$A145,'Capacity Summary'!$I$138:$BH$138,0))&lt;&gt;0,INDEX('Capacity Summary'!$I$139:$BH$238,MATCH('Capacity Backing (Hide)'!CJ$132,'Capacity Summary'!$B$139:$B$238,0),MATCH('Capacity Backing (Hide)'!$A145,'Capacity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(Hide)'!$A145,'Capacity Summary'!$I$138:$BH$138,0))&lt;&gt;0,INDEX('Capacity Summary'!$I$139:$BH$238,MATCH('Capacity Backing (Hide)'!CK$132,'Capacity Summary'!$B$139:$B$238,0),MATCH('Capacity Backing (Hide)'!$A145,'Capacity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(Hide)'!$A145,'Capacity Summary'!$I$138:$BH$138,0))&lt;&gt;0,INDEX('Capacity Summary'!$I$139:$BH$238,MATCH('Capacity Backing (Hide)'!CL$132,'Capacity Summary'!$B$139:$B$238,0),MATCH('Capacity Backing (Hide)'!$A145,'Capacity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(Hide)'!$A145,'Capacity Summary'!$I$138:$BH$138,0))&lt;&gt;0,INDEX('Capacity Summary'!$I$139:$BH$238,MATCH('Capacity Backing (Hide)'!CM$132,'Capacity Summary'!$B$139:$B$238,0),MATCH('Capacity Backing (Hide)'!$A145,'Capacity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(Hide)'!$A145,'Capacity Summary'!$I$138:$BH$138,0))&lt;&gt;0,INDEX('Capacity Summary'!$I$139:$BH$238,MATCH('Capacity Backing (Hide)'!CN$132,'Capacity Summary'!$B$139:$B$238,0),MATCH('Capacity Backing (Hide)'!$A145,'Capacity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(Hide)'!$A145,'Capacity Summary'!$I$138:$BH$138,0))&lt;&gt;0,INDEX('Capacity Summary'!$I$139:$BH$238,MATCH('Capacity Backing (Hide)'!CO$132,'Capacity Summary'!$B$139:$B$238,0),MATCH('Capacity Backing (Hide)'!$A145,'Capacity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(Hide)'!$A145,'Capacity Summary'!$I$138:$BH$138,0))&lt;&gt;0,INDEX('Capacity Summary'!$I$139:$BH$238,MATCH('Capacity Backing (Hide)'!CP$132,'Capacity Summary'!$B$139:$B$238,0),MATCH('Capacity Backing (Hide)'!$A145,'Capacity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(Hide)'!$A145,'Capacity Summary'!$I$138:$BH$138,0))&lt;&gt;0,INDEX('Capacity Summary'!$I$139:$BH$238,MATCH('Capacity Backing (Hide)'!CQ$132,'Capacity Summary'!$B$139:$B$238,0),MATCH('Capacity Backing (Hide)'!$A145,'Capacity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(Hide)'!$A145,'Capacity Summary'!$I$138:$BH$138,0))&lt;&gt;0,INDEX('Capacity Summary'!$I$139:$BH$238,MATCH('Capacity Backing (Hide)'!CR$132,'Capacity Summary'!$B$139:$B$238,0),MATCH('Capacity Backing (Hide)'!$A145,'Capacity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(Hide)'!$A145,'Capacity Summary'!$I$138:$BH$138,0))&lt;&gt;0,INDEX('Capacity Summary'!$I$139:$BH$238,MATCH('Capacity Backing (Hide)'!CS$132,'Capacity Summary'!$B$139:$B$238,0),MATCH('Capacity Backing (Hide)'!$A145,'Capacity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(Hide)'!$A145,'Capacity Summary'!$I$138:$BH$138,0))&lt;&gt;0,INDEX('Capacity Summary'!$I$139:$BH$238,MATCH('Capacity Backing (Hide)'!CT$132,'Capacity Summary'!$B$139:$B$238,0),MATCH('Capacity Backing (Hide)'!$A145,'Capacity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(Hide)'!$A145,'Capacity Summary'!$I$138:$BH$138,0))&lt;&gt;0,INDEX('Capacity Summary'!$I$139:$BH$238,MATCH('Capacity Backing (Hide)'!CU$132,'Capacity Summary'!$B$139:$B$238,0),MATCH('Capacity Backing (Hide)'!$A145,'Capacity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(Hide)'!$A145,'Capacity Summary'!$I$138:$BH$138,0))&lt;&gt;0,INDEX('Capacity Summary'!$I$139:$BH$238,MATCH('Capacity Backing (Hide)'!CV$132,'Capacity Summary'!$B$139:$B$238,0),MATCH('Capacity Backing (Hide)'!$A145,'Capacity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(Hide)'!$A145,'Capacity Summary'!$I$138:$BH$138,0))&lt;&gt;0,INDEX('Capacity Summary'!$I$139:$BH$238,MATCH('Capacity Backing (Hide)'!CW$132,'Capacity Summary'!$B$139:$B$238,0),MATCH('Capacity Backing (Hide)'!$A145,'Capacity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6" spans="1:101" x14ac:dyDescent="0.35">
      <c r="A146" s="2">
        <f ca="1">'Required Capacity (Hide)'!E16</f>
        <v>44281</v>
      </c>
      <c r="B14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(Hide)'!$A146,'Capacity Summary'!$I$138:$BH$138,0))&lt;&gt;0,INDEX('Capacity Summary'!$I$139:$BH$238,MATCH('Capacity Backing (Hide)'!B$132,'Capacity Summary'!$B$139:$B$238,0),MATCH('Capacity Backing (Hide)'!$A146,'Capacity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(Hide)'!$A146,'Capacity Summary'!$I$138:$BH$138,0))&lt;&gt;0,INDEX('Capacity Summary'!$I$139:$BH$238,MATCH('Capacity Backing (Hide)'!C$132,'Capacity Summary'!$B$139:$B$238,0),MATCH('Capacity Backing (Hide)'!$A146,'Capacity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(Hide)'!$A146,'Capacity Summary'!$I$138:$BH$138,0))&lt;&gt;0,INDEX('Capacity Summary'!$I$139:$BH$238,MATCH('Capacity Backing (Hide)'!D$132,'Capacity Summary'!$B$139:$B$238,0),MATCH('Capacity Backing (Hide)'!$A146,'Capacity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(Hide)'!$A146,'Capacity Summary'!$I$138:$BH$138,0))&lt;&gt;0,INDEX('Capacity Summary'!$I$139:$BH$238,MATCH('Capacity Backing (Hide)'!E$132,'Capacity Summary'!$B$139:$B$238,0),MATCH('Capacity Backing (Hide)'!$A146,'Capacity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(Hide)'!$A146,'Capacity Summary'!$I$138:$BH$138,0))&lt;&gt;0,INDEX('Capacity Summary'!$I$139:$BH$238,MATCH('Capacity Backing (Hide)'!F$132,'Capacity Summary'!$B$139:$B$238,0),MATCH('Capacity Backing (Hide)'!$A146,'Capacity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(Hide)'!$A146,'Capacity Summary'!$I$138:$BH$138,0))&lt;&gt;0,INDEX('Capacity Summary'!$I$139:$BH$238,MATCH('Capacity Backing (Hide)'!G$132,'Capacity Summary'!$B$139:$B$238,0),MATCH('Capacity Backing (Hide)'!$A146,'Capacity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(Hide)'!$A146,'Capacity Summary'!$I$138:$BH$138,0))&lt;&gt;0,INDEX('Capacity Summary'!$I$139:$BH$238,MATCH('Capacity Backing (Hide)'!H$132,'Capacity Summary'!$B$139:$B$238,0),MATCH('Capacity Backing (Hide)'!$A146,'Capacity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(Hide)'!$A146,'Capacity Summary'!$I$138:$BH$138,0))&lt;&gt;0,INDEX('Capacity Summary'!$I$139:$BH$238,MATCH('Capacity Backing (Hide)'!I$132,'Capacity Summary'!$B$139:$B$238,0),MATCH('Capacity Backing (Hide)'!$A146,'Capacity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(Hide)'!$A146,'Capacity Summary'!$I$138:$BH$138,0))&lt;&gt;0,INDEX('Capacity Summary'!$I$139:$BH$238,MATCH('Capacity Backing (Hide)'!J$132,'Capacity Summary'!$B$139:$B$238,0),MATCH('Capacity Backing (Hide)'!$A146,'Capacity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(Hide)'!$A146,'Capacity Summary'!$I$138:$BH$138,0))&lt;&gt;0,INDEX('Capacity Summary'!$I$139:$BH$238,MATCH('Capacity Backing (Hide)'!K$132,'Capacity Summary'!$B$139:$B$238,0),MATCH('Capacity Backing (Hide)'!$A146,'Capacity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(Hide)'!$A146,'Capacity Summary'!$I$138:$BH$138,0))&lt;&gt;0,INDEX('Capacity Summary'!$I$139:$BH$238,MATCH('Capacity Backing (Hide)'!L$132,'Capacity Summary'!$B$139:$B$238,0),MATCH('Capacity Backing (Hide)'!$A146,'Capacity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(Hide)'!$A146,'Capacity Summary'!$I$138:$BH$138,0))&lt;&gt;0,INDEX('Capacity Summary'!$I$139:$BH$238,MATCH('Capacity Backing (Hide)'!M$132,'Capacity Summary'!$B$139:$B$238,0),MATCH('Capacity Backing (Hide)'!$A146,'Capacity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(Hide)'!$A146,'Capacity Summary'!$I$138:$BH$138,0))&lt;&gt;0,INDEX('Capacity Summary'!$I$139:$BH$238,MATCH('Capacity Backing (Hide)'!N$132,'Capacity Summary'!$B$139:$B$238,0),MATCH('Capacity Backing (Hide)'!$A146,'Capacity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(Hide)'!$A146,'Capacity Summary'!$I$138:$BH$138,0))&lt;&gt;0,INDEX('Capacity Summary'!$I$139:$BH$238,MATCH('Capacity Backing (Hide)'!O$132,'Capacity Summary'!$B$139:$B$238,0),MATCH('Capacity Backing (Hide)'!$A146,'Capacity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(Hide)'!$A146,'Capacity Summary'!$I$138:$BH$138,0))&lt;&gt;0,INDEX('Capacity Summary'!$I$139:$BH$238,MATCH('Capacity Backing (Hide)'!P$132,'Capacity Summary'!$B$139:$B$238,0),MATCH('Capacity Backing (Hide)'!$A146,'Capacity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(Hide)'!$A146,'Capacity Summary'!$I$138:$BH$138,0))&lt;&gt;0,INDEX('Capacity Summary'!$I$139:$BH$238,MATCH('Capacity Backing (Hide)'!Q$132,'Capacity Summary'!$B$139:$B$238,0),MATCH('Capacity Backing (Hide)'!$A146,'Capacity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(Hide)'!$A146,'Capacity Summary'!$I$138:$BH$138,0))&lt;&gt;0,INDEX('Capacity Summary'!$I$139:$BH$238,MATCH('Capacity Backing (Hide)'!R$132,'Capacity Summary'!$B$139:$B$238,0),MATCH('Capacity Backing (Hide)'!$A146,'Capacity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(Hide)'!$A146,'Capacity Summary'!$I$138:$BH$138,0))&lt;&gt;0,INDEX('Capacity Summary'!$I$139:$BH$238,MATCH('Capacity Backing (Hide)'!S$132,'Capacity Summary'!$B$139:$B$238,0),MATCH('Capacity Backing (Hide)'!$A146,'Capacity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(Hide)'!$A146,'Capacity Summary'!$I$138:$BH$138,0))&lt;&gt;0,INDEX('Capacity Summary'!$I$139:$BH$238,MATCH('Capacity Backing (Hide)'!T$132,'Capacity Summary'!$B$139:$B$238,0),MATCH('Capacity Backing (Hide)'!$A146,'Capacity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(Hide)'!$A146,'Capacity Summary'!$I$138:$BH$138,0))&lt;&gt;0,INDEX('Capacity Summary'!$I$139:$BH$238,MATCH('Capacity Backing (Hide)'!U$132,'Capacity Summary'!$B$139:$B$238,0),MATCH('Capacity Backing (Hide)'!$A146,'Capacity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(Hide)'!$A146,'Capacity Summary'!$I$138:$BH$138,0))&lt;&gt;0,INDEX('Capacity Summary'!$I$139:$BH$238,MATCH('Capacity Backing (Hide)'!V$132,'Capacity Summary'!$B$139:$B$238,0),MATCH('Capacity Backing (Hide)'!$A146,'Capacity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(Hide)'!$A146,'Capacity Summary'!$I$138:$BH$138,0))&lt;&gt;0,INDEX('Capacity Summary'!$I$139:$BH$238,MATCH('Capacity Backing (Hide)'!W$132,'Capacity Summary'!$B$139:$B$238,0),MATCH('Capacity Backing (Hide)'!$A146,'Capacity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(Hide)'!$A146,'Capacity Summary'!$I$138:$BH$138,0))&lt;&gt;0,INDEX('Capacity Summary'!$I$139:$BH$238,MATCH('Capacity Backing (Hide)'!X$132,'Capacity Summary'!$B$139:$B$238,0),MATCH('Capacity Backing (Hide)'!$A146,'Capacity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(Hide)'!$A146,'Capacity Summary'!$I$138:$BH$138,0))&lt;&gt;0,INDEX('Capacity Summary'!$I$139:$BH$238,MATCH('Capacity Backing (Hide)'!Y$132,'Capacity Summary'!$B$139:$B$238,0),MATCH('Capacity Backing (Hide)'!$A146,'Capacity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(Hide)'!$A146,'Capacity Summary'!$I$138:$BH$138,0))&lt;&gt;0,INDEX('Capacity Summary'!$I$139:$BH$238,MATCH('Capacity Backing (Hide)'!Z$132,'Capacity Summary'!$B$139:$B$238,0),MATCH('Capacity Backing (Hide)'!$A146,'Capacity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(Hide)'!$A146,'Capacity Summary'!$I$138:$BH$138,0))&lt;&gt;0,INDEX('Capacity Summary'!$I$139:$BH$238,MATCH('Capacity Backing (Hide)'!AA$132,'Capacity Summary'!$B$139:$B$238,0),MATCH('Capacity Backing (Hide)'!$A146,'Capacity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(Hide)'!$A146,'Capacity Summary'!$I$138:$BH$138,0))&lt;&gt;0,INDEX('Capacity Summary'!$I$139:$BH$238,MATCH('Capacity Backing (Hide)'!AB$132,'Capacity Summary'!$B$139:$B$238,0),MATCH('Capacity Backing (Hide)'!$A146,'Capacity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(Hide)'!$A146,'Capacity Summary'!$I$138:$BH$138,0))&lt;&gt;0,INDEX('Capacity Summary'!$I$139:$BH$238,MATCH('Capacity Backing (Hide)'!AC$132,'Capacity Summary'!$B$139:$B$238,0),MATCH('Capacity Backing (Hide)'!$A146,'Capacity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(Hide)'!$A146,'Capacity Summary'!$I$138:$BH$138,0))&lt;&gt;0,INDEX('Capacity Summary'!$I$139:$BH$238,MATCH('Capacity Backing (Hide)'!AD$132,'Capacity Summary'!$B$139:$B$238,0),MATCH('Capacity Backing (Hide)'!$A146,'Capacity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(Hide)'!$A146,'Capacity Summary'!$I$138:$BH$138,0))&lt;&gt;0,INDEX('Capacity Summary'!$I$139:$BH$238,MATCH('Capacity Backing (Hide)'!AE$132,'Capacity Summary'!$B$139:$B$238,0),MATCH('Capacity Backing (Hide)'!$A146,'Capacity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(Hide)'!$A146,'Capacity Summary'!$I$138:$BH$138,0))&lt;&gt;0,INDEX('Capacity Summary'!$I$139:$BH$238,MATCH('Capacity Backing (Hide)'!AF$132,'Capacity Summary'!$B$139:$B$238,0),MATCH('Capacity Backing (Hide)'!$A146,'Capacity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(Hide)'!$A146,'Capacity Summary'!$I$138:$BH$138,0))&lt;&gt;0,INDEX('Capacity Summary'!$I$139:$BH$238,MATCH('Capacity Backing (Hide)'!AG$132,'Capacity Summary'!$B$139:$B$238,0),MATCH('Capacity Backing (Hide)'!$A146,'Capacity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(Hide)'!$A146,'Capacity Summary'!$I$138:$BH$138,0))&lt;&gt;0,INDEX('Capacity Summary'!$I$139:$BH$238,MATCH('Capacity Backing (Hide)'!AH$132,'Capacity Summary'!$B$139:$B$238,0),MATCH('Capacity Backing (Hide)'!$A146,'Capacity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(Hide)'!$A146,'Capacity Summary'!$I$138:$BH$138,0))&lt;&gt;0,INDEX('Capacity Summary'!$I$139:$BH$238,MATCH('Capacity Backing (Hide)'!AI$132,'Capacity Summary'!$B$139:$B$238,0),MATCH('Capacity Backing (Hide)'!$A146,'Capacity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(Hide)'!$A146,'Capacity Summary'!$I$138:$BH$138,0))&lt;&gt;0,INDEX('Capacity Summary'!$I$139:$BH$238,MATCH('Capacity Backing (Hide)'!AJ$132,'Capacity Summary'!$B$139:$B$238,0),MATCH('Capacity Backing (Hide)'!$A146,'Capacity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(Hide)'!$A146,'Capacity Summary'!$I$138:$BH$138,0))&lt;&gt;0,INDEX('Capacity Summary'!$I$139:$BH$238,MATCH('Capacity Backing (Hide)'!AK$132,'Capacity Summary'!$B$139:$B$238,0),MATCH('Capacity Backing (Hide)'!$A146,'Capacity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(Hide)'!$A146,'Capacity Summary'!$I$138:$BH$138,0))&lt;&gt;0,INDEX('Capacity Summary'!$I$139:$BH$238,MATCH('Capacity Backing (Hide)'!AL$132,'Capacity Summary'!$B$139:$B$238,0),MATCH('Capacity Backing (Hide)'!$A146,'Capacity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(Hide)'!$A146,'Capacity Summary'!$I$138:$BH$138,0))&lt;&gt;0,INDEX('Capacity Summary'!$I$139:$BH$238,MATCH('Capacity Backing (Hide)'!AM$132,'Capacity Summary'!$B$139:$B$238,0),MATCH('Capacity Backing (Hide)'!$A146,'Capacity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(Hide)'!$A146,'Capacity Summary'!$I$138:$BH$138,0))&lt;&gt;0,INDEX('Capacity Summary'!$I$139:$BH$238,MATCH('Capacity Backing (Hide)'!AN$132,'Capacity Summary'!$B$139:$B$238,0),MATCH('Capacity Backing (Hide)'!$A146,'Capacity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(Hide)'!$A146,'Capacity Summary'!$I$138:$BH$138,0))&lt;&gt;0,INDEX('Capacity Summary'!$I$139:$BH$238,MATCH('Capacity Backing (Hide)'!AO$132,'Capacity Summary'!$B$139:$B$238,0),MATCH('Capacity Backing (Hide)'!$A146,'Capacity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(Hide)'!$A146,'Capacity Summary'!$I$138:$BH$138,0))&lt;&gt;0,INDEX('Capacity Summary'!$I$139:$BH$238,MATCH('Capacity Backing (Hide)'!AP$132,'Capacity Summary'!$B$139:$B$238,0),MATCH('Capacity Backing (Hide)'!$A146,'Capacity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(Hide)'!$A146,'Capacity Summary'!$I$138:$BH$138,0))&lt;&gt;0,INDEX('Capacity Summary'!$I$139:$BH$238,MATCH('Capacity Backing (Hide)'!AQ$132,'Capacity Summary'!$B$139:$B$238,0),MATCH('Capacity Backing (Hide)'!$A146,'Capacity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(Hide)'!$A146,'Capacity Summary'!$I$138:$BH$138,0))&lt;&gt;0,INDEX('Capacity Summary'!$I$139:$BH$238,MATCH('Capacity Backing (Hide)'!AR$132,'Capacity Summary'!$B$139:$B$238,0),MATCH('Capacity Backing (Hide)'!$A146,'Capacity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(Hide)'!$A146,'Capacity Summary'!$I$138:$BH$138,0))&lt;&gt;0,INDEX('Capacity Summary'!$I$139:$BH$238,MATCH('Capacity Backing (Hide)'!AS$132,'Capacity Summary'!$B$139:$B$238,0),MATCH('Capacity Backing (Hide)'!$A146,'Capacity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(Hide)'!$A146,'Capacity Summary'!$I$138:$BH$138,0))&lt;&gt;0,INDEX('Capacity Summary'!$I$139:$BH$238,MATCH('Capacity Backing (Hide)'!AT$132,'Capacity Summary'!$B$139:$B$238,0),MATCH('Capacity Backing (Hide)'!$A146,'Capacity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(Hide)'!$A146,'Capacity Summary'!$I$138:$BH$138,0))&lt;&gt;0,INDEX('Capacity Summary'!$I$139:$BH$238,MATCH('Capacity Backing (Hide)'!AU$132,'Capacity Summary'!$B$139:$B$238,0),MATCH('Capacity Backing (Hide)'!$A146,'Capacity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(Hide)'!$A146,'Capacity Summary'!$I$138:$BH$138,0))&lt;&gt;0,INDEX('Capacity Summary'!$I$139:$BH$238,MATCH('Capacity Backing (Hide)'!AV$132,'Capacity Summary'!$B$139:$B$238,0),MATCH('Capacity Backing (Hide)'!$A146,'Capacity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(Hide)'!$A146,'Capacity Summary'!$I$138:$BH$138,0))&lt;&gt;0,INDEX('Capacity Summary'!$I$139:$BH$238,MATCH('Capacity Backing (Hide)'!AW$132,'Capacity Summary'!$B$139:$B$238,0),MATCH('Capacity Backing (Hide)'!$A146,'Capacity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(Hide)'!$A146,'Capacity Summary'!$I$138:$BH$138,0))&lt;&gt;0,INDEX('Capacity Summary'!$I$139:$BH$238,MATCH('Capacity Backing (Hide)'!AX$132,'Capacity Summary'!$B$139:$B$238,0),MATCH('Capacity Backing (Hide)'!$A146,'Capacity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(Hide)'!$A146,'Capacity Summary'!$I$138:$BH$138,0))&lt;&gt;0,INDEX('Capacity Summary'!$I$139:$BH$238,MATCH('Capacity Backing (Hide)'!AY$132,'Capacity Summary'!$B$139:$B$238,0),MATCH('Capacity Backing (Hide)'!$A146,'Capacity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(Hide)'!$A146,'Capacity Summary'!$I$138:$BH$138,0))&lt;&gt;0,INDEX('Capacity Summary'!$I$139:$BH$238,MATCH('Capacity Backing (Hide)'!AZ$132,'Capacity Summary'!$B$139:$B$238,0),MATCH('Capacity Backing (Hide)'!$A146,'Capacity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(Hide)'!$A146,'Capacity Summary'!$I$138:$BH$138,0))&lt;&gt;0,INDEX('Capacity Summary'!$I$139:$BH$238,MATCH('Capacity Backing (Hide)'!BA$132,'Capacity Summary'!$B$139:$B$238,0),MATCH('Capacity Backing (Hide)'!$A146,'Capacity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(Hide)'!$A146,'Capacity Summary'!$I$138:$BH$138,0))&lt;&gt;0,INDEX('Capacity Summary'!$I$139:$BH$238,MATCH('Capacity Backing (Hide)'!BB$132,'Capacity Summary'!$B$139:$B$238,0),MATCH('Capacity Backing (Hide)'!$A146,'Capacity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(Hide)'!$A146,'Capacity Summary'!$I$138:$BH$138,0))&lt;&gt;0,INDEX('Capacity Summary'!$I$139:$BH$238,MATCH('Capacity Backing (Hide)'!BC$132,'Capacity Summary'!$B$139:$B$238,0),MATCH('Capacity Backing (Hide)'!$A146,'Capacity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(Hide)'!$A146,'Capacity Summary'!$I$138:$BH$138,0))&lt;&gt;0,INDEX('Capacity Summary'!$I$139:$BH$238,MATCH('Capacity Backing (Hide)'!BD$132,'Capacity Summary'!$B$139:$B$238,0),MATCH('Capacity Backing (Hide)'!$A146,'Capacity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(Hide)'!$A146,'Capacity Summary'!$I$138:$BH$138,0))&lt;&gt;0,INDEX('Capacity Summary'!$I$139:$BH$238,MATCH('Capacity Backing (Hide)'!BE$132,'Capacity Summary'!$B$139:$B$238,0),MATCH('Capacity Backing (Hide)'!$A146,'Capacity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(Hide)'!$A146,'Capacity Summary'!$I$138:$BH$138,0))&lt;&gt;0,INDEX('Capacity Summary'!$I$139:$BH$238,MATCH('Capacity Backing (Hide)'!BF$132,'Capacity Summary'!$B$139:$B$238,0),MATCH('Capacity Backing (Hide)'!$A146,'Capacity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(Hide)'!$A146,'Capacity Summary'!$I$138:$BH$138,0))&lt;&gt;0,INDEX('Capacity Summary'!$I$139:$BH$238,MATCH('Capacity Backing (Hide)'!BG$132,'Capacity Summary'!$B$139:$B$238,0),MATCH('Capacity Backing (Hide)'!$A146,'Capacity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(Hide)'!$A146,'Capacity Summary'!$I$138:$BH$138,0))&lt;&gt;0,INDEX('Capacity Summary'!$I$139:$BH$238,MATCH('Capacity Backing (Hide)'!BH$132,'Capacity Summary'!$B$139:$B$238,0),MATCH('Capacity Backing (Hide)'!$A146,'Capacity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(Hide)'!$A146,'Capacity Summary'!$I$138:$BH$138,0))&lt;&gt;0,INDEX('Capacity Summary'!$I$139:$BH$238,MATCH('Capacity Backing (Hide)'!BI$132,'Capacity Summary'!$B$139:$B$238,0),MATCH('Capacity Backing (Hide)'!$A146,'Capacity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(Hide)'!$A146,'Capacity Summary'!$I$138:$BH$138,0))&lt;&gt;0,INDEX('Capacity Summary'!$I$139:$BH$238,MATCH('Capacity Backing (Hide)'!BJ$132,'Capacity Summary'!$B$139:$B$238,0),MATCH('Capacity Backing (Hide)'!$A146,'Capacity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(Hide)'!$A146,'Capacity Summary'!$I$138:$BH$138,0))&lt;&gt;0,INDEX('Capacity Summary'!$I$139:$BH$238,MATCH('Capacity Backing (Hide)'!BK$132,'Capacity Summary'!$B$139:$B$238,0),MATCH('Capacity Backing (Hide)'!$A146,'Capacity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(Hide)'!$A146,'Capacity Summary'!$I$138:$BH$138,0))&lt;&gt;0,INDEX('Capacity Summary'!$I$139:$BH$238,MATCH('Capacity Backing (Hide)'!BL$132,'Capacity Summary'!$B$139:$B$238,0),MATCH('Capacity Backing (Hide)'!$A146,'Capacity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(Hide)'!$A146,'Capacity Summary'!$I$138:$BH$138,0))&lt;&gt;0,INDEX('Capacity Summary'!$I$139:$BH$238,MATCH('Capacity Backing (Hide)'!BM$132,'Capacity Summary'!$B$139:$B$238,0),MATCH('Capacity Backing (Hide)'!$A146,'Capacity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(Hide)'!$A146,'Capacity Summary'!$I$138:$BH$138,0))&lt;&gt;0,INDEX('Capacity Summary'!$I$139:$BH$238,MATCH('Capacity Backing (Hide)'!BN$132,'Capacity Summary'!$B$139:$B$238,0),MATCH('Capacity Backing (Hide)'!$A146,'Capacity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(Hide)'!$A146,'Capacity Summary'!$I$138:$BH$138,0))&lt;&gt;0,INDEX('Capacity Summary'!$I$139:$BH$238,MATCH('Capacity Backing (Hide)'!BO$132,'Capacity Summary'!$B$139:$B$238,0),MATCH('Capacity Backing (Hide)'!$A146,'Capacity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(Hide)'!$A146,'Capacity Summary'!$I$138:$BH$138,0))&lt;&gt;0,INDEX('Capacity Summary'!$I$139:$BH$238,MATCH('Capacity Backing (Hide)'!BP$132,'Capacity Summary'!$B$139:$B$238,0),MATCH('Capacity Backing (Hide)'!$A146,'Capacity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(Hide)'!$A146,'Capacity Summary'!$I$138:$BH$138,0))&lt;&gt;0,INDEX('Capacity Summary'!$I$139:$BH$238,MATCH('Capacity Backing (Hide)'!BQ$132,'Capacity Summary'!$B$139:$B$238,0),MATCH('Capacity Backing (Hide)'!$A146,'Capacity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(Hide)'!$A146,'Capacity Summary'!$I$138:$BH$138,0))&lt;&gt;0,INDEX('Capacity Summary'!$I$139:$BH$238,MATCH('Capacity Backing (Hide)'!BR$132,'Capacity Summary'!$B$139:$B$238,0),MATCH('Capacity Backing (Hide)'!$A146,'Capacity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(Hide)'!$A146,'Capacity Summary'!$I$138:$BH$138,0))&lt;&gt;0,INDEX('Capacity Summary'!$I$139:$BH$238,MATCH('Capacity Backing (Hide)'!BS$132,'Capacity Summary'!$B$139:$B$238,0),MATCH('Capacity Backing (Hide)'!$A146,'Capacity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(Hide)'!$A146,'Capacity Summary'!$I$138:$BH$138,0))&lt;&gt;0,INDEX('Capacity Summary'!$I$139:$BH$238,MATCH('Capacity Backing (Hide)'!BT$132,'Capacity Summary'!$B$139:$B$238,0),MATCH('Capacity Backing (Hide)'!$A146,'Capacity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(Hide)'!$A146,'Capacity Summary'!$I$138:$BH$138,0))&lt;&gt;0,INDEX('Capacity Summary'!$I$139:$BH$238,MATCH('Capacity Backing (Hide)'!BU$132,'Capacity Summary'!$B$139:$B$238,0),MATCH('Capacity Backing (Hide)'!$A146,'Capacity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(Hide)'!$A146,'Capacity Summary'!$I$138:$BH$138,0))&lt;&gt;0,INDEX('Capacity Summary'!$I$139:$BH$238,MATCH('Capacity Backing (Hide)'!BV$132,'Capacity Summary'!$B$139:$B$238,0),MATCH('Capacity Backing (Hide)'!$A146,'Capacity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(Hide)'!$A146,'Capacity Summary'!$I$138:$BH$138,0))&lt;&gt;0,INDEX('Capacity Summary'!$I$139:$BH$238,MATCH('Capacity Backing (Hide)'!BW$132,'Capacity Summary'!$B$139:$B$238,0),MATCH('Capacity Backing (Hide)'!$A146,'Capacity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(Hide)'!$A146,'Capacity Summary'!$I$138:$BH$138,0))&lt;&gt;0,INDEX('Capacity Summary'!$I$139:$BH$238,MATCH('Capacity Backing (Hide)'!BX$132,'Capacity Summary'!$B$139:$B$238,0),MATCH('Capacity Backing (Hide)'!$A146,'Capacity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(Hide)'!$A146,'Capacity Summary'!$I$138:$BH$138,0))&lt;&gt;0,INDEX('Capacity Summary'!$I$139:$BH$238,MATCH('Capacity Backing (Hide)'!BY$132,'Capacity Summary'!$B$139:$B$238,0),MATCH('Capacity Backing (Hide)'!$A146,'Capacity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(Hide)'!$A146,'Capacity Summary'!$I$138:$BH$138,0))&lt;&gt;0,INDEX('Capacity Summary'!$I$139:$BH$238,MATCH('Capacity Backing (Hide)'!BZ$132,'Capacity Summary'!$B$139:$B$238,0),MATCH('Capacity Backing (Hide)'!$A146,'Capacity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(Hide)'!$A146,'Capacity Summary'!$I$138:$BH$138,0))&lt;&gt;0,INDEX('Capacity Summary'!$I$139:$BH$238,MATCH('Capacity Backing (Hide)'!CA$132,'Capacity Summary'!$B$139:$B$238,0),MATCH('Capacity Backing (Hide)'!$A146,'Capacity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(Hide)'!$A146,'Capacity Summary'!$I$138:$BH$138,0))&lt;&gt;0,INDEX('Capacity Summary'!$I$139:$BH$238,MATCH('Capacity Backing (Hide)'!CB$132,'Capacity Summary'!$B$139:$B$238,0),MATCH('Capacity Backing (Hide)'!$A146,'Capacity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(Hide)'!$A146,'Capacity Summary'!$I$138:$BH$138,0))&lt;&gt;0,INDEX('Capacity Summary'!$I$139:$BH$238,MATCH('Capacity Backing (Hide)'!CC$132,'Capacity Summary'!$B$139:$B$238,0),MATCH('Capacity Backing (Hide)'!$A146,'Capacity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(Hide)'!$A146,'Capacity Summary'!$I$138:$BH$138,0))&lt;&gt;0,INDEX('Capacity Summary'!$I$139:$BH$238,MATCH('Capacity Backing (Hide)'!CD$132,'Capacity Summary'!$B$139:$B$238,0),MATCH('Capacity Backing (Hide)'!$A146,'Capacity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(Hide)'!$A146,'Capacity Summary'!$I$138:$BH$138,0))&lt;&gt;0,INDEX('Capacity Summary'!$I$139:$BH$238,MATCH('Capacity Backing (Hide)'!CE$132,'Capacity Summary'!$B$139:$B$238,0),MATCH('Capacity Backing (Hide)'!$A146,'Capacity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(Hide)'!$A146,'Capacity Summary'!$I$138:$BH$138,0))&lt;&gt;0,INDEX('Capacity Summary'!$I$139:$BH$238,MATCH('Capacity Backing (Hide)'!CF$132,'Capacity Summary'!$B$139:$B$238,0),MATCH('Capacity Backing (Hide)'!$A146,'Capacity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(Hide)'!$A146,'Capacity Summary'!$I$138:$BH$138,0))&lt;&gt;0,INDEX('Capacity Summary'!$I$139:$BH$238,MATCH('Capacity Backing (Hide)'!CG$132,'Capacity Summary'!$B$139:$B$238,0),MATCH('Capacity Backing (Hide)'!$A146,'Capacity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(Hide)'!$A146,'Capacity Summary'!$I$138:$BH$138,0))&lt;&gt;0,INDEX('Capacity Summary'!$I$139:$BH$238,MATCH('Capacity Backing (Hide)'!CH$132,'Capacity Summary'!$B$139:$B$238,0),MATCH('Capacity Backing (Hide)'!$A146,'Capacity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(Hide)'!$A146,'Capacity Summary'!$I$138:$BH$138,0))&lt;&gt;0,INDEX('Capacity Summary'!$I$139:$BH$238,MATCH('Capacity Backing (Hide)'!CI$132,'Capacity Summary'!$B$139:$B$238,0),MATCH('Capacity Backing (Hide)'!$A146,'Capacity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(Hide)'!$A146,'Capacity Summary'!$I$138:$BH$138,0))&lt;&gt;0,INDEX('Capacity Summary'!$I$139:$BH$238,MATCH('Capacity Backing (Hide)'!CJ$132,'Capacity Summary'!$B$139:$B$238,0),MATCH('Capacity Backing (Hide)'!$A146,'Capacity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(Hide)'!$A146,'Capacity Summary'!$I$138:$BH$138,0))&lt;&gt;0,INDEX('Capacity Summary'!$I$139:$BH$238,MATCH('Capacity Backing (Hide)'!CK$132,'Capacity Summary'!$B$139:$B$238,0),MATCH('Capacity Backing (Hide)'!$A146,'Capacity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(Hide)'!$A146,'Capacity Summary'!$I$138:$BH$138,0))&lt;&gt;0,INDEX('Capacity Summary'!$I$139:$BH$238,MATCH('Capacity Backing (Hide)'!CL$132,'Capacity Summary'!$B$139:$B$238,0),MATCH('Capacity Backing (Hide)'!$A146,'Capacity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(Hide)'!$A146,'Capacity Summary'!$I$138:$BH$138,0))&lt;&gt;0,INDEX('Capacity Summary'!$I$139:$BH$238,MATCH('Capacity Backing (Hide)'!CM$132,'Capacity Summary'!$B$139:$B$238,0),MATCH('Capacity Backing (Hide)'!$A146,'Capacity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(Hide)'!$A146,'Capacity Summary'!$I$138:$BH$138,0))&lt;&gt;0,INDEX('Capacity Summary'!$I$139:$BH$238,MATCH('Capacity Backing (Hide)'!CN$132,'Capacity Summary'!$B$139:$B$238,0),MATCH('Capacity Backing (Hide)'!$A146,'Capacity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(Hide)'!$A146,'Capacity Summary'!$I$138:$BH$138,0))&lt;&gt;0,INDEX('Capacity Summary'!$I$139:$BH$238,MATCH('Capacity Backing (Hide)'!CO$132,'Capacity Summary'!$B$139:$B$238,0),MATCH('Capacity Backing (Hide)'!$A146,'Capacity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(Hide)'!$A146,'Capacity Summary'!$I$138:$BH$138,0))&lt;&gt;0,INDEX('Capacity Summary'!$I$139:$BH$238,MATCH('Capacity Backing (Hide)'!CP$132,'Capacity Summary'!$B$139:$B$238,0),MATCH('Capacity Backing (Hide)'!$A146,'Capacity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(Hide)'!$A146,'Capacity Summary'!$I$138:$BH$138,0))&lt;&gt;0,INDEX('Capacity Summary'!$I$139:$BH$238,MATCH('Capacity Backing (Hide)'!CQ$132,'Capacity Summary'!$B$139:$B$238,0),MATCH('Capacity Backing (Hide)'!$A146,'Capacity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(Hide)'!$A146,'Capacity Summary'!$I$138:$BH$138,0))&lt;&gt;0,INDEX('Capacity Summary'!$I$139:$BH$238,MATCH('Capacity Backing (Hide)'!CR$132,'Capacity Summary'!$B$139:$B$238,0),MATCH('Capacity Backing (Hide)'!$A146,'Capacity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(Hide)'!$A146,'Capacity Summary'!$I$138:$BH$138,0))&lt;&gt;0,INDEX('Capacity Summary'!$I$139:$BH$238,MATCH('Capacity Backing (Hide)'!CS$132,'Capacity Summary'!$B$139:$B$238,0),MATCH('Capacity Backing (Hide)'!$A146,'Capacity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(Hide)'!$A146,'Capacity Summary'!$I$138:$BH$138,0))&lt;&gt;0,INDEX('Capacity Summary'!$I$139:$BH$238,MATCH('Capacity Backing (Hide)'!CT$132,'Capacity Summary'!$B$139:$B$238,0),MATCH('Capacity Backing (Hide)'!$A146,'Capacity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(Hide)'!$A146,'Capacity Summary'!$I$138:$BH$138,0))&lt;&gt;0,INDEX('Capacity Summary'!$I$139:$BH$238,MATCH('Capacity Backing (Hide)'!CU$132,'Capacity Summary'!$B$139:$B$238,0),MATCH('Capacity Backing (Hide)'!$A146,'Capacity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(Hide)'!$A146,'Capacity Summary'!$I$138:$BH$138,0))&lt;&gt;0,INDEX('Capacity Summary'!$I$139:$BH$238,MATCH('Capacity Backing (Hide)'!CV$132,'Capacity Summary'!$B$139:$B$238,0),MATCH('Capacity Backing (Hide)'!$A146,'Capacity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(Hide)'!$A146,'Capacity Summary'!$I$138:$BH$138,0))&lt;&gt;0,INDEX('Capacity Summary'!$I$139:$BH$238,MATCH('Capacity Backing (Hide)'!CW$132,'Capacity Summary'!$B$139:$B$238,0),MATCH('Capacity Backing (Hide)'!$A146,'Capacity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7" spans="1:101" x14ac:dyDescent="0.35">
      <c r="A147" s="2">
        <f ca="1">'Required Capacity (Hide)'!E17</f>
        <v>44288</v>
      </c>
      <c r="B14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(Hide)'!$A147,'Capacity Summary'!$I$138:$BH$138,0))&lt;&gt;0,INDEX('Capacity Summary'!$I$139:$BH$238,MATCH('Capacity Backing (Hide)'!B$132,'Capacity Summary'!$B$139:$B$238,0),MATCH('Capacity Backing (Hide)'!$A147,'Capacity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(Hide)'!$A147,'Capacity Summary'!$I$138:$BH$138,0))&lt;&gt;0,INDEX('Capacity Summary'!$I$139:$BH$238,MATCH('Capacity Backing (Hide)'!C$132,'Capacity Summary'!$B$139:$B$238,0),MATCH('Capacity Backing (Hide)'!$A147,'Capacity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(Hide)'!$A147,'Capacity Summary'!$I$138:$BH$138,0))&lt;&gt;0,INDEX('Capacity Summary'!$I$139:$BH$238,MATCH('Capacity Backing (Hide)'!D$132,'Capacity Summary'!$B$139:$B$238,0),MATCH('Capacity Backing (Hide)'!$A147,'Capacity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(Hide)'!$A147,'Capacity Summary'!$I$138:$BH$138,0))&lt;&gt;0,INDEX('Capacity Summary'!$I$139:$BH$238,MATCH('Capacity Backing (Hide)'!E$132,'Capacity Summary'!$B$139:$B$238,0),MATCH('Capacity Backing (Hide)'!$A147,'Capacity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(Hide)'!$A147,'Capacity Summary'!$I$138:$BH$138,0))&lt;&gt;0,INDEX('Capacity Summary'!$I$139:$BH$238,MATCH('Capacity Backing (Hide)'!F$132,'Capacity Summary'!$B$139:$B$238,0),MATCH('Capacity Backing (Hide)'!$A147,'Capacity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(Hide)'!$A147,'Capacity Summary'!$I$138:$BH$138,0))&lt;&gt;0,INDEX('Capacity Summary'!$I$139:$BH$238,MATCH('Capacity Backing (Hide)'!G$132,'Capacity Summary'!$B$139:$B$238,0),MATCH('Capacity Backing (Hide)'!$A147,'Capacity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(Hide)'!$A147,'Capacity Summary'!$I$138:$BH$138,0))&lt;&gt;0,INDEX('Capacity Summary'!$I$139:$BH$238,MATCH('Capacity Backing (Hide)'!H$132,'Capacity Summary'!$B$139:$B$238,0),MATCH('Capacity Backing (Hide)'!$A147,'Capacity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(Hide)'!$A147,'Capacity Summary'!$I$138:$BH$138,0))&lt;&gt;0,INDEX('Capacity Summary'!$I$139:$BH$238,MATCH('Capacity Backing (Hide)'!I$132,'Capacity Summary'!$B$139:$B$238,0),MATCH('Capacity Backing (Hide)'!$A147,'Capacity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(Hide)'!$A147,'Capacity Summary'!$I$138:$BH$138,0))&lt;&gt;0,INDEX('Capacity Summary'!$I$139:$BH$238,MATCH('Capacity Backing (Hide)'!J$132,'Capacity Summary'!$B$139:$B$238,0),MATCH('Capacity Backing (Hide)'!$A147,'Capacity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(Hide)'!$A147,'Capacity Summary'!$I$138:$BH$138,0))&lt;&gt;0,INDEX('Capacity Summary'!$I$139:$BH$238,MATCH('Capacity Backing (Hide)'!K$132,'Capacity Summary'!$B$139:$B$238,0),MATCH('Capacity Backing (Hide)'!$A147,'Capacity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(Hide)'!$A147,'Capacity Summary'!$I$138:$BH$138,0))&lt;&gt;0,INDEX('Capacity Summary'!$I$139:$BH$238,MATCH('Capacity Backing (Hide)'!L$132,'Capacity Summary'!$B$139:$B$238,0),MATCH('Capacity Backing (Hide)'!$A147,'Capacity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(Hide)'!$A147,'Capacity Summary'!$I$138:$BH$138,0))&lt;&gt;0,INDEX('Capacity Summary'!$I$139:$BH$238,MATCH('Capacity Backing (Hide)'!M$132,'Capacity Summary'!$B$139:$B$238,0),MATCH('Capacity Backing (Hide)'!$A147,'Capacity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(Hide)'!$A147,'Capacity Summary'!$I$138:$BH$138,0))&lt;&gt;0,INDEX('Capacity Summary'!$I$139:$BH$238,MATCH('Capacity Backing (Hide)'!N$132,'Capacity Summary'!$B$139:$B$238,0),MATCH('Capacity Backing (Hide)'!$A147,'Capacity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(Hide)'!$A147,'Capacity Summary'!$I$138:$BH$138,0))&lt;&gt;0,INDEX('Capacity Summary'!$I$139:$BH$238,MATCH('Capacity Backing (Hide)'!O$132,'Capacity Summary'!$B$139:$B$238,0),MATCH('Capacity Backing (Hide)'!$A147,'Capacity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(Hide)'!$A147,'Capacity Summary'!$I$138:$BH$138,0))&lt;&gt;0,INDEX('Capacity Summary'!$I$139:$BH$238,MATCH('Capacity Backing (Hide)'!P$132,'Capacity Summary'!$B$139:$B$238,0),MATCH('Capacity Backing (Hide)'!$A147,'Capacity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(Hide)'!$A147,'Capacity Summary'!$I$138:$BH$138,0))&lt;&gt;0,INDEX('Capacity Summary'!$I$139:$BH$238,MATCH('Capacity Backing (Hide)'!Q$132,'Capacity Summary'!$B$139:$B$238,0),MATCH('Capacity Backing (Hide)'!$A147,'Capacity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(Hide)'!$A147,'Capacity Summary'!$I$138:$BH$138,0))&lt;&gt;0,INDEX('Capacity Summary'!$I$139:$BH$238,MATCH('Capacity Backing (Hide)'!R$132,'Capacity Summary'!$B$139:$B$238,0),MATCH('Capacity Backing (Hide)'!$A147,'Capacity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(Hide)'!$A147,'Capacity Summary'!$I$138:$BH$138,0))&lt;&gt;0,INDEX('Capacity Summary'!$I$139:$BH$238,MATCH('Capacity Backing (Hide)'!S$132,'Capacity Summary'!$B$139:$B$238,0),MATCH('Capacity Backing (Hide)'!$A147,'Capacity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(Hide)'!$A147,'Capacity Summary'!$I$138:$BH$138,0))&lt;&gt;0,INDEX('Capacity Summary'!$I$139:$BH$238,MATCH('Capacity Backing (Hide)'!T$132,'Capacity Summary'!$B$139:$B$238,0),MATCH('Capacity Backing (Hide)'!$A147,'Capacity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(Hide)'!$A147,'Capacity Summary'!$I$138:$BH$138,0))&lt;&gt;0,INDEX('Capacity Summary'!$I$139:$BH$238,MATCH('Capacity Backing (Hide)'!U$132,'Capacity Summary'!$B$139:$B$238,0),MATCH('Capacity Backing (Hide)'!$A147,'Capacity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(Hide)'!$A147,'Capacity Summary'!$I$138:$BH$138,0))&lt;&gt;0,INDEX('Capacity Summary'!$I$139:$BH$238,MATCH('Capacity Backing (Hide)'!V$132,'Capacity Summary'!$B$139:$B$238,0),MATCH('Capacity Backing (Hide)'!$A147,'Capacity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(Hide)'!$A147,'Capacity Summary'!$I$138:$BH$138,0))&lt;&gt;0,INDEX('Capacity Summary'!$I$139:$BH$238,MATCH('Capacity Backing (Hide)'!W$132,'Capacity Summary'!$B$139:$B$238,0),MATCH('Capacity Backing (Hide)'!$A147,'Capacity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(Hide)'!$A147,'Capacity Summary'!$I$138:$BH$138,0))&lt;&gt;0,INDEX('Capacity Summary'!$I$139:$BH$238,MATCH('Capacity Backing (Hide)'!X$132,'Capacity Summary'!$B$139:$B$238,0),MATCH('Capacity Backing (Hide)'!$A147,'Capacity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(Hide)'!$A147,'Capacity Summary'!$I$138:$BH$138,0))&lt;&gt;0,INDEX('Capacity Summary'!$I$139:$BH$238,MATCH('Capacity Backing (Hide)'!Y$132,'Capacity Summary'!$B$139:$B$238,0),MATCH('Capacity Backing (Hide)'!$A147,'Capacity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(Hide)'!$A147,'Capacity Summary'!$I$138:$BH$138,0))&lt;&gt;0,INDEX('Capacity Summary'!$I$139:$BH$238,MATCH('Capacity Backing (Hide)'!Z$132,'Capacity Summary'!$B$139:$B$238,0),MATCH('Capacity Backing (Hide)'!$A147,'Capacity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(Hide)'!$A147,'Capacity Summary'!$I$138:$BH$138,0))&lt;&gt;0,INDEX('Capacity Summary'!$I$139:$BH$238,MATCH('Capacity Backing (Hide)'!AA$132,'Capacity Summary'!$B$139:$B$238,0),MATCH('Capacity Backing (Hide)'!$A147,'Capacity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(Hide)'!$A147,'Capacity Summary'!$I$138:$BH$138,0))&lt;&gt;0,INDEX('Capacity Summary'!$I$139:$BH$238,MATCH('Capacity Backing (Hide)'!AB$132,'Capacity Summary'!$B$139:$B$238,0),MATCH('Capacity Backing (Hide)'!$A147,'Capacity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(Hide)'!$A147,'Capacity Summary'!$I$138:$BH$138,0))&lt;&gt;0,INDEX('Capacity Summary'!$I$139:$BH$238,MATCH('Capacity Backing (Hide)'!AC$132,'Capacity Summary'!$B$139:$B$238,0),MATCH('Capacity Backing (Hide)'!$A147,'Capacity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(Hide)'!$A147,'Capacity Summary'!$I$138:$BH$138,0))&lt;&gt;0,INDEX('Capacity Summary'!$I$139:$BH$238,MATCH('Capacity Backing (Hide)'!AD$132,'Capacity Summary'!$B$139:$B$238,0),MATCH('Capacity Backing (Hide)'!$A147,'Capacity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(Hide)'!$A147,'Capacity Summary'!$I$138:$BH$138,0))&lt;&gt;0,INDEX('Capacity Summary'!$I$139:$BH$238,MATCH('Capacity Backing (Hide)'!AE$132,'Capacity Summary'!$B$139:$B$238,0),MATCH('Capacity Backing (Hide)'!$A147,'Capacity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(Hide)'!$A147,'Capacity Summary'!$I$138:$BH$138,0))&lt;&gt;0,INDEX('Capacity Summary'!$I$139:$BH$238,MATCH('Capacity Backing (Hide)'!AF$132,'Capacity Summary'!$B$139:$B$238,0),MATCH('Capacity Backing (Hide)'!$A147,'Capacity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(Hide)'!$A147,'Capacity Summary'!$I$138:$BH$138,0))&lt;&gt;0,INDEX('Capacity Summary'!$I$139:$BH$238,MATCH('Capacity Backing (Hide)'!AG$132,'Capacity Summary'!$B$139:$B$238,0),MATCH('Capacity Backing (Hide)'!$A147,'Capacity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(Hide)'!$A147,'Capacity Summary'!$I$138:$BH$138,0))&lt;&gt;0,INDEX('Capacity Summary'!$I$139:$BH$238,MATCH('Capacity Backing (Hide)'!AH$132,'Capacity Summary'!$B$139:$B$238,0),MATCH('Capacity Backing (Hide)'!$A147,'Capacity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(Hide)'!$A147,'Capacity Summary'!$I$138:$BH$138,0))&lt;&gt;0,INDEX('Capacity Summary'!$I$139:$BH$238,MATCH('Capacity Backing (Hide)'!AI$132,'Capacity Summary'!$B$139:$B$238,0),MATCH('Capacity Backing (Hide)'!$A147,'Capacity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(Hide)'!$A147,'Capacity Summary'!$I$138:$BH$138,0))&lt;&gt;0,INDEX('Capacity Summary'!$I$139:$BH$238,MATCH('Capacity Backing (Hide)'!AJ$132,'Capacity Summary'!$B$139:$B$238,0),MATCH('Capacity Backing (Hide)'!$A147,'Capacity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(Hide)'!$A147,'Capacity Summary'!$I$138:$BH$138,0))&lt;&gt;0,INDEX('Capacity Summary'!$I$139:$BH$238,MATCH('Capacity Backing (Hide)'!AK$132,'Capacity Summary'!$B$139:$B$238,0),MATCH('Capacity Backing (Hide)'!$A147,'Capacity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(Hide)'!$A147,'Capacity Summary'!$I$138:$BH$138,0))&lt;&gt;0,INDEX('Capacity Summary'!$I$139:$BH$238,MATCH('Capacity Backing (Hide)'!AL$132,'Capacity Summary'!$B$139:$B$238,0),MATCH('Capacity Backing (Hide)'!$A147,'Capacity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(Hide)'!$A147,'Capacity Summary'!$I$138:$BH$138,0))&lt;&gt;0,INDEX('Capacity Summary'!$I$139:$BH$238,MATCH('Capacity Backing (Hide)'!AM$132,'Capacity Summary'!$B$139:$B$238,0),MATCH('Capacity Backing (Hide)'!$A147,'Capacity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(Hide)'!$A147,'Capacity Summary'!$I$138:$BH$138,0))&lt;&gt;0,INDEX('Capacity Summary'!$I$139:$BH$238,MATCH('Capacity Backing (Hide)'!AN$132,'Capacity Summary'!$B$139:$B$238,0),MATCH('Capacity Backing (Hide)'!$A147,'Capacity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(Hide)'!$A147,'Capacity Summary'!$I$138:$BH$138,0))&lt;&gt;0,INDEX('Capacity Summary'!$I$139:$BH$238,MATCH('Capacity Backing (Hide)'!AO$132,'Capacity Summary'!$B$139:$B$238,0),MATCH('Capacity Backing (Hide)'!$A147,'Capacity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(Hide)'!$A147,'Capacity Summary'!$I$138:$BH$138,0))&lt;&gt;0,INDEX('Capacity Summary'!$I$139:$BH$238,MATCH('Capacity Backing (Hide)'!AP$132,'Capacity Summary'!$B$139:$B$238,0),MATCH('Capacity Backing (Hide)'!$A147,'Capacity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(Hide)'!$A147,'Capacity Summary'!$I$138:$BH$138,0))&lt;&gt;0,INDEX('Capacity Summary'!$I$139:$BH$238,MATCH('Capacity Backing (Hide)'!AQ$132,'Capacity Summary'!$B$139:$B$238,0),MATCH('Capacity Backing (Hide)'!$A147,'Capacity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(Hide)'!$A147,'Capacity Summary'!$I$138:$BH$138,0))&lt;&gt;0,INDEX('Capacity Summary'!$I$139:$BH$238,MATCH('Capacity Backing (Hide)'!AR$132,'Capacity Summary'!$B$139:$B$238,0),MATCH('Capacity Backing (Hide)'!$A147,'Capacity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(Hide)'!$A147,'Capacity Summary'!$I$138:$BH$138,0))&lt;&gt;0,INDEX('Capacity Summary'!$I$139:$BH$238,MATCH('Capacity Backing (Hide)'!AS$132,'Capacity Summary'!$B$139:$B$238,0),MATCH('Capacity Backing (Hide)'!$A147,'Capacity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(Hide)'!$A147,'Capacity Summary'!$I$138:$BH$138,0))&lt;&gt;0,INDEX('Capacity Summary'!$I$139:$BH$238,MATCH('Capacity Backing (Hide)'!AT$132,'Capacity Summary'!$B$139:$B$238,0),MATCH('Capacity Backing (Hide)'!$A147,'Capacity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(Hide)'!$A147,'Capacity Summary'!$I$138:$BH$138,0))&lt;&gt;0,INDEX('Capacity Summary'!$I$139:$BH$238,MATCH('Capacity Backing (Hide)'!AU$132,'Capacity Summary'!$B$139:$B$238,0),MATCH('Capacity Backing (Hide)'!$A147,'Capacity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(Hide)'!$A147,'Capacity Summary'!$I$138:$BH$138,0))&lt;&gt;0,INDEX('Capacity Summary'!$I$139:$BH$238,MATCH('Capacity Backing (Hide)'!AV$132,'Capacity Summary'!$B$139:$B$238,0),MATCH('Capacity Backing (Hide)'!$A147,'Capacity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(Hide)'!$A147,'Capacity Summary'!$I$138:$BH$138,0))&lt;&gt;0,INDEX('Capacity Summary'!$I$139:$BH$238,MATCH('Capacity Backing (Hide)'!AW$132,'Capacity Summary'!$B$139:$B$238,0),MATCH('Capacity Backing (Hide)'!$A147,'Capacity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(Hide)'!$A147,'Capacity Summary'!$I$138:$BH$138,0))&lt;&gt;0,INDEX('Capacity Summary'!$I$139:$BH$238,MATCH('Capacity Backing (Hide)'!AX$132,'Capacity Summary'!$B$139:$B$238,0),MATCH('Capacity Backing (Hide)'!$A147,'Capacity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(Hide)'!$A147,'Capacity Summary'!$I$138:$BH$138,0))&lt;&gt;0,INDEX('Capacity Summary'!$I$139:$BH$238,MATCH('Capacity Backing (Hide)'!AY$132,'Capacity Summary'!$B$139:$B$238,0),MATCH('Capacity Backing (Hide)'!$A147,'Capacity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(Hide)'!$A147,'Capacity Summary'!$I$138:$BH$138,0))&lt;&gt;0,INDEX('Capacity Summary'!$I$139:$BH$238,MATCH('Capacity Backing (Hide)'!AZ$132,'Capacity Summary'!$B$139:$B$238,0),MATCH('Capacity Backing (Hide)'!$A147,'Capacity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(Hide)'!$A147,'Capacity Summary'!$I$138:$BH$138,0))&lt;&gt;0,INDEX('Capacity Summary'!$I$139:$BH$238,MATCH('Capacity Backing (Hide)'!BA$132,'Capacity Summary'!$B$139:$B$238,0),MATCH('Capacity Backing (Hide)'!$A147,'Capacity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(Hide)'!$A147,'Capacity Summary'!$I$138:$BH$138,0))&lt;&gt;0,INDEX('Capacity Summary'!$I$139:$BH$238,MATCH('Capacity Backing (Hide)'!BB$132,'Capacity Summary'!$B$139:$B$238,0),MATCH('Capacity Backing (Hide)'!$A147,'Capacity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(Hide)'!$A147,'Capacity Summary'!$I$138:$BH$138,0))&lt;&gt;0,INDEX('Capacity Summary'!$I$139:$BH$238,MATCH('Capacity Backing (Hide)'!BC$132,'Capacity Summary'!$B$139:$B$238,0),MATCH('Capacity Backing (Hide)'!$A147,'Capacity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(Hide)'!$A147,'Capacity Summary'!$I$138:$BH$138,0))&lt;&gt;0,INDEX('Capacity Summary'!$I$139:$BH$238,MATCH('Capacity Backing (Hide)'!BD$132,'Capacity Summary'!$B$139:$B$238,0),MATCH('Capacity Backing (Hide)'!$A147,'Capacity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(Hide)'!$A147,'Capacity Summary'!$I$138:$BH$138,0))&lt;&gt;0,INDEX('Capacity Summary'!$I$139:$BH$238,MATCH('Capacity Backing (Hide)'!BE$132,'Capacity Summary'!$B$139:$B$238,0),MATCH('Capacity Backing (Hide)'!$A147,'Capacity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(Hide)'!$A147,'Capacity Summary'!$I$138:$BH$138,0))&lt;&gt;0,INDEX('Capacity Summary'!$I$139:$BH$238,MATCH('Capacity Backing (Hide)'!BF$132,'Capacity Summary'!$B$139:$B$238,0),MATCH('Capacity Backing (Hide)'!$A147,'Capacity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(Hide)'!$A147,'Capacity Summary'!$I$138:$BH$138,0))&lt;&gt;0,INDEX('Capacity Summary'!$I$139:$BH$238,MATCH('Capacity Backing (Hide)'!BG$132,'Capacity Summary'!$B$139:$B$238,0),MATCH('Capacity Backing (Hide)'!$A147,'Capacity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(Hide)'!$A147,'Capacity Summary'!$I$138:$BH$138,0))&lt;&gt;0,INDEX('Capacity Summary'!$I$139:$BH$238,MATCH('Capacity Backing (Hide)'!BH$132,'Capacity Summary'!$B$139:$B$238,0),MATCH('Capacity Backing (Hide)'!$A147,'Capacity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(Hide)'!$A147,'Capacity Summary'!$I$138:$BH$138,0))&lt;&gt;0,INDEX('Capacity Summary'!$I$139:$BH$238,MATCH('Capacity Backing (Hide)'!BI$132,'Capacity Summary'!$B$139:$B$238,0),MATCH('Capacity Backing (Hide)'!$A147,'Capacity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(Hide)'!$A147,'Capacity Summary'!$I$138:$BH$138,0))&lt;&gt;0,INDEX('Capacity Summary'!$I$139:$BH$238,MATCH('Capacity Backing (Hide)'!BJ$132,'Capacity Summary'!$B$139:$B$238,0),MATCH('Capacity Backing (Hide)'!$A147,'Capacity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(Hide)'!$A147,'Capacity Summary'!$I$138:$BH$138,0))&lt;&gt;0,INDEX('Capacity Summary'!$I$139:$BH$238,MATCH('Capacity Backing (Hide)'!BK$132,'Capacity Summary'!$B$139:$B$238,0),MATCH('Capacity Backing (Hide)'!$A147,'Capacity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(Hide)'!$A147,'Capacity Summary'!$I$138:$BH$138,0))&lt;&gt;0,INDEX('Capacity Summary'!$I$139:$BH$238,MATCH('Capacity Backing (Hide)'!BL$132,'Capacity Summary'!$B$139:$B$238,0),MATCH('Capacity Backing (Hide)'!$A147,'Capacity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(Hide)'!$A147,'Capacity Summary'!$I$138:$BH$138,0))&lt;&gt;0,INDEX('Capacity Summary'!$I$139:$BH$238,MATCH('Capacity Backing (Hide)'!BM$132,'Capacity Summary'!$B$139:$B$238,0),MATCH('Capacity Backing (Hide)'!$A147,'Capacity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(Hide)'!$A147,'Capacity Summary'!$I$138:$BH$138,0))&lt;&gt;0,INDEX('Capacity Summary'!$I$139:$BH$238,MATCH('Capacity Backing (Hide)'!BN$132,'Capacity Summary'!$B$139:$B$238,0),MATCH('Capacity Backing (Hide)'!$A147,'Capacity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(Hide)'!$A147,'Capacity Summary'!$I$138:$BH$138,0))&lt;&gt;0,INDEX('Capacity Summary'!$I$139:$BH$238,MATCH('Capacity Backing (Hide)'!BO$132,'Capacity Summary'!$B$139:$B$238,0),MATCH('Capacity Backing (Hide)'!$A147,'Capacity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(Hide)'!$A147,'Capacity Summary'!$I$138:$BH$138,0))&lt;&gt;0,INDEX('Capacity Summary'!$I$139:$BH$238,MATCH('Capacity Backing (Hide)'!BP$132,'Capacity Summary'!$B$139:$B$238,0),MATCH('Capacity Backing (Hide)'!$A147,'Capacity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(Hide)'!$A147,'Capacity Summary'!$I$138:$BH$138,0))&lt;&gt;0,INDEX('Capacity Summary'!$I$139:$BH$238,MATCH('Capacity Backing (Hide)'!BQ$132,'Capacity Summary'!$B$139:$B$238,0),MATCH('Capacity Backing (Hide)'!$A147,'Capacity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(Hide)'!$A147,'Capacity Summary'!$I$138:$BH$138,0))&lt;&gt;0,INDEX('Capacity Summary'!$I$139:$BH$238,MATCH('Capacity Backing (Hide)'!BR$132,'Capacity Summary'!$B$139:$B$238,0),MATCH('Capacity Backing (Hide)'!$A147,'Capacity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(Hide)'!$A147,'Capacity Summary'!$I$138:$BH$138,0))&lt;&gt;0,INDEX('Capacity Summary'!$I$139:$BH$238,MATCH('Capacity Backing (Hide)'!BS$132,'Capacity Summary'!$B$139:$B$238,0),MATCH('Capacity Backing (Hide)'!$A147,'Capacity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(Hide)'!$A147,'Capacity Summary'!$I$138:$BH$138,0))&lt;&gt;0,INDEX('Capacity Summary'!$I$139:$BH$238,MATCH('Capacity Backing (Hide)'!BT$132,'Capacity Summary'!$B$139:$B$238,0),MATCH('Capacity Backing (Hide)'!$A147,'Capacity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(Hide)'!$A147,'Capacity Summary'!$I$138:$BH$138,0))&lt;&gt;0,INDEX('Capacity Summary'!$I$139:$BH$238,MATCH('Capacity Backing (Hide)'!BU$132,'Capacity Summary'!$B$139:$B$238,0),MATCH('Capacity Backing (Hide)'!$A147,'Capacity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(Hide)'!$A147,'Capacity Summary'!$I$138:$BH$138,0))&lt;&gt;0,INDEX('Capacity Summary'!$I$139:$BH$238,MATCH('Capacity Backing (Hide)'!BV$132,'Capacity Summary'!$B$139:$B$238,0),MATCH('Capacity Backing (Hide)'!$A147,'Capacity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(Hide)'!$A147,'Capacity Summary'!$I$138:$BH$138,0))&lt;&gt;0,INDEX('Capacity Summary'!$I$139:$BH$238,MATCH('Capacity Backing (Hide)'!BW$132,'Capacity Summary'!$B$139:$B$238,0),MATCH('Capacity Backing (Hide)'!$A147,'Capacity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(Hide)'!$A147,'Capacity Summary'!$I$138:$BH$138,0))&lt;&gt;0,INDEX('Capacity Summary'!$I$139:$BH$238,MATCH('Capacity Backing (Hide)'!BX$132,'Capacity Summary'!$B$139:$B$238,0),MATCH('Capacity Backing (Hide)'!$A147,'Capacity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(Hide)'!$A147,'Capacity Summary'!$I$138:$BH$138,0))&lt;&gt;0,INDEX('Capacity Summary'!$I$139:$BH$238,MATCH('Capacity Backing (Hide)'!BY$132,'Capacity Summary'!$B$139:$B$238,0),MATCH('Capacity Backing (Hide)'!$A147,'Capacity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(Hide)'!$A147,'Capacity Summary'!$I$138:$BH$138,0))&lt;&gt;0,INDEX('Capacity Summary'!$I$139:$BH$238,MATCH('Capacity Backing (Hide)'!BZ$132,'Capacity Summary'!$B$139:$B$238,0),MATCH('Capacity Backing (Hide)'!$A147,'Capacity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(Hide)'!$A147,'Capacity Summary'!$I$138:$BH$138,0))&lt;&gt;0,INDEX('Capacity Summary'!$I$139:$BH$238,MATCH('Capacity Backing (Hide)'!CA$132,'Capacity Summary'!$B$139:$B$238,0),MATCH('Capacity Backing (Hide)'!$A147,'Capacity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(Hide)'!$A147,'Capacity Summary'!$I$138:$BH$138,0))&lt;&gt;0,INDEX('Capacity Summary'!$I$139:$BH$238,MATCH('Capacity Backing (Hide)'!CB$132,'Capacity Summary'!$B$139:$B$238,0),MATCH('Capacity Backing (Hide)'!$A147,'Capacity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(Hide)'!$A147,'Capacity Summary'!$I$138:$BH$138,0))&lt;&gt;0,INDEX('Capacity Summary'!$I$139:$BH$238,MATCH('Capacity Backing (Hide)'!CC$132,'Capacity Summary'!$B$139:$B$238,0),MATCH('Capacity Backing (Hide)'!$A147,'Capacity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(Hide)'!$A147,'Capacity Summary'!$I$138:$BH$138,0))&lt;&gt;0,INDEX('Capacity Summary'!$I$139:$BH$238,MATCH('Capacity Backing (Hide)'!CD$132,'Capacity Summary'!$B$139:$B$238,0),MATCH('Capacity Backing (Hide)'!$A147,'Capacity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(Hide)'!$A147,'Capacity Summary'!$I$138:$BH$138,0))&lt;&gt;0,INDEX('Capacity Summary'!$I$139:$BH$238,MATCH('Capacity Backing (Hide)'!CE$132,'Capacity Summary'!$B$139:$B$238,0),MATCH('Capacity Backing (Hide)'!$A147,'Capacity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(Hide)'!$A147,'Capacity Summary'!$I$138:$BH$138,0))&lt;&gt;0,INDEX('Capacity Summary'!$I$139:$BH$238,MATCH('Capacity Backing (Hide)'!CF$132,'Capacity Summary'!$B$139:$B$238,0),MATCH('Capacity Backing (Hide)'!$A147,'Capacity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(Hide)'!$A147,'Capacity Summary'!$I$138:$BH$138,0))&lt;&gt;0,INDEX('Capacity Summary'!$I$139:$BH$238,MATCH('Capacity Backing (Hide)'!CG$132,'Capacity Summary'!$B$139:$B$238,0),MATCH('Capacity Backing (Hide)'!$A147,'Capacity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(Hide)'!$A147,'Capacity Summary'!$I$138:$BH$138,0))&lt;&gt;0,INDEX('Capacity Summary'!$I$139:$BH$238,MATCH('Capacity Backing (Hide)'!CH$132,'Capacity Summary'!$B$139:$B$238,0),MATCH('Capacity Backing (Hide)'!$A147,'Capacity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(Hide)'!$A147,'Capacity Summary'!$I$138:$BH$138,0))&lt;&gt;0,INDEX('Capacity Summary'!$I$139:$BH$238,MATCH('Capacity Backing (Hide)'!CI$132,'Capacity Summary'!$B$139:$B$238,0),MATCH('Capacity Backing (Hide)'!$A147,'Capacity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(Hide)'!$A147,'Capacity Summary'!$I$138:$BH$138,0))&lt;&gt;0,INDEX('Capacity Summary'!$I$139:$BH$238,MATCH('Capacity Backing (Hide)'!CJ$132,'Capacity Summary'!$B$139:$B$238,0),MATCH('Capacity Backing (Hide)'!$A147,'Capacity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(Hide)'!$A147,'Capacity Summary'!$I$138:$BH$138,0))&lt;&gt;0,INDEX('Capacity Summary'!$I$139:$BH$238,MATCH('Capacity Backing (Hide)'!CK$132,'Capacity Summary'!$B$139:$B$238,0),MATCH('Capacity Backing (Hide)'!$A147,'Capacity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(Hide)'!$A147,'Capacity Summary'!$I$138:$BH$138,0))&lt;&gt;0,INDEX('Capacity Summary'!$I$139:$BH$238,MATCH('Capacity Backing (Hide)'!CL$132,'Capacity Summary'!$B$139:$B$238,0),MATCH('Capacity Backing (Hide)'!$A147,'Capacity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(Hide)'!$A147,'Capacity Summary'!$I$138:$BH$138,0))&lt;&gt;0,INDEX('Capacity Summary'!$I$139:$BH$238,MATCH('Capacity Backing (Hide)'!CM$132,'Capacity Summary'!$B$139:$B$238,0),MATCH('Capacity Backing (Hide)'!$A147,'Capacity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(Hide)'!$A147,'Capacity Summary'!$I$138:$BH$138,0))&lt;&gt;0,INDEX('Capacity Summary'!$I$139:$BH$238,MATCH('Capacity Backing (Hide)'!CN$132,'Capacity Summary'!$B$139:$B$238,0),MATCH('Capacity Backing (Hide)'!$A147,'Capacity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(Hide)'!$A147,'Capacity Summary'!$I$138:$BH$138,0))&lt;&gt;0,INDEX('Capacity Summary'!$I$139:$BH$238,MATCH('Capacity Backing (Hide)'!CO$132,'Capacity Summary'!$B$139:$B$238,0),MATCH('Capacity Backing (Hide)'!$A147,'Capacity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(Hide)'!$A147,'Capacity Summary'!$I$138:$BH$138,0))&lt;&gt;0,INDEX('Capacity Summary'!$I$139:$BH$238,MATCH('Capacity Backing (Hide)'!CP$132,'Capacity Summary'!$B$139:$B$238,0),MATCH('Capacity Backing (Hide)'!$A147,'Capacity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(Hide)'!$A147,'Capacity Summary'!$I$138:$BH$138,0))&lt;&gt;0,INDEX('Capacity Summary'!$I$139:$BH$238,MATCH('Capacity Backing (Hide)'!CQ$132,'Capacity Summary'!$B$139:$B$238,0),MATCH('Capacity Backing (Hide)'!$A147,'Capacity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(Hide)'!$A147,'Capacity Summary'!$I$138:$BH$138,0))&lt;&gt;0,INDEX('Capacity Summary'!$I$139:$BH$238,MATCH('Capacity Backing (Hide)'!CR$132,'Capacity Summary'!$B$139:$B$238,0),MATCH('Capacity Backing (Hide)'!$A147,'Capacity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(Hide)'!$A147,'Capacity Summary'!$I$138:$BH$138,0))&lt;&gt;0,INDEX('Capacity Summary'!$I$139:$BH$238,MATCH('Capacity Backing (Hide)'!CS$132,'Capacity Summary'!$B$139:$B$238,0),MATCH('Capacity Backing (Hide)'!$A147,'Capacity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(Hide)'!$A147,'Capacity Summary'!$I$138:$BH$138,0))&lt;&gt;0,INDEX('Capacity Summary'!$I$139:$BH$238,MATCH('Capacity Backing (Hide)'!CT$132,'Capacity Summary'!$B$139:$B$238,0),MATCH('Capacity Backing (Hide)'!$A147,'Capacity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(Hide)'!$A147,'Capacity Summary'!$I$138:$BH$138,0))&lt;&gt;0,INDEX('Capacity Summary'!$I$139:$BH$238,MATCH('Capacity Backing (Hide)'!CU$132,'Capacity Summary'!$B$139:$B$238,0),MATCH('Capacity Backing (Hide)'!$A147,'Capacity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(Hide)'!$A147,'Capacity Summary'!$I$138:$BH$138,0))&lt;&gt;0,INDEX('Capacity Summary'!$I$139:$BH$238,MATCH('Capacity Backing (Hide)'!CV$132,'Capacity Summary'!$B$139:$B$238,0),MATCH('Capacity Backing (Hide)'!$A147,'Capacity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(Hide)'!$A147,'Capacity Summary'!$I$138:$BH$138,0))&lt;&gt;0,INDEX('Capacity Summary'!$I$139:$BH$238,MATCH('Capacity Backing (Hide)'!CW$132,'Capacity Summary'!$B$139:$B$238,0),MATCH('Capacity Backing (Hide)'!$A147,'Capacity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8" spans="1:101" x14ac:dyDescent="0.35">
      <c r="A148" s="2">
        <f ca="1">'Required Capacity (Hide)'!E18</f>
        <v>44295</v>
      </c>
      <c r="B14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(Hide)'!$A148,'Capacity Summary'!$I$138:$BH$138,0))&lt;&gt;0,INDEX('Capacity Summary'!$I$139:$BH$238,MATCH('Capacity Backing (Hide)'!B$132,'Capacity Summary'!$B$139:$B$238,0),MATCH('Capacity Backing (Hide)'!$A148,'Capacity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(Hide)'!$A148,'Capacity Summary'!$I$138:$BH$138,0))&lt;&gt;0,INDEX('Capacity Summary'!$I$139:$BH$238,MATCH('Capacity Backing (Hide)'!C$132,'Capacity Summary'!$B$139:$B$238,0),MATCH('Capacity Backing (Hide)'!$A148,'Capacity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(Hide)'!$A148,'Capacity Summary'!$I$138:$BH$138,0))&lt;&gt;0,INDEX('Capacity Summary'!$I$139:$BH$238,MATCH('Capacity Backing (Hide)'!D$132,'Capacity Summary'!$B$139:$B$238,0),MATCH('Capacity Backing (Hide)'!$A148,'Capacity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(Hide)'!$A148,'Capacity Summary'!$I$138:$BH$138,0))&lt;&gt;0,INDEX('Capacity Summary'!$I$139:$BH$238,MATCH('Capacity Backing (Hide)'!E$132,'Capacity Summary'!$B$139:$B$238,0),MATCH('Capacity Backing (Hide)'!$A148,'Capacity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(Hide)'!$A148,'Capacity Summary'!$I$138:$BH$138,0))&lt;&gt;0,INDEX('Capacity Summary'!$I$139:$BH$238,MATCH('Capacity Backing (Hide)'!F$132,'Capacity Summary'!$B$139:$B$238,0),MATCH('Capacity Backing (Hide)'!$A148,'Capacity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(Hide)'!$A148,'Capacity Summary'!$I$138:$BH$138,0))&lt;&gt;0,INDEX('Capacity Summary'!$I$139:$BH$238,MATCH('Capacity Backing (Hide)'!G$132,'Capacity Summary'!$B$139:$B$238,0),MATCH('Capacity Backing (Hide)'!$A148,'Capacity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(Hide)'!$A148,'Capacity Summary'!$I$138:$BH$138,0))&lt;&gt;0,INDEX('Capacity Summary'!$I$139:$BH$238,MATCH('Capacity Backing (Hide)'!H$132,'Capacity Summary'!$B$139:$B$238,0),MATCH('Capacity Backing (Hide)'!$A148,'Capacity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(Hide)'!$A148,'Capacity Summary'!$I$138:$BH$138,0))&lt;&gt;0,INDEX('Capacity Summary'!$I$139:$BH$238,MATCH('Capacity Backing (Hide)'!I$132,'Capacity Summary'!$B$139:$B$238,0),MATCH('Capacity Backing (Hide)'!$A148,'Capacity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(Hide)'!$A148,'Capacity Summary'!$I$138:$BH$138,0))&lt;&gt;0,INDEX('Capacity Summary'!$I$139:$BH$238,MATCH('Capacity Backing (Hide)'!J$132,'Capacity Summary'!$B$139:$B$238,0),MATCH('Capacity Backing (Hide)'!$A148,'Capacity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(Hide)'!$A148,'Capacity Summary'!$I$138:$BH$138,0))&lt;&gt;0,INDEX('Capacity Summary'!$I$139:$BH$238,MATCH('Capacity Backing (Hide)'!K$132,'Capacity Summary'!$B$139:$B$238,0),MATCH('Capacity Backing (Hide)'!$A148,'Capacity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(Hide)'!$A148,'Capacity Summary'!$I$138:$BH$138,0))&lt;&gt;0,INDEX('Capacity Summary'!$I$139:$BH$238,MATCH('Capacity Backing (Hide)'!L$132,'Capacity Summary'!$B$139:$B$238,0),MATCH('Capacity Backing (Hide)'!$A148,'Capacity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(Hide)'!$A148,'Capacity Summary'!$I$138:$BH$138,0))&lt;&gt;0,INDEX('Capacity Summary'!$I$139:$BH$238,MATCH('Capacity Backing (Hide)'!M$132,'Capacity Summary'!$B$139:$B$238,0),MATCH('Capacity Backing (Hide)'!$A148,'Capacity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(Hide)'!$A148,'Capacity Summary'!$I$138:$BH$138,0))&lt;&gt;0,INDEX('Capacity Summary'!$I$139:$BH$238,MATCH('Capacity Backing (Hide)'!N$132,'Capacity Summary'!$B$139:$B$238,0),MATCH('Capacity Backing (Hide)'!$A148,'Capacity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(Hide)'!$A148,'Capacity Summary'!$I$138:$BH$138,0))&lt;&gt;0,INDEX('Capacity Summary'!$I$139:$BH$238,MATCH('Capacity Backing (Hide)'!O$132,'Capacity Summary'!$B$139:$B$238,0),MATCH('Capacity Backing (Hide)'!$A148,'Capacity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(Hide)'!$A148,'Capacity Summary'!$I$138:$BH$138,0))&lt;&gt;0,INDEX('Capacity Summary'!$I$139:$BH$238,MATCH('Capacity Backing (Hide)'!P$132,'Capacity Summary'!$B$139:$B$238,0),MATCH('Capacity Backing (Hide)'!$A148,'Capacity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(Hide)'!$A148,'Capacity Summary'!$I$138:$BH$138,0))&lt;&gt;0,INDEX('Capacity Summary'!$I$139:$BH$238,MATCH('Capacity Backing (Hide)'!Q$132,'Capacity Summary'!$B$139:$B$238,0),MATCH('Capacity Backing (Hide)'!$A148,'Capacity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(Hide)'!$A148,'Capacity Summary'!$I$138:$BH$138,0))&lt;&gt;0,INDEX('Capacity Summary'!$I$139:$BH$238,MATCH('Capacity Backing (Hide)'!R$132,'Capacity Summary'!$B$139:$B$238,0),MATCH('Capacity Backing (Hide)'!$A148,'Capacity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(Hide)'!$A148,'Capacity Summary'!$I$138:$BH$138,0))&lt;&gt;0,INDEX('Capacity Summary'!$I$139:$BH$238,MATCH('Capacity Backing (Hide)'!S$132,'Capacity Summary'!$B$139:$B$238,0),MATCH('Capacity Backing (Hide)'!$A148,'Capacity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(Hide)'!$A148,'Capacity Summary'!$I$138:$BH$138,0))&lt;&gt;0,INDEX('Capacity Summary'!$I$139:$BH$238,MATCH('Capacity Backing (Hide)'!T$132,'Capacity Summary'!$B$139:$B$238,0),MATCH('Capacity Backing (Hide)'!$A148,'Capacity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(Hide)'!$A148,'Capacity Summary'!$I$138:$BH$138,0))&lt;&gt;0,INDEX('Capacity Summary'!$I$139:$BH$238,MATCH('Capacity Backing (Hide)'!U$132,'Capacity Summary'!$B$139:$B$238,0),MATCH('Capacity Backing (Hide)'!$A148,'Capacity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(Hide)'!$A148,'Capacity Summary'!$I$138:$BH$138,0))&lt;&gt;0,INDEX('Capacity Summary'!$I$139:$BH$238,MATCH('Capacity Backing (Hide)'!V$132,'Capacity Summary'!$B$139:$B$238,0),MATCH('Capacity Backing (Hide)'!$A148,'Capacity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(Hide)'!$A148,'Capacity Summary'!$I$138:$BH$138,0))&lt;&gt;0,INDEX('Capacity Summary'!$I$139:$BH$238,MATCH('Capacity Backing (Hide)'!W$132,'Capacity Summary'!$B$139:$B$238,0),MATCH('Capacity Backing (Hide)'!$A148,'Capacity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(Hide)'!$A148,'Capacity Summary'!$I$138:$BH$138,0))&lt;&gt;0,INDEX('Capacity Summary'!$I$139:$BH$238,MATCH('Capacity Backing (Hide)'!X$132,'Capacity Summary'!$B$139:$B$238,0),MATCH('Capacity Backing (Hide)'!$A148,'Capacity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(Hide)'!$A148,'Capacity Summary'!$I$138:$BH$138,0))&lt;&gt;0,INDEX('Capacity Summary'!$I$139:$BH$238,MATCH('Capacity Backing (Hide)'!Y$132,'Capacity Summary'!$B$139:$B$238,0),MATCH('Capacity Backing (Hide)'!$A148,'Capacity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(Hide)'!$A148,'Capacity Summary'!$I$138:$BH$138,0))&lt;&gt;0,INDEX('Capacity Summary'!$I$139:$BH$238,MATCH('Capacity Backing (Hide)'!Z$132,'Capacity Summary'!$B$139:$B$238,0),MATCH('Capacity Backing (Hide)'!$A148,'Capacity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(Hide)'!$A148,'Capacity Summary'!$I$138:$BH$138,0))&lt;&gt;0,INDEX('Capacity Summary'!$I$139:$BH$238,MATCH('Capacity Backing (Hide)'!AA$132,'Capacity Summary'!$B$139:$B$238,0),MATCH('Capacity Backing (Hide)'!$A148,'Capacity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(Hide)'!$A148,'Capacity Summary'!$I$138:$BH$138,0))&lt;&gt;0,INDEX('Capacity Summary'!$I$139:$BH$238,MATCH('Capacity Backing (Hide)'!AB$132,'Capacity Summary'!$B$139:$B$238,0),MATCH('Capacity Backing (Hide)'!$A148,'Capacity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(Hide)'!$A148,'Capacity Summary'!$I$138:$BH$138,0))&lt;&gt;0,INDEX('Capacity Summary'!$I$139:$BH$238,MATCH('Capacity Backing (Hide)'!AC$132,'Capacity Summary'!$B$139:$B$238,0),MATCH('Capacity Backing (Hide)'!$A148,'Capacity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(Hide)'!$A148,'Capacity Summary'!$I$138:$BH$138,0))&lt;&gt;0,INDEX('Capacity Summary'!$I$139:$BH$238,MATCH('Capacity Backing (Hide)'!AD$132,'Capacity Summary'!$B$139:$B$238,0),MATCH('Capacity Backing (Hide)'!$A148,'Capacity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(Hide)'!$A148,'Capacity Summary'!$I$138:$BH$138,0))&lt;&gt;0,INDEX('Capacity Summary'!$I$139:$BH$238,MATCH('Capacity Backing (Hide)'!AE$132,'Capacity Summary'!$B$139:$B$238,0),MATCH('Capacity Backing (Hide)'!$A148,'Capacity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(Hide)'!$A148,'Capacity Summary'!$I$138:$BH$138,0))&lt;&gt;0,INDEX('Capacity Summary'!$I$139:$BH$238,MATCH('Capacity Backing (Hide)'!AF$132,'Capacity Summary'!$B$139:$B$238,0),MATCH('Capacity Backing (Hide)'!$A148,'Capacity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(Hide)'!$A148,'Capacity Summary'!$I$138:$BH$138,0))&lt;&gt;0,INDEX('Capacity Summary'!$I$139:$BH$238,MATCH('Capacity Backing (Hide)'!AG$132,'Capacity Summary'!$B$139:$B$238,0),MATCH('Capacity Backing (Hide)'!$A148,'Capacity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(Hide)'!$A148,'Capacity Summary'!$I$138:$BH$138,0))&lt;&gt;0,INDEX('Capacity Summary'!$I$139:$BH$238,MATCH('Capacity Backing (Hide)'!AH$132,'Capacity Summary'!$B$139:$B$238,0),MATCH('Capacity Backing (Hide)'!$A148,'Capacity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(Hide)'!$A148,'Capacity Summary'!$I$138:$BH$138,0))&lt;&gt;0,INDEX('Capacity Summary'!$I$139:$BH$238,MATCH('Capacity Backing (Hide)'!AI$132,'Capacity Summary'!$B$139:$B$238,0),MATCH('Capacity Backing (Hide)'!$A148,'Capacity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(Hide)'!$A148,'Capacity Summary'!$I$138:$BH$138,0))&lt;&gt;0,INDEX('Capacity Summary'!$I$139:$BH$238,MATCH('Capacity Backing (Hide)'!AJ$132,'Capacity Summary'!$B$139:$B$238,0),MATCH('Capacity Backing (Hide)'!$A148,'Capacity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(Hide)'!$A148,'Capacity Summary'!$I$138:$BH$138,0))&lt;&gt;0,INDEX('Capacity Summary'!$I$139:$BH$238,MATCH('Capacity Backing (Hide)'!AK$132,'Capacity Summary'!$B$139:$B$238,0),MATCH('Capacity Backing (Hide)'!$A148,'Capacity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(Hide)'!$A148,'Capacity Summary'!$I$138:$BH$138,0))&lt;&gt;0,INDEX('Capacity Summary'!$I$139:$BH$238,MATCH('Capacity Backing (Hide)'!AL$132,'Capacity Summary'!$B$139:$B$238,0),MATCH('Capacity Backing (Hide)'!$A148,'Capacity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(Hide)'!$A148,'Capacity Summary'!$I$138:$BH$138,0))&lt;&gt;0,INDEX('Capacity Summary'!$I$139:$BH$238,MATCH('Capacity Backing (Hide)'!AM$132,'Capacity Summary'!$B$139:$B$238,0),MATCH('Capacity Backing (Hide)'!$A148,'Capacity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(Hide)'!$A148,'Capacity Summary'!$I$138:$BH$138,0))&lt;&gt;0,INDEX('Capacity Summary'!$I$139:$BH$238,MATCH('Capacity Backing (Hide)'!AN$132,'Capacity Summary'!$B$139:$B$238,0),MATCH('Capacity Backing (Hide)'!$A148,'Capacity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(Hide)'!$A148,'Capacity Summary'!$I$138:$BH$138,0))&lt;&gt;0,INDEX('Capacity Summary'!$I$139:$BH$238,MATCH('Capacity Backing (Hide)'!AO$132,'Capacity Summary'!$B$139:$B$238,0),MATCH('Capacity Backing (Hide)'!$A148,'Capacity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(Hide)'!$A148,'Capacity Summary'!$I$138:$BH$138,0))&lt;&gt;0,INDEX('Capacity Summary'!$I$139:$BH$238,MATCH('Capacity Backing (Hide)'!AP$132,'Capacity Summary'!$B$139:$B$238,0),MATCH('Capacity Backing (Hide)'!$A148,'Capacity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(Hide)'!$A148,'Capacity Summary'!$I$138:$BH$138,0))&lt;&gt;0,INDEX('Capacity Summary'!$I$139:$BH$238,MATCH('Capacity Backing (Hide)'!AQ$132,'Capacity Summary'!$B$139:$B$238,0),MATCH('Capacity Backing (Hide)'!$A148,'Capacity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(Hide)'!$A148,'Capacity Summary'!$I$138:$BH$138,0))&lt;&gt;0,INDEX('Capacity Summary'!$I$139:$BH$238,MATCH('Capacity Backing (Hide)'!AR$132,'Capacity Summary'!$B$139:$B$238,0),MATCH('Capacity Backing (Hide)'!$A148,'Capacity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(Hide)'!$A148,'Capacity Summary'!$I$138:$BH$138,0))&lt;&gt;0,INDEX('Capacity Summary'!$I$139:$BH$238,MATCH('Capacity Backing (Hide)'!AS$132,'Capacity Summary'!$B$139:$B$238,0),MATCH('Capacity Backing (Hide)'!$A148,'Capacity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(Hide)'!$A148,'Capacity Summary'!$I$138:$BH$138,0))&lt;&gt;0,INDEX('Capacity Summary'!$I$139:$BH$238,MATCH('Capacity Backing (Hide)'!AT$132,'Capacity Summary'!$B$139:$B$238,0),MATCH('Capacity Backing (Hide)'!$A148,'Capacity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(Hide)'!$A148,'Capacity Summary'!$I$138:$BH$138,0))&lt;&gt;0,INDEX('Capacity Summary'!$I$139:$BH$238,MATCH('Capacity Backing (Hide)'!AU$132,'Capacity Summary'!$B$139:$B$238,0),MATCH('Capacity Backing (Hide)'!$A148,'Capacity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(Hide)'!$A148,'Capacity Summary'!$I$138:$BH$138,0))&lt;&gt;0,INDEX('Capacity Summary'!$I$139:$BH$238,MATCH('Capacity Backing (Hide)'!AV$132,'Capacity Summary'!$B$139:$B$238,0),MATCH('Capacity Backing (Hide)'!$A148,'Capacity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(Hide)'!$A148,'Capacity Summary'!$I$138:$BH$138,0))&lt;&gt;0,INDEX('Capacity Summary'!$I$139:$BH$238,MATCH('Capacity Backing (Hide)'!AW$132,'Capacity Summary'!$B$139:$B$238,0),MATCH('Capacity Backing (Hide)'!$A148,'Capacity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(Hide)'!$A148,'Capacity Summary'!$I$138:$BH$138,0))&lt;&gt;0,INDEX('Capacity Summary'!$I$139:$BH$238,MATCH('Capacity Backing (Hide)'!AX$132,'Capacity Summary'!$B$139:$B$238,0),MATCH('Capacity Backing (Hide)'!$A148,'Capacity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(Hide)'!$A148,'Capacity Summary'!$I$138:$BH$138,0))&lt;&gt;0,INDEX('Capacity Summary'!$I$139:$BH$238,MATCH('Capacity Backing (Hide)'!AY$132,'Capacity Summary'!$B$139:$B$238,0),MATCH('Capacity Backing (Hide)'!$A148,'Capacity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(Hide)'!$A148,'Capacity Summary'!$I$138:$BH$138,0))&lt;&gt;0,INDEX('Capacity Summary'!$I$139:$BH$238,MATCH('Capacity Backing (Hide)'!AZ$132,'Capacity Summary'!$B$139:$B$238,0),MATCH('Capacity Backing (Hide)'!$A148,'Capacity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(Hide)'!$A148,'Capacity Summary'!$I$138:$BH$138,0))&lt;&gt;0,INDEX('Capacity Summary'!$I$139:$BH$238,MATCH('Capacity Backing (Hide)'!BA$132,'Capacity Summary'!$B$139:$B$238,0),MATCH('Capacity Backing (Hide)'!$A148,'Capacity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(Hide)'!$A148,'Capacity Summary'!$I$138:$BH$138,0))&lt;&gt;0,INDEX('Capacity Summary'!$I$139:$BH$238,MATCH('Capacity Backing (Hide)'!BB$132,'Capacity Summary'!$B$139:$B$238,0),MATCH('Capacity Backing (Hide)'!$A148,'Capacity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(Hide)'!$A148,'Capacity Summary'!$I$138:$BH$138,0))&lt;&gt;0,INDEX('Capacity Summary'!$I$139:$BH$238,MATCH('Capacity Backing (Hide)'!BC$132,'Capacity Summary'!$B$139:$B$238,0),MATCH('Capacity Backing (Hide)'!$A148,'Capacity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(Hide)'!$A148,'Capacity Summary'!$I$138:$BH$138,0))&lt;&gt;0,INDEX('Capacity Summary'!$I$139:$BH$238,MATCH('Capacity Backing (Hide)'!BD$132,'Capacity Summary'!$B$139:$B$238,0),MATCH('Capacity Backing (Hide)'!$A148,'Capacity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(Hide)'!$A148,'Capacity Summary'!$I$138:$BH$138,0))&lt;&gt;0,INDEX('Capacity Summary'!$I$139:$BH$238,MATCH('Capacity Backing (Hide)'!BE$132,'Capacity Summary'!$B$139:$B$238,0),MATCH('Capacity Backing (Hide)'!$A148,'Capacity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(Hide)'!$A148,'Capacity Summary'!$I$138:$BH$138,0))&lt;&gt;0,INDEX('Capacity Summary'!$I$139:$BH$238,MATCH('Capacity Backing (Hide)'!BF$132,'Capacity Summary'!$B$139:$B$238,0),MATCH('Capacity Backing (Hide)'!$A148,'Capacity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(Hide)'!$A148,'Capacity Summary'!$I$138:$BH$138,0))&lt;&gt;0,INDEX('Capacity Summary'!$I$139:$BH$238,MATCH('Capacity Backing (Hide)'!BG$132,'Capacity Summary'!$B$139:$B$238,0),MATCH('Capacity Backing (Hide)'!$A148,'Capacity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(Hide)'!$A148,'Capacity Summary'!$I$138:$BH$138,0))&lt;&gt;0,INDEX('Capacity Summary'!$I$139:$BH$238,MATCH('Capacity Backing (Hide)'!BH$132,'Capacity Summary'!$B$139:$B$238,0),MATCH('Capacity Backing (Hide)'!$A148,'Capacity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(Hide)'!$A148,'Capacity Summary'!$I$138:$BH$138,0))&lt;&gt;0,INDEX('Capacity Summary'!$I$139:$BH$238,MATCH('Capacity Backing (Hide)'!BI$132,'Capacity Summary'!$B$139:$B$238,0),MATCH('Capacity Backing (Hide)'!$A148,'Capacity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(Hide)'!$A148,'Capacity Summary'!$I$138:$BH$138,0))&lt;&gt;0,INDEX('Capacity Summary'!$I$139:$BH$238,MATCH('Capacity Backing (Hide)'!BJ$132,'Capacity Summary'!$B$139:$B$238,0),MATCH('Capacity Backing (Hide)'!$A148,'Capacity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(Hide)'!$A148,'Capacity Summary'!$I$138:$BH$138,0))&lt;&gt;0,INDEX('Capacity Summary'!$I$139:$BH$238,MATCH('Capacity Backing (Hide)'!BK$132,'Capacity Summary'!$B$139:$B$238,0),MATCH('Capacity Backing (Hide)'!$A148,'Capacity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(Hide)'!$A148,'Capacity Summary'!$I$138:$BH$138,0))&lt;&gt;0,INDEX('Capacity Summary'!$I$139:$BH$238,MATCH('Capacity Backing (Hide)'!BL$132,'Capacity Summary'!$B$139:$B$238,0),MATCH('Capacity Backing (Hide)'!$A148,'Capacity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(Hide)'!$A148,'Capacity Summary'!$I$138:$BH$138,0))&lt;&gt;0,INDEX('Capacity Summary'!$I$139:$BH$238,MATCH('Capacity Backing (Hide)'!BM$132,'Capacity Summary'!$B$139:$B$238,0),MATCH('Capacity Backing (Hide)'!$A148,'Capacity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(Hide)'!$A148,'Capacity Summary'!$I$138:$BH$138,0))&lt;&gt;0,INDEX('Capacity Summary'!$I$139:$BH$238,MATCH('Capacity Backing (Hide)'!BN$132,'Capacity Summary'!$B$139:$B$238,0),MATCH('Capacity Backing (Hide)'!$A148,'Capacity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(Hide)'!$A148,'Capacity Summary'!$I$138:$BH$138,0))&lt;&gt;0,INDEX('Capacity Summary'!$I$139:$BH$238,MATCH('Capacity Backing (Hide)'!BO$132,'Capacity Summary'!$B$139:$B$238,0),MATCH('Capacity Backing (Hide)'!$A148,'Capacity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(Hide)'!$A148,'Capacity Summary'!$I$138:$BH$138,0))&lt;&gt;0,INDEX('Capacity Summary'!$I$139:$BH$238,MATCH('Capacity Backing (Hide)'!BP$132,'Capacity Summary'!$B$139:$B$238,0),MATCH('Capacity Backing (Hide)'!$A148,'Capacity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(Hide)'!$A148,'Capacity Summary'!$I$138:$BH$138,0))&lt;&gt;0,INDEX('Capacity Summary'!$I$139:$BH$238,MATCH('Capacity Backing (Hide)'!BQ$132,'Capacity Summary'!$B$139:$B$238,0),MATCH('Capacity Backing (Hide)'!$A148,'Capacity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(Hide)'!$A148,'Capacity Summary'!$I$138:$BH$138,0))&lt;&gt;0,INDEX('Capacity Summary'!$I$139:$BH$238,MATCH('Capacity Backing (Hide)'!BR$132,'Capacity Summary'!$B$139:$B$238,0),MATCH('Capacity Backing (Hide)'!$A148,'Capacity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(Hide)'!$A148,'Capacity Summary'!$I$138:$BH$138,0))&lt;&gt;0,INDEX('Capacity Summary'!$I$139:$BH$238,MATCH('Capacity Backing (Hide)'!BS$132,'Capacity Summary'!$B$139:$B$238,0),MATCH('Capacity Backing (Hide)'!$A148,'Capacity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(Hide)'!$A148,'Capacity Summary'!$I$138:$BH$138,0))&lt;&gt;0,INDEX('Capacity Summary'!$I$139:$BH$238,MATCH('Capacity Backing (Hide)'!BT$132,'Capacity Summary'!$B$139:$B$238,0),MATCH('Capacity Backing (Hide)'!$A148,'Capacity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(Hide)'!$A148,'Capacity Summary'!$I$138:$BH$138,0))&lt;&gt;0,INDEX('Capacity Summary'!$I$139:$BH$238,MATCH('Capacity Backing (Hide)'!BU$132,'Capacity Summary'!$B$139:$B$238,0),MATCH('Capacity Backing (Hide)'!$A148,'Capacity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(Hide)'!$A148,'Capacity Summary'!$I$138:$BH$138,0))&lt;&gt;0,INDEX('Capacity Summary'!$I$139:$BH$238,MATCH('Capacity Backing (Hide)'!BV$132,'Capacity Summary'!$B$139:$B$238,0),MATCH('Capacity Backing (Hide)'!$A148,'Capacity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(Hide)'!$A148,'Capacity Summary'!$I$138:$BH$138,0))&lt;&gt;0,INDEX('Capacity Summary'!$I$139:$BH$238,MATCH('Capacity Backing (Hide)'!BW$132,'Capacity Summary'!$B$139:$B$238,0),MATCH('Capacity Backing (Hide)'!$A148,'Capacity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(Hide)'!$A148,'Capacity Summary'!$I$138:$BH$138,0))&lt;&gt;0,INDEX('Capacity Summary'!$I$139:$BH$238,MATCH('Capacity Backing (Hide)'!BX$132,'Capacity Summary'!$B$139:$B$238,0),MATCH('Capacity Backing (Hide)'!$A148,'Capacity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(Hide)'!$A148,'Capacity Summary'!$I$138:$BH$138,0))&lt;&gt;0,INDEX('Capacity Summary'!$I$139:$BH$238,MATCH('Capacity Backing (Hide)'!BY$132,'Capacity Summary'!$B$139:$B$238,0),MATCH('Capacity Backing (Hide)'!$A148,'Capacity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(Hide)'!$A148,'Capacity Summary'!$I$138:$BH$138,0))&lt;&gt;0,INDEX('Capacity Summary'!$I$139:$BH$238,MATCH('Capacity Backing (Hide)'!BZ$132,'Capacity Summary'!$B$139:$B$238,0),MATCH('Capacity Backing (Hide)'!$A148,'Capacity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(Hide)'!$A148,'Capacity Summary'!$I$138:$BH$138,0))&lt;&gt;0,INDEX('Capacity Summary'!$I$139:$BH$238,MATCH('Capacity Backing (Hide)'!CA$132,'Capacity Summary'!$B$139:$B$238,0),MATCH('Capacity Backing (Hide)'!$A148,'Capacity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(Hide)'!$A148,'Capacity Summary'!$I$138:$BH$138,0))&lt;&gt;0,INDEX('Capacity Summary'!$I$139:$BH$238,MATCH('Capacity Backing (Hide)'!CB$132,'Capacity Summary'!$B$139:$B$238,0),MATCH('Capacity Backing (Hide)'!$A148,'Capacity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(Hide)'!$A148,'Capacity Summary'!$I$138:$BH$138,0))&lt;&gt;0,INDEX('Capacity Summary'!$I$139:$BH$238,MATCH('Capacity Backing (Hide)'!CC$132,'Capacity Summary'!$B$139:$B$238,0),MATCH('Capacity Backing (Hide)'!$A148,'Capacity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(Hide)'!$A148,'Capacity Summary'!$I$138:$BH$138,0))&lt;&gt;0,INDEX('Capacity Summary'!$I$139:$BH$238,MATCH('Capacity Backing (Hide)'!CD$132,'Capacity Summary'!$B$139:$B$238,0),MATCH('Capacity Backing (Hide)'!$A148,'Capacity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(Hide)'!$A148,'Capacity Summary'!$I$138:$BH$138,0))&lt;&gt;0,INDEX('Capacity Summary'!$I$139:$BH$238,MATCH('Capacity Backing (Hide)'!CE$132,'Capacity Summary'!$B$139:$B$238,0),MATCH('Capacity Backing (Hide)'!$A148,'Capacity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(Hide)'!$A148,'Capacity Summary'!$I$138:$BH$138,0))&lt;&gt;0,INDEX('Capacity Summary'!$I$139:$BH$238,MATCH('Capacity Backing (Hide)'!CF$132,'Capacity Summary'!$B$139:$B$238,0),MATCH('Capacity Backing (Hide)'!$A148,'Capacity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(Hide)'!$A148,'Capacity Summary'!$I$138:$BH$138,0))&lt;&gt;0,INDEX('Capacity Summary'!$I$139:$BH$238,MATCH('Capacity Backing (Hide)'!CG$132,'Capacity Summary'!$B$139:$B$238,0),MATCH('Capacity Backing (Hide)'!$A148,'Capacity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(Hide)'!$A148,'Capacity Summary'!$I$138:$BH$138,0))&lt;&gt;0,INDEX('Capacity Summary'!$I$139:$BH$238,MATCH('Capacity Backing (Hide)'!CH$132,'Capacity Summary'!$B$139:$B$238,0),MATCH('Capacity Backing (Hide)'!$A148,'Capacity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(Hide)'!$A148,'Capacity Summary'!$I$138:$BH$138,0))&lt;&gt;0,INDEX('Capacity Summary'!$I$139:$BH$238,MATCH('Capacity Backing (Hide)'!CI$132,'Capacity Summary'!$B$139:$B$238,0),MATCH('Capacity Backing (Hide)'!$A148,'Capacity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(Hide)'!$A148,'Capacity Summary'!$I$138:$BH$138,0))&lt;&gt;0,INDEX('Capacity Summary'!$I$139:$BH$238,MATCH('Capacity Backing (Hide)'!CJ$132,'Capacity Summary'!$B$139:$B$238,0),MATCH('Capacity Backing (Hide)'!$A148,'Capacity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(Hide)'!$A148,'Capacity Summary'!$I$138:$BH$138,0))&lt;&gt;0,INDEX('Capacity Summary'!$I$139:$BH$238,MATCH('Capacity Backing (Hide)'!CK$132,'Capacity Summary'!$B$139:$B$238,0),MATCH('Capacity Backing (Hide)'!$A148,'Capacity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(Hide)'!$A148,'Capacity Summary'!$I$138:$BH$138,0))&lt;&gt;0,INDEX('Capacity Summary'!$I$139:$BH$238,MATCH('Capacity Backing (Hide)'!CL$132,'Capacity Summary'!$B$139:$B$238,0),MATCH('Capacity Backing (Hide)'!$A148,'Capacity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(Hide)'!$A148,'Capacity Summary'!$I$138:$BH$138,0))&lt;&gt;0,INDEX('Capacity Summary'!$I$139:$BH$238,MATCH('Capacity Backing (Hide)'!CM$132,'Capacity Summary'!$B$139:$B$238,0),MATCH('Capacity Backing (Hide)'!$A148,'Capacity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(Hide)'!$A148,'Capacity Summary'!$I$138:$BH$138,0))&lt;&gt;0,INDEX('Capacity Summary'!$I$139:$BH$238,MATCH('Capacity Backing (Hide)'!CN$132,'Capacity Summary'!$B$139:$B$238,0),MATCH('Capacity Backing (Hide)'!$A148,'Capacity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(Hide)'!$A148,'Capacity Summary'!$I$138:$BH$138,0))&lt;&gt;0,INDEX('Capacity Summary'!$I$139:$BH$238,MATCH('Capacity Backing (Hide)'!CO$132,'Capacity Summary'!$B$139:$B$238,0),MATCH('Capacity Backing (Hide)'!$A148,'Capacity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(Hide)'!$A148,'Capacity Summary'!$I$138:$BH$138,0))&lt;&gt;0,INDEX('Capacity Summary'!$I$139:$BH$238,MATCH('Capacity Backing (Hide)'!CP$132,'Capacity Summary'!$B$139:$B$238,0),MATCH('Capacity Backing (Hide)'!$A148,'Capacity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(Hide)'!$A148,'Capacity Summary'!$I$138:$BH$138,0))&lt;&gt;0,INDEX('Capacity Summary'!$I$139:$BH$238,MATCH('Capacity Backing (Hide)'!CQ$132,'Capacity Summary'!$B$139:$B$238,0),MATCH('Capacity Backing (Hide)'!$A148,'Capacity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(Hide)'!$A148,'Capacity Summary'!$I$138:$BH$138,0))&lt;&gt;0,INDEX('Capacity Summary'!$I$139:$BH$238,MATCH('Capacity Backing (Hide)'!CR$132,'Capacity Summary'!$B$139:$B$238,0),MATCH('Capacity Backing (Hide)'!$A148,'Capacity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(Hide)'!$A148,'Capacity Summary'!$I$138:$BH$138,0))&lt;&gt;0,INDEX('Capacity Summary'!$I$139:$BH$238,MATCH('Capacity Backing (Hide)'!CS$132,'Capacity Summary'!$B$139:$B$238,0),MATCH('Capacity Backing (Hide)'!$A148,'Capacity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(Hide)'!$A148,'Capacity Summary'!$I$138:$BH$138,0))&lt;&gt;0,INDEX('Capacity Summary'!$I$139:$BH$238,MATCH('Capacity Backing (Hide)'!CT$132,'Capacity Summary'!$B$139:$B$238,0),MATCH('Capacity Backing (Hide)'!$A148,'Capacity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(Hide)'!$A148,'Capacity Summary'!$I$138:$BH$138,0))&lt;&gt;0,INDEX('Capacity Summary'!$I$139:$BH$238,MATCH('Capacity Backing (Hide)'!CU$132,'Capacity Summary'!$B$139:$B$238,0),MATCH('Capacity Backing (Hide)'!$A148,'Capacity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(Hide)'!$A148,'Capacity Summary'!$I$138:$BH$138,0))&lt;&gt;0,INDEX('Capacity Summary'!$I$139:$BH$238,MATCH('Capacity Backing (Hide)'!CV$132,'Capacity Summary'!$B$139:$B$238,0),MATCH('Capacity Backing (Hide)'!$A148,'Capacity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(Hide)'!$A148,'Capacity Summary'!$I$138:$BH$138,0))&lt;&gt;0,INDEX('Capacity Summary'!$I$139:$BH$238,MATCH('Capacity Backing (Hide)'!CW$132,'Capacity Summary'!$B$139:$B$238,0),MATCH('Capacity Backing (Hide)'!$A148,'Capacity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9" spans="1:101" x14ac:dyDescent="0.35">
      <c r="A149" s="2">
        <f ca="1">'Required Capacity (Hide)'!E19</f>
        <v>44302</v>
      </c>
      <c r="B14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(Hide)'!$A149,'Capacity Summary'!$I$138:$BH$138,0))&lt;&gt;0,INDEX('Capacity Summary'!$I$139:$BH$238,MATCH('Capacity Backing (Hide)'!B$132,'Capacity Summary'!$B$139:$B$238,0),MATCH('Capacity Backing (Hide)'!$A149,'Capacity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(Hide)'!$A149,'Capacity Summary'!$I$138:$BH$138,0))&lt;&gt;0,INDEX('Capacity Summary'!$I$139:$BH$238,MATCH('Capacity Backing (Hide)'!C$132,'Capacity Summary'!$B$139:$B$238,0),MATCH('Capacity Backing (Hide)'!$A149,'Capacity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(Hide)'!$A149,'Capacity Summary'!$I$138:$BH$138,0))&lt;&gt;0,INDEX('Capacity Summary'!$I$139:$BH$238,MATCH('Capacity Backing (Hide)'!D$132,'Capacity Summary'!$B$139:$B$238,0),MATCH('Capacity Backing (Hide)'!$A149,'Capacity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(Hide)'!$A149,'Capacity Summary'!$I$138:$BH$138,0))&lt;&gt;0,INDEX('Capacity Summary'!$I$139:$BH$238,MATCH('Capacity Backing (Hide)'!E$132,'Capacity Summary'!$B$139:$B$238,0),MATCH('Capacity Backing (Hide)'!$A149,'Capacity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(Hide)'!$A149,'Capacity Summary'!$I$138:$BH$138,0))&lt;&gt;0,INDEX('Capacity Summary'!$I$139:$BH$238,MATCH('Capacity Backing (Hide)'!F$132,'Capacity Summary'!$B$139:$B$238,0),MATCH('Capacity Backing (Hide)'!$A149,'Capacity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(Hide)'!$A149,'Capacity Summary'!$I$138:$BH$138,0))&lt;&gt;0,INDEX('Capacity Summary'!$I$139:$BH$238,MATCH('Capacity Backing (Hide)'!G$132,'Capacity Summary'!$B$139:$B$238,0),MATCH('Capacity Backing (Hide)'!$A149,'Capacity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(Hide)'!$A149,'Capacity Summary'!$I$138:$BH$138,0))&lt;&gt;0,INDEX('Capacity Summary'!$I$139:$BH$238,MATCH('Capacity Backing (Hide)'!H$132,'Capacity Summary'!$B$139:$B$238,0),MATCH('Capacity Backing (Hide)'!$A149,'Capacity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(Hide)'!$A149,'Capacity Summary'!$I$138:$BH$138,0))&lt;&gt;0,INDEX('Capacity Summary'!$I$139:$BH$238,MATCH('Capacity Backing (Hide)'!I$132,'Capacity Summary'!$B$139:$B$238,0),MATCH('Capacity Backing (Hide)'!$A149,'Capacity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(Hide)'!$A149,'Capacity Summary'!$I$138:$BH$138,0))&lt;&gt;0,INDEX('Capacity Summary'!$I$139:$BH$238,MATCH('Capacity Backing (Hide)'!J$132,'Capacity Summary'!$B$139:$B$238,0),MATCH('Capacity Backing (Hide)'!$A149,'Capacity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(Hide)'!$A149,'Capacity Summary'!$I$138:$BH$138,0))&lt;&gt;0,INDEX('Capacity Summary'!$I$139:$BH$238,MATCH('Capacity Backing (Hide)'!K$132,'Capacity Summary'!$B$139:$B$238,0),MATCH('Capacity Backing (Hide)'!$A149,'Capacity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(Hide)'!$A149,'Capacity Summary'!$I$138:$BH$138,0))&lt;&gt;0,INDEX('Capacity Summary'!$I$139:$BH$238,MATCH('Capacity Backing (Hide)'!L$132,'Capacity Summary'!$B$139:$B$238,0),MATCH('Capacity Backing (Hide)'!$A149,'Capacity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(Hide)'!$A149,'Capacity Summary'!$I$138:$BH$138,0))&lt;&gt;0,INDEX('Capacity Summary'!$I$139:$BH$238,MATCH('Capacity Backing (Hide)'!M$132,'Capacity Summary'!$B$139:$B$238,0),MATCH('Capacity Backing (Hide)'!$A149,'Capacity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(Hide)'!$A149,'Capacity Summary'!$I$138:$BH$138,0))&lt;&gt;0,INDEX('Capacity Summary'!$I$139:$BH$238,MATCH('Capacity Backing (Hide)'!N$132,'Capacity Summary'!$B$139:$B$238,0),MATCH('Capacity Backing (Hide)'!$A149,'Capacity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(Hide)'!$A149,'Capacity Summary'!$I$138:$BH$138,0))&lt;&gt;0,INDEX('Capacity Summary'!$I$139:$BH$238,MATCH('Capacity Backing (Hide)'!O$132,'Capacity Summary'!$B$139:$B$238,0),MATCH('Capacity Backing (Hide)'!$A149,'Capacity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(Hide)'!$A149,'Capacity Summary'!$I$138:$BH$138,0))&lt;&gt;0,INDEX('Capacity Summary'!$I$139:$BH$238,MATCH('Capacity Backing (Hide)'!P$132,'Capacity Summary'!$B$139:$B$238,0),MATCH('Capacity Backing (Hide)'!$A149,'Capacity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(Hide)'!$A149,'Capacity Summary'!$I$138:$BH$138,0))&lt;&gt;0,INDEX('Capacity Summary'!$I$139:$BH$238,MATCH('Capacity Backing (Hide)'!Q$132,'Capacity Summary'!$B$139:$B$238,0),MATCH('Capacity Backing (Hide)'!$A149,'Capacity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(Hide)'!$A149,'Capacity Summary'!$I$138:$BH$138,0))&lt;&gt;0,INDEX('Capacity Summary'!$I$139:$BH$238,MATCH('Capacity Backing (Hide)'!R$132,'Capacity Summary'!$B$139:$B$238,0),MATCH('Capacity Backing (Hide)'!$A149,'Capacity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(Hide)'!$A149,'Capacity Summary'!$I$138:$BH$138,0))&lt;&gt;0,INDEX('Capacity Summary'!$I$139:$BH$238,MATCH('Capacity Backing (Hide)'!S$132,'Capacity Summary'!$B$139:$B$238,0),MATCH('Capacity Backing (Hide)'!$A149,'Capacity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(Hide)'!$A149,'Capacity Summary'!$I$138:$BH$138,0))&lt;&gt;0,INDEX('Capacity Summary'!$I$139:$BH$238,MATCH('Capacity Backing (Hide)'!T$132,'Capacity Summary'!$B$139:$B$238,0),MATCH('Capacity Backing (Hide)'!$A149,'Capacity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(Hide)'!$A149,'Capacity Summary'!$I$138:$BH$138,0))&lt;&gt;0,INDEX('Capacity Summary'!$I$139:$BH$238,MATCH('Capacity Backing (Hide)'!U$132,'Capacity Summary'!$B$139:$B$238,0),MATCH('Capacity Backing (Hide)'!$A149,'Capacity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(Hide)'!$A149,'Capacity Summary'!$I$138:$BH$138,0))&lt;&gt;0,INDEX('Capacity Summary'!$I$139:$BH$238,MATCH('Capacity Backing (Hide)'!V$132,'Capacity Summary'!$B$139:$B$238,0),MATCH('Capacity Backing (Hide)'!$A149,'Capacity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(Hide)'!$A149,'Capacity Summary'!$I$138:$BH$138,0))&lt;&gt;0,INDEX('Capacity Summary'!$I$139:$BH$238,MATCH('Capacity Backing (Hide)'!W$132,'Capacity Summary'!$B$139:$B$238,0),MATCH('Capacity Backing (Hide)'!$A149,'Capacity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(Hide)'!$A149,'Capacity Summary'!$I$138:$BH$138,0))&lt;&gt;0,INDEX('Capacity Summary'!$I$139:$BH$238,MATCH('Capacity Backing (Hide)'!X$132,'Capacity Summary'!$B$139:$B$238,0),MATCH('Capacity Backing (Hide)'!$A149,'Capacity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(Hide)'!$A149,'Capacity Summary'!$I$138:$BH$138,0))&lt;&gt;0,INDEX('Capacity Summary'!$I$139:$BH$238,MATCH('Capacity Backing (Hide)'!Y$132,'Capacity Summary'!$B$139:$B$238,0),MATCH('Capacity Backing (Hide)'!$A149,'Capacity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(Hide)'!$A149,'Capacity Summary'!$I$138:$BH$138,0))&lt;&gt;0,INDEX('Capacity Summary'!$I$139:$BH$238,MATCH('Capacity Backing (Hide)'!Z$132,'Capacity Summary'!$B$139:$B$238,0),MATCH('Capacity Backing (Hide)'!$A149,'Capacity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(Hide)'!$A149,'Capacity Summary'!$I$138:$BH$138,0))&lt;&gt;0,INDEX('Capacity Summary'!$I$139:$BH$238,MATCH('Capacity Backing (Hide)'!AA$132,'Capacity Summary'!$B$139:$B$238,0),MATCH('Capacity Backing (Hide)'!$A149,'Capacity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(Hide)'!$A149,'Capacity Summary'!$I$138:$BH$138,0))&lt;&gt;0,INDEX('Capacity Summary'!$I$139:$BH$238,MATCH('Capacity Backing (Hide)'!AB$132,'Capacity Summary'!$B$139:$B$238,0),MATCH('Capacity Backing (Hide)'!$A149,'Capacity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(Hide)'!$A149,'Capacity Summary'!$I$138:$BH$138,0))&lt;&gt;0,INDEX('Capacity Summary'!$I$139:$BH$238,MATCH('Capacity Backing (Hide)'!AC$132,'Capacity Summary'!$B$139:$B$238,0),MATCH('Capacity Backing (Hide)'!$A149,'Capacity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(Hide)'!$A149,'Capacity Summary'!$I$138:$BH$138,0))&lt;&gt;0,INDEX('Capacity Summary'!$I$139:$BH$238,MATCH('Capacity Backing (Hide)'!AD$132,'Capacity Summary'!$B$139:$B$238,0),MATCH('Capacity Backing (Hide)'!$A149,'Capacity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(Hide)'!$A149,'Capacity Summary'!$I$138:$BH$138,0))&lt;&gt;0,INDEX('Capacity Summary'!$I$139:$BH$238,MATCH('Capacity Backing (Hide)'!AE$132,'Capacity Summary'!$B$139:$B$238,0),MATCH('Capacity Backing (Hide)'!$A149,'Capacity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(Hide)'!$A149,'Capacity Summary'!$I$138:$BH$138,0))&lt;&gt;0,INDEX('Capacity Summary'!$I$139:$BH$238,MATCH('Capacity Backing (Hide)'!AF$132,'Capacity Summary'!$B$139:$B$238,0),MATCH('Capacity Backing (Hide)'!$A149,'Capacity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(Hide)'!$A149,'Capacity Summary'!$I$138:$BH$138,0))&lt;&gt;0,INDEX('Capacity Summary'!$I$139:$BH$238,MATCH('Capacity Backing (Hide)'!AG$132,'Capacity Summary'!$B$139:$B$238,0),MATCH('Capacity Backing (Hide)'!$A149,'Capacity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(Hide)'!$A149,'Capacity Summary'!$I$138:$BH$138,0))&lt;&gt;0,INDEX('Capacity Summary'!$I$139:$BH$238,MATCH('Capacity Backing (Hide)'!AH$132,'Capacity Summary'!$B$139:$B$238,0),MATCH('Capacity Backing (Hide)'!$A149,'Capacity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(Hide)'!$A149,'Capacity Summary'!$I$138:$BH$138,0))&lt;&gt;0,INDEX('Capacity Summary'!$I$139:$BH$238,MATCH('Capacity Backing (Hide)'!AI$132,'Capacity Summary'!$B$139:$B$238,0),MATCH('Capacity Backing (Hide)'!$A149,'Capacity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(Hide)'!$A149,'Capacity Summary'!$I$138:$BH$138,0))&lt;&gt;0,INDEX('Capacity Summary'!$I$139:$BH$238,MATCH('Capacity Backing (Hide)'!AJ$132,'Capacity Summary'!$B$139:$B$238,0),MATCH('Capacity Backing (Hide)'!$A149,'Capacity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(Hide)'!$A149,'Capacity Summary'!$I$138:$BH$138,0))&lt;&gt;0,INDEX('Capacity Summary'!$I$139:$BH$238,MATCH('Capacity Backing (Hide)'!AK$132,'Capacity Summary'!$B$139:$B$238,0),MATCH('Capacity Backing (Hide)'!$A149,'Capacity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(Hide)'!$A149,'Capacity Summary'!$I$138:$BH$138,0))&lt;&gt;0,INDEX('Capacity Summary'!$I$139:$BH$238,MATCH('Capacity Backing (Hide)'!AL$132,'Capacity Summary'!$B$139:$B$238,0),MATCH('Capacity Backing (Hide)'!$A149,'Capacity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(Hide)'!$A149,'Capacity Summary'!$I$138:$BH$138,0))&lt;&gt;0,INDEX('Capacity Summary'!$I$139:$BH$238,MATCH('Capacity Backing (Hide)'!AM$132,'Capacity Summary'!$B$139:$B$238,0),MATCH('Capacity Backing (Hide)'!$A149,'Capacity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(Hide)'!$A149,'Capacity Summary'!$I$138:$BH$138,0))&lt;&gt;0,INDEX('Capacity Summary'!$I$139:$BH$238,MATCH('Capacity Backing (Hide)'!AN$132,'Capacity Summary'!$B$139:$B$238,0),MATCH('Capacity Backing (Hide)'!$A149,'Capacity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(Hide)'!$A149,'Capacity Summary'!$I$138:$BH$138,0))&lt;&gt;0,INDEX('Capacity Summary'!$I$139:$BH$238,MATCH('Capacity Backing (Hide)'!AO$132,'Capacity Summary'!$B$139:$B$238,0),MATCH('Capacity Backing (Hide)'!$A149,'Capacity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(Hide)'!$A149,'Capacity Summary'!$I$138:$BH$138,0))&lt;&gt;0,INDEX('Capacity Summary'!$I$139:$BH$238,MATCH('Capacity Backing (Hide)'!AP$132,'Capacity Summary'!$B$139:$B$238,0),MATCH('Capacity Backing (Hide)'!$A149,'Capacity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(Hide)'!$A149,'Capacity Summary'!$I$138:$BH$138,0))&lt;&gt;0,INDEX('Capacity Summary'!$I$139:$BH$238,MATCH('Capacity Backing (Hide)'!AQ$132,'Capacity Summary'!$B$139:$B$238,0),MATCH('Capacity Backing (Hide)'!$A149,'Capacity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(Hide)'!$A149,'Capacity Summary'!$I$138:$BH$138,0))&lt;&gt;0,INDEX('Capacity Summary'!$I$139:$BH$238,MATCH('Capacity Backing (Hide)'!AR$132,'Capacity Summary'!$B$139:$B$238,0),MATCH('Capacity Backing (Hide)'!$A149,'Capacity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(Hide)'!$A149,'Capacity Summary'!$I$138:$BH$138,0))&lt;&gt;0,INDEX('Capacity Summary'!$I$139:$BH$238,MATCH('Capacity Backing (Hide)'!AS$132,'Capacity Summary'!$B$139:$B$238,0),MATCH('Capacity Backing (Hide)'!$A149,'Capacity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(Hide)'!$A149,'Capacity Summary'!$I$138:$BH$138,0))&lt;&gt;0,INDEX('Capacity Summary'!$I$139:$BH$238,MATCH('Capacity Backing (Hide)'!AT$132,'Capacity Summary'!$B$139:$B$238,0),MATCH('Capacity Backing (Hide)'!$A149,'Capacity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(Hide)'!$A149,'Capacity Summary'!$I$138:$BH$138,0))&lt;&gt;0,INDEX('Capacity Summary'!$I$139:$BH$238,MATCH('Capacity Backing (Hide)'!AU$132,'Capacity Summary'!$B$139:$B$238,0),MATCH('Capacity Backing (Hide)'!$A149,'Capacity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(Hide)'!$A149,'Capacity Summary'!$I$138:$BH$138,0))&lt;&gt;0,INDEX('Capacity Summary'!$I$139:$BH$238,MATCH('Capacity Backing (Hide)'!AV$132,'Capacity Summary'!$B$139:$B$238,0),MATCH('Capacity Backing (Hide)'!$A149,'Capacity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(Hide)'!$A149,'Capacity Summary'!$I$138:$BH$138,0))&lt;&gt;0,INDEX('Capacity Summary'!$I$139:$BH$238,MATCH('Capacity Backing (Hide)'!AW$132,'Capacity Summary'!$B$139:$B$238,0),MATCH('Capacity Backing (Hide)'!$A149,'Capacity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(Hide)'!$A149,'Capacity Summary'!$I$138:$BH$138,0))&lt;&gt;0,INDEX('Capacity Summary'!$I$139:$BH$238,MATCH('Capacity Backing (Hide)'!AX$132,'Capacity Summary'!$B$139:$B$238,0),MATCH('Capacity Backing (Hide)'!$A149,'Capacity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(Hide)'!$A149,'Capacity Summary'!$I$138:$BH$138,0))&lt;&gt;0,INDEX('Capacity Summary'!$I$139:$BH$238,MATCH('Capacity Backing (Hide)'!AY$132,'Capacity Summary'!$B$139:$B$238,0),MATCH('Capacity Backing (Hide)'!$A149,'Capacity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(Hide)'!$A149,'Capacity Summary'!$I$138:$BH$138,0))&lt;&gt;0,INDEX('Capacity Summary'!$I$139:$BH$238,MATCH('Capacity Backing (Hide)'!AZ$132,'Capacity Summary'!$B$139:$B$238,0),MATCH('Capacity Backing (Hide)'!$A149,'Capacity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(Hide)'!$A149,'Capacity Summary'!$I$138:$BH$138,0))&lt;&gt;0,INDEX('Capacity Summary'!$I$139:$BH$238,MATCH('Capacity Backing (Hide)'!BA$132,'Capacity Summary'!$B$139:$B$238,0),MATCH('Capacity Backing (Hide)'!$A149,'Capacity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(Hide)'!$A149,'Capacity Summary'!$I$138:$BH$138,0))&lt;&gt;0,INDEX('Capacity Summary'!$I$139:$BH$238,MATCH('Capacity Backing (Hide)'!BB$132,'Capacity Summary'!$B$139:$B$238,0),MATCH('Capacity Backing (Hide)'!$A149,'Capacity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(Hide)'!$A149,'Capacity Summary'!$I$138:$BH$138,0))&lt;&gt;0,INDEX('Capacity Summary'!$I$139:$BH$238,MATCH('Capacity Backing (Hide)'!BC$132,'Capacity Summary'!$B$139:$B$238,0),MATCH('Capacity Backing (Hide)'!$A149,'Capacity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(Hide)'!$A149,'Capacity Summary'!$I$138:$BH$138,0))&lt;&gt;0,INDEX('Capacity Summary'!$I$139:$BH$238,MATCH('Capacity Backing (Hide)'!BD$132,'Capacity Summary'!$B$139:$B$238,0),MATCH('Capacity Backing (Hide)'!$A149,'Capacity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(Hide)'!$A149,'Capacity Summary'!$I$138:$BH$138,0))&lt;&gt;0,INDEX('Capacity Summary'!$I$139:$BH$238,MATCH('Capacity Backing (Hide)'!BE$132,'Capacity Summary'!$B$139:$B$238,0),MATCH('Capacity Backing (Hide)'!$A149,'Capacity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(Hide)'!$A149,'Capacity Summary'!$I$138:$BH$138,0))&lt;&gt;0,INDEX('Capacity Summary'!$I$139:$BH$238,MATCH('Capacity Backing (Hide)'!BF$132,'Capacity Summary'!$B$139:$B$238,0),MATCH('Capacity Backing (Hide)'!$A149,'Capacity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(Hide)'!$A149,'Capacity Summary'!$I$138:$BH$138,0))&lt;&gt;0,INDEX('Capacity Summary'!$I$139:$BH$238,MATCH('Capacity Backing (Hide)'!BG$132,'Capacity Summary'!$B$139:$B$238,0),MATCH('Capacity Backing (Hide)'!$A149,'Capacity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(Hide)'!$A149,'Capacity Summary'!$I$138:$BH$138,0))&lt;&gt;0,INDEX('Capacity Summary'!$I$139:$BH$238,MATCH('Capacity Backing (Hide)'!BH$132,'Capacity Summary'!$B$139:$B$238,0),MATCH('Capacity Backing (Hide)'!$A149,'Capacity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(Hide)'!$A149,'Capacity Summary'!$I$138:$BH$138,0))&lt;&gt;0,INDEX('Capacity Summary'!$I$139:$BH$238,MATCH('Capacity Backing (Hide)'!BI$132,'Capacity Summary'!$B$139:$B$238,0),MATCH('Capacity Backing (Hide)'!$A149,'Capacity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(Hide)'!$A149,'Capacity Summary'!$I$138:$BH$138,0))&lt;&gt;0,INDEX('Capacity Summary'!$I$139:$BH$238,MATCH('Capacity Backing (Hide)'!BJ$132,'Capacity Summary'!$B$139:$B$238,0),MATCH('Capacity Backing (Hide)'!$A149,'Capacity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(Hide)'!$A149,'Capacity Summary'!$I$138:$BH$138,0))&lt;&gt;0,INDEX('Capacity Summary'!$I$139:$BH$238,MATCH('Capacity Backing (Hide)'!BK$132,'Capacity Summary'!$B$139:$B$238,0),MATCH('Capacity Backing (Hide)'!$A149,'Capacity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(Hide)'!$A149,'Capacity Summary'!$I$138:$BH$138,0))&lt;&gt;0,INDEX('Capacity Summary'!$I$139:$BH$238,MATCH('Capacity Backing (Hide)'!BL$132,'Capacity Summary'!$B$139:$B$238,0),MATCH('Capacity Backing (Hide)'!$A149,'Capacity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(Hide)'!$A149,'Capacity Summary'!$I$138:$BH$138,0))&lt;&gt;0,INDEX('Capacity Summary'!$I$139:$BH$238,MATCH('Capacity Backing (Hide)'!BM$132,'Capacity Summary'!$B$139:$B$238,0),MATCH('Capacity Backing (Hide)'!$A149,'Capacity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(Hide)'!$A149,'Capacity Summary'!$I$138:$BH$138,0))&lt;&gt;0,INDEX('Capacity Summary'!$I$139:$BH$238,MATCH('Capacity Backing (Hide)'!BN$132,'Capacity Summary'!$B$139:$B$238,0),MATCH('Capacity Backing (Hide)'!$A149,'Capacity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(Hide)'!$A149,'Capacity Summary'!$I$138:$BH$138,0))&lt;&gt;0,INDEX('Capacity Summary'!$I$139:$BH$238,MATCH('Capacity Backing (Hide)'!BO$132,'Capacity Summary'!$B$139:$B$238,0),MATCH('Capacity Backing (Hide)'!$A149,'Capacity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(Hide)'!$A149,'Capacity Summary'!$I$138:$BH$138,0))&lt;&gt;0,INDEX('Capacity Summary'!$I$139:$BH$238,MATCH('Capacity Backing (Hide)'!BP$132,'Capacity Summary'!$B$139:$B$238,0),MATCH('Capacity Backing (Hide)'!$A149,'Capacity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(Hide)'!$A149,'Capacity Summary'!$I$138:$BH$138,0))&lt;&gt;0,INDEX('Capacity Summary'!$I$139:$BH$238,MATCH('Capacity Backing (Hide)'!BQ$132,'Capacity Summary'!$B$139:$B$238,0),MATCH('Capacity Backing (Hide)'!$A149,'Capacity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(Hide)'!$A149,'Capacity Summary'!$I$138:$BH$138,0))&lt;&gt;0,INDEX('Capacity Summary'!$I$139:$BH$238,MATCH('Capacity Backing (Hide)'!BR$132,'Capacity Summary'!$B$139:$B$238,0),MATCH('Capacity Backing (Hide)'!$A149,'Capacity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(Hide)'!$A149,'Capacity Summary'!$I$138:$BH$138,0))&lt;&gt;0,INDEX('Capacity Summary'!$I$139:$BH$238,MATCH('Capacity Backing (Hide)'!BS$132,'Capacity Summary'!$B$139:$B$238,0),MATCH('Capacity Backing (Hide)'!$A149,'Capacity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(Hide)'!$A149,'Capacity Summary'!$I$138:$BH$138,0))&lt;&gt;0,INDEX('Capacity Summary'!$I$139:$BH$238,MATCH('Capacity Backing (Hide)'!BT$132,'Capacity Summary'!$B$139:$B$238,0),MATCH('Capacity Backing (Hide)'!$A149,'Capacity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(Hide)'!$A149,'Capacity Summary'!$I$138:$BH$138,0))&lt;&gt;0,INDEX('Capacity Summary'!$I$139:$BH$238,MATCH('Capacity Backing (Hide)'!BU$132,'Capacity Summary'!$B$139:$B$238,0),MATCH('Capacity Backing (Hide)'!$A149,'Capacity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(Hide)'!$A149,'Capacity Summary'!$I$138:$BH$138,0))&lt;&gt;0,INDEX('Capacity Summary'!$I$139:$BH$238,MATCH('Capacity Backing (Hide)'!BV$132,'Capacity Summary'!$B$139:$B$238,0),MATCH('Capacity Backing (Hide)'!$A149,'Capacity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(Hide)'!$A149,'Capacity Summary'!$I$138:$BH$138,0))&lt;&gt;0,INDEX('Capacity Summary'!$I$139:$BH$238,MATCH('Capacity Backing (Hide)'!BW$132,'Capacity Summary'!$B$139:$B$238,0),MATCH('Capacity Backing (Hide)'!$A149,'Capacity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(Hide)'!$A149,'Capacity Summary'!$I$138:$BH$138,0))&lt;&gt;0,INDEX('Capacity Summary'!$I$139:$BH$238,MATCH('Capacity Backing (Hide)'!BX$132,'Capacity Summary'!$B$139:$B$238,0),MATCH('Capacity Backing (Hide)'!$A149,'Capacity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(Hide)'!$A149,'Capacity Summary'!$I$138:$BH$138,0))&lt;&gt;0,INDEX('Capacity Summary'!$I$139:$BH$238,MATCH('Capacity Backing (Hide)'!BY$132,'Capacity Summary'!$B$139:$B$238,0),MATCH('Capacity Backing (Hide)'!$A149,'Capacity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(Hide)'!$A149,'Capacity Summary'!$I$138:$BH$138,0))&lt;&gt;0,INDEX('Capacity Summary'!$I$139:$BH$238,MATCH('Capacity Backing (Hide)'!BZ$132,'Capacity Summary'!$B$139:$B$238,0),MATCH('Capacity Backing (Hide)'!$A149,'Capacity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(Hide)'!$A149,'Capacity Summary'!$I$138:$BH$138,0))&lt;&gt;0,INDEX('Capacity Summary'!$I$139:$BH$238,MATCH('Capacity Backing (Hide)'!CA$132,'Capacity Summary'!$B$139:$B$238,0),MATCH('Capacity Backing (Hide)'!$A149,'Capacity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(Hide)'!$A149,'Capacity Summary'!$I$138:$BH$138,0))&lt;&gt;0,INDEX('Capacity Summary'!$I$139:$BH$238,MATCH('Capacity Backing (Hide)'!CB$132,'Capacity Summary'!$B$139:$B$238,0),MATCH('Capacity Backing (Hide)'!$A149,'Capacity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(Hide)'!$A149,'Capacity Summary'!$I$138:$BH$138,0))&lt;&gt;0,INDEX('Capacity Summary'!$I$139:$BH$238,MATCH('Capacity Backing (Hide)'!CC$132,'Capacity Summary'!$B$139:$B$238,0),MATCH('Capacity Backing (Hide)'!$A149,'Capacity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(Hide)'!$A149,'Capacity Summary'!$I$138:$BH$138,0))&lt;&gt;0,INDEX('Capacity Summary'!$I$139:$BH$238,MATCH('Capacity Backing (Hide)'!CD$132,'Capacity Summary'!$B$139:$B$238,0),MATCH('Capacity Backing (Hide)'!$A149,'Capacity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(Hide)'!$A149,'Capacity Summary'!$I$138:$BH$138,0))&lt;&gt;0,INDEX('Capacity Summary'!$I$139:$BH$238,MATCH('Capacity Backing (Hide)'!CE$132,'Capacity Summary'!$B$139:$B$238,0),MATCH('Capacity Backing (Hide)'!$A149,'Capacity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(Hide)'!$A149,'Capacity Summary'!$I$138:$BH$138,0))&lt;&gt;0,INDEX('Capacity Summary'!$I$139:$BH$238,MATCH('Capacity Backing (Hide)'!CF$132,'Capacity Summary'!$B$139:$B$238,0),MATCH('Capacity Backing (Hide)'!$A149,'Capacity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(Hide)'!$A149,'Capacity Summary'!$I$138:$BH$138,0))&lt;&gt;0,INDEX('Capacity Summary'!$I$139:$BH$238,MATCH('Capacity Backing (Hide)'!CG$132,'Capacity Summary'!$B$139:$B$238,0),MATCH('Capacity Backing (Hide)'!$A149,'Capacity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(Hide)'!$A149,'Capacity Summary'!$I$138:$BH$138,0))&lt;&gt;0,INDEX('Capacity Summary'!$I$139:$BH$238,MATCH('Capacity Backing (Hide)'!CH$132,'Capacity Summary'!$B$139:$B$238,0),MATCH('Capacity Backing (Hide)'!$A149,'Capacity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(Hide)'!$A149,'Capacity Summary'!$I$138:$BH$138,0))&lt;&gt;0,INDEX('Capacity Summary'!$I$139:$BH$238,MATCH('Capacity Backing (Hide)'!CI$132,'Capacity Summary'!$B$139:$B$238,0),MATCH('Capacity Backing (Hide)'!$A149,'Capacity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(Hide)'!$A149,'Capacity Summary'!$I$138:$BH$138,0))&lt;&gt;0,INDEX('Capacity Summary'!$I$139:$BH$238,MATCH('Capacity Backing (Hide)'!CJ$132,'Capacity Summary'!$B$139:$B$238,0),MATCH('Capacity Backing (Hide)'!$A149,'Capacity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(Hide)'!$A149,'Capacity Summary'!$I$138:$BH$138,0))&lt;&gt;0,INDEX('Capacity Summary'!$I$139:$BH$238,MATCH('Capacity Backing (Hide)'!CK$132,'Capacity Summary'!$B$139:$B$238,0),MATCH('Capacity Backing (Hide)'!$A149,'Capacity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(Hide)'!$A149,'Capacity Summary'!$I$138:$BH$138,0))&lt;&gt;0,INDEX('Capacity Summary'!$I$139:$BH$238,MATCH('Capacity Backing (Hide)'!CL$132,'Capacity Summary'!$B$139:$B$238,0),MATCH('Capacity Backing (Hide)'!$A149,'Capacity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(Hide)'!$A149,'Capacity Summary'!$I$138:$BH$138,0))&lt;&gt;0,INDEX('Capacity Summary'!$I$139:$BH$238,MATCH('Capacity Backing (Hide)'!CM$132,'Capacity Summary'!$B$139:$B$238,0),MATCH('Capacity Backing (Hide)'!$A149,'Capacity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(Hide)'!$A149,'Capacity Summary'!$I$138:$BH$138,0))&lt;&gt;0,INDEX('Capacity Summary'!$I$139:$BH$238,MATCH('Capacity Backing (Hide)'!CN$132,'Capacity Summary'!$B$139:$B$238,0),MATCH('Capacity Backing (Hide)'!$A149,'Capacity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(Hide)'!$A149,'Capacity Summary'!$I$138:$BH$138,0))&lt;&gt;0,INDEX('Capacity Summary'!$I$139:$BH$238,MATCH('Capacity Backing (Hide)'!CO$132,'Capacity Summary'!$B$139:$B$238,0),MATCH('Capacity Backing (Hide)'!$A149,'Capacity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(Hide)'!$A149,'Capacity Summary'!$I$138:$BH$138,0))&lt;&gt;0,INDEX('Capacity Summary'!$I$139:$BH$238,MATCH('Capacity Backing (Hide)'!CP$132,'Capacity Summary'!$B$139:$B$238,0),MATCH('Capacity Backing (Hide)'!$A149,'Capacity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(Hide)'!$A149,'Capacity Summary'!$I$138:$BH$138,0))&lt;&gt;0,INDEX('Capacity Summary'!$I$139:$BH$238,MATCH('Capacity Backing (Hide)'!CQ$132,'Capacity Summary'!$B$139:$B$238,0),MATCH('Capacity Backing (Hide)'!$A149,'Capacity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(Hide)'!$A149,'Capacity Summary'!$I$138:$BH$138,0))&lt;&gt;0,INDEX('Capacity Summary'!$I$139:$BH$238,MATCH('Capacity Backing (Hide)'!CR$132,'Capacity Summary'!$B$139:$B$238,0),MATCH('Capacity Backing (Hide)'!$A149,'Capacity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(Hide)'!$A149,'Capacity Summary'!$I$138:$BH$138,0))&lt;&gt;0,INDEX('Capacity Summary'!$I$139:$BH$238,MATCH('Capacity Backing (Hide)'!CS$132,'Capacity Summary'!$B$139:$B$238,0),MATCH('Capacity Backing (Hide)'!$A149,'Capacity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(Hide)'!$A149,'Capacity Summary'!$I$138:$BH$138,0))&lt;&gt;0,INDEX('Capacity Summary'!$I$139:$BH$238,MATCH('Capacity Backing (Hide)'!CT$132,'Capacity Summary'!$B$139:$B$238,0),MATCH('Capacity Backing (Hide)'!$A149,'Capacity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(Hide)'!$A149,'Capacity Summary'!$I$138:$BH$138,0))&lt;&gt;0,INDEX('Capacity Summary'!$I$139:$BH$238,MATCH('Capacity Backing (Hide)'!CU$132,'Capacity Summary'!$B$139:$B$238,0),MATCH('Capacity Backing (Hide)'!$A149,'Capacity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(Hide)'!$A149,'Capacity Summary'!$I$138:$BH$138,0))&lt;&gt;0,INDEX('Capacity Summary'!$I$139:$BH$238,MATCH('Capacity Backing (Hide)'!CV$132,'Capacity Summary'!$B$139:$B$238,0),MATCH('Capacity Backing (Hide)'!$A149,'Capacity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(Hide)'!$A149,'Capacity Summary'!$I$138:$BH$138,0))&lt;&gt;0,INDEX('Capacity Summary'!$I$139:$BH$238,MATCH('Capacity Backing (Hide)'!CW$132,'Capacity Summary'!$B$139:$B$238,0),MATCH('Capacity Backing (Hide)'!$A149,'Capacity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0" spans="1:101" x14ac:dyDescent="0.35">
      <c r="A150" s="2">
        <f ca="1">'Required Capacity (Hide)'!E20</f>
        <v>44309</v>
      </c>
      <c r="B15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(Hide)'!$A150,'Capacity Summary'!$I$138:$BH$138,0))&lt;&gt;0,INDEX('Capacity Summary'!$I$139:$BH$238,MATCH('Capacity Backing (Hide)'!B$132,'Capacity Summary'!$B$139:$B$238,0),MATCH('Capacity Backing (Hide)'!$A150,'Capacity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(Hide)'!$A150,'Capacity Summary'!$I$138:$BH$138,0))&lt;&gt;0,INDEX('Capacity Summary'!$I$139:$BH$238,MATCH('Capacity Backing (Hide)'!C$132,'Capacity Summary'!$B$139:$B$238,0),MATCH('Capacity Backing (Hide)'!$A150,'Capacity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(Hide)'!$A150,'Capacity Summary'!$I$138:$BH$138,0))&lt;&gt;0,INDEX('Capacity Summary'!$I$139:$BH$238,MATCH('Capacity Backing (Hide)'!D$132,'Capacity Summary'!$B$139:$B$238,0),MATCH('Capacity Backing (Hide)'!$A150,'Capacity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(Hide)'!$A150,'Capacity Summary'!$I$138:$BH$138,0))&lt;&gt;0,INDEX('Capacity Summary'!$I$139:$BH$238,MATCH('Capacity Backing (Hide)'!E$132,'Capacity Summary'!$B$139:$B$238,0),MATCH('Capacity Backing (Hide)'!$A150,'Capacity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(Hide)'!$A150,'Capacity Summary'!$I$138:$BH$138,0))&lt;&gt;0,INDEX('Capacity Summary'!$I$139:$BH$238,MATCH('Capacity Backing (Hide)'!F$132,'Capacity Summary'!$B$139:$B$238,0),MATCH('Capacity Backing (Hide)'!$A150,'Capacity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(Hide)'!$A150,'Capacity Summary'!$I$138:$BH$138,0))&lt;&gt;0,INDEX('Capacity Summary'!$I$139:$BH$238,MATCH('Capacity Backing (Hide)'!G$132,'Capacity Summary'!$B$139:$B$238,0),MATCH('Capacity Backing (Hide)'!$A150,'Capacity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(Hide)'!$A150,'Capacity Summary'!$I$138:$BH$138,0))&lt;&gt;0,INDEX('Capacity Summary'!$I$139:$BH$238,MATCH('Capacity Backing (Hide)'!H$132,'Capacity Summary'!$B$139:$B$238,0),MATCH('Capacity Backing (Hide)'!$A150,'Capacity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(Hide)'!$A150,'Capacity Summary'!$I$138:$BH$138,0))&lt;&gt;0,INDEX('Capacity Summary'!$I$139:$BH$238,MATCH('Capacity Backing (Hide)'!I$132,'Capacity Summary'!$B$139:$B$238,0),MATCH('Capacity Backing (Hide)'!$A150,'Capacity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(Hide)'!$A150,'Capacity Summary'!$I$138:$BH$138,0))&lt;&gt;0,INDEX('Capacity Summary'!$I$139:$BH$238,MATCH('Capacity Backing (Hide)'!J$132,'Capacity Summary'!$B$139:$B$238,0),MATCH('Capacity Backing (Hide)'!$A150,'Capacity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(Hide)'!$A150,'Capacity Summary'!$I$138:$BH$138,0))&lt;&gt;0,INDEX('Capacity Summary'!$I$139:$BH$238,MATCH('Capacity Backing (Hide)'!K$132,'Capacity Summary'!$B$139:$B$238,0),MATCH('Capacity Backing (Hide)'!$A150,'Capacity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(Hide)'!$A150,'Capacity Summary'!$I$138:$BH$138,0))&lt;&gt;0,INDEX('Capacity Summary'!$I$139:$BH$238,MATCH('Capacity Backing (Hide)'!L$132,'Capacity Summary'!$B$139:$B$238,0),MATCH('Capacity Backing (Hide)'!$A150,'Capacity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(Hide)'!$A150,'Capacity Summary'!$I$138:$BH$138,0))&lt;&gt;0,INDEX('Capacity Summary'!$I$139:$BH$238,MATCH('Capacity Backing (Hide)'!M$132,'Capacity Summary'!$B$139:$B$238,0),MATCH('Capacity Backing (Hide)'!$A150,'Capacity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(Hide)'!$A150,'Capacity Summary'!$I$138:$BH$138,0))&lt;&gt;0,INDEX('Capacity Summary'!$I$139:$BH$238,MATCH('Capacity Backing (Hide)'!N$132,'Capacity Summary'!$B$139:$B$238,0),MATCH('Capacity Backing (Hide)'!$A150,'Capacity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(Hide)'!$A150,'Capacity Summary'!$I$138:$BH$138,0))&lt;&gt;0,INDEX('Capacity Summary'!$I$139:$BH$238,MATCH('Capacity Backing (Hide)'!O$132,'Capacity Summary'!$B$139:$B$238,0),MATCH('Capacity Backing (Hide)'!$A150,'Capacity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(Hide)'!$A150,'Capacity Summary'!$I$138:$BH$138,0))&lt;&gt;0,INDEX('Capacity Summary'!$I$139:$BH$238,MATCH('Capacity Backing (Hide)'!P$132,'Capacity Summary'!$B$139:$B$238,0),MATCH('Capacity Backing (Hide)'!$A150,'Capacity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(Hide)'!$A150,'Capacity Summary'!$I$138:$BH$138,0))&lt;&gt;0,INDEX('Capacity Summary'!$I$139:$BH$238,MATCH('Capacity Backing (Hide)'!Q$132,'Capacity Summary'!$B$139:$B$238,0),MATCH('Capacity Backing (Hide)'!$A150,'Capacity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(Hide)'!$A150,'Capacity Summary'!$I$138:$BH$138,0))&lt;&gt;0,INDEX('Capacity Summary'!$I$139:$BH$238,MATCH('Capacity Backing (Hide)'!R$132,'Capacity Summary'!$B$139:$B$238,0),MATCH('Capacity Backing (Hide)'!$A150,'Capacity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(Hide)'!$A150,'Capacity Summary'!$I$138:$BH$138,0))&lt;&gt;0,INDEX('Capacity Summary'!$I$139:$BH$238,MATCH('Capacity Backing (Hide)'!S$132,'Capacity Summary'!$B$139:$B$238,0),MATCH('Capacity Backing (Hide)'!$A150,'Capacity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(Hide)'!$A150,'Capacity Summary'!$I$138:$BH$138,0))&lt;&gt;0,INDEX('Capacity Summary'!$I$139:$BH$238,MATCH('Capacity Backing (Hide)'!T$132,'Capacity Summary'!$B$139:$B$238,0),MATCH('Capacity Backing (Hide)'!$A150,'Capacity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(Hide)'!$A150,'Capacity Summary'!$I$138:$BH$138,0))&lt;&gt;0,INDEX('Capacity Summary'!$I$139:$BH$238,MATCH('Capacity Backing (Hide)'!U$132,'Capacity Summary'!$B$139:$B$238,0),MATCH('Capacity Backing (Hide)'!$A150,'Capacity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(Hide)'!$A150,'Capacity Summary'!$I$138:$BH$138,0))&lt;&gt;0,INDEX('Capacity Summary'!$I$139:$BH$238,MATCH('Capacity Backing (Hide)'!V$132,'Capacity Summary'!$B$139:$B$238,0),MATCH('Capacity Backing (Hide)'!$A150,'Capacity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(Hide)'!$A150,'Capacity Summary'!$I$138:$BH$138,0))&lt;&gt;0,INDEX('Capacity Summary'!$I$139:$BH$238,MATCH('Capacity Backing (Hide)'!W$132,'Capacity Summary'!$B$139:$B$238,0),MATCH('Capacity Backing (Hide)'!$A150,'Capacity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(Hide)'!$A150,'Capacity Summary'!$I$138:$BH$138,0))&lt;&gt;0,INDEX('Capacity Summary'!$I$139:$BH$238,MATCH('Capacity Backing (Hide)'!X$132,'Capacity Summary'!$B$139:$B$238,0),MATCH('Capacity Backing (Hide)'!$A150,'Capacity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(Hide)'!$A150,'Capacity Summary'!$I$138:$BH$138,0))&lt;&gt;0,INDEX('Capacity Summary'!$I$139:$BH$238,MATCH('Capacity Backing (Hide)'!Y$132,'Capacity Summary'!$B$139:$B$238,0),MATCH('Capacity Backing (Hide)'!$A150,'Capacity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(Hide)'!$A150,'Capacity Summary'!$I$138:$BH$138,0))&lt;&gt;0,INDEX('Capacity Summary'!$I$139:$BH$238,MATCH('Capacity Backing (Hide)'!Z$132,'Capacity Summary'!$B$139:$B$238,0),MATCH('Capacity Backing (Hide)'!$A150,'Capacity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(Hide)'!$A150,'Capacity Summary'!$I$138:$BH$138,0))&lt;&gt;0,INDEX('Capacity Summary'!$I$139:$BH$238,MATCH('Capacity Backing (Hide)'!AA$132,'Capacity Summary'!$B$139:$B$238,0),MATCH('Capacity Backing (Hide)'!$A150,'Capacity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(Hide)'!$A150,'Capacity Summary'!$I$138:$BH$138,0))&lt;&gt;0,INDEX('Capacity Summary'!$I$139:$BH$238,MATCH('Capacity Backing (Hide)'!AB$132,'Capacity Summary'!$B$139:$B$238,0),MATCH('Capacity Backing (Hide)'!$A150,'Capacity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(Hide)'!$A150,'Capacity Summary'!$I$138:$BH$138,0))&lt;&gt;0,INDEX('Capacity Summary'!$I$139:$BH$238,MATCH('Capacity Backing (Hide)'!AC$132,'Capacity Summary'!$B$139:$B$238,0),MATCH('Capacity Backing (Hide)'!$A150,'Capacity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(Hide)'!$A150,'Capacity Summary'!$I$138:$BH$138,0))&lt;&gt;0,INDEX('Capacity Summary'!$I$139:$BH$238,MATCH('Capacity Backing (Hide)'!AD$132,'Capacity Summary'!$B$139:$B$238,0),MATCH('Capacity Backing (Hide)'!$A150,'Capacity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(Hide)'!$A150,'Capacity Summary'!$I$138:$BH$138,0))&lt;&gt;0,INDEX('Capacity Summary'!$I$139:$BH$238,MATCH('Capacity Backing (Hide)'!AE$132,'Capacity Summary'!$B$139:$B$238,0),MATCH('Capacity Backing (Hide)'!$A150,'Capacity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(Hide)'!$A150,'Capacity Summary'!$I$138:$BH$138,0))&lt;&gt;0,INDEX('Capacity Summary'!$I$139:$BH$238,MATCH('Capacity Backing (Hide)'!AF$132,'Capacity Summary'!$B$139:$B$238,0),MATCH('Capacity Backing (Hide)'!$A150,'Capacity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(Hide)'!$A150,'Capacity Summary'!$I$138:$BH$138,0))&lt;&gt;0,INDEX('Capacity Summary'!$I$139:$BH$238,MATCH('Capacity Backing (Hide)'!AG$132,'Capacity Summary'!$B$139:$B$238,0),MATCH('Capacity Backing (Hide)'!$A150,'Capacity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(Hide)'!$A150,'Capacity Summary'!$I$138:$BH$138,0))&lt;&gt;0,INDEX('Capacity Summary'!$I$139:$BH$238,MATCH('Capacity Backing (Hide)'!AH$132,'Capacity Summary'!$B$139:$B$238,0),MATCH('Capacity Backing (Hide)'!$A150,'Capacity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(Hide)'!$A150,'Capacity Summary'!$I$138:$BH$138,0))&lt;&gt;0,INDEX('Capacity Summary'!$I$139:$BH$238,MATCH('Capacity Backing (Hide)'!AI$132,'Capacity Summary'!$B$139:$B$238,0),MATCH('Capacity Backing (Hide)'!$A150,'Capacity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(Hide)'!$A150,'Capacity Summary'!$I$138:$BH$138,0))&lt;&gt;0,INDEX('Capacity Summary'!$I$139:$BH$238,MATCH('Capacity Backing (Hide)'!AJ$132,'Capacity Summary'!$B$139:$B$238,0),MATCH('Capacity Backing (Hide)'!$A150,'Capacity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(Hide)'!$A150,'Capacity Summary'!$I$138:$BH$138,0))&lt;&gt;0,INDEX('Capacity Summary'!$I$139:$BH$238,MATCH('Capacity Backing (Hide)'!AK$132,'Capacity Summary'!$B$139:$B$238,0),MATCH('Capacity Backing (Hide)'!$A150,'Capacity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(Hide)'!$A150,'Capacity Summary'!$I$138:$BH$138,0))&lt;&gt;0,INDEX('Capacity Summary'!$I$139:$BH$238,MATCH('Capacity Backing (Hide)'!AL$132,'Capacity Summary'!$B$139:$B$238,0),MATCH('Capacity Backing (Hide)'!$A150,'Capacity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(Hide)'!$A150,'Capacity Summary'!$I$138:$BH$138,0))&lt;&gt;0,INDEX('Capacity Summary'!$I$139:$BH$238,MATCH('Capacity Backing (Hide)'!AM$132,'Capacity Summary'!$B$139:$B$238,0),MATCH('Capacity Backing (Hide)'!$A150,'Capacity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(Hide)'!$A150,'Capacity Summary'!$I$138:$BH$138,0))&lt;&gt;0,INDEX('Capacity Summary'!$I$139:$BH$238,MATCH('Capacity Backing (Hide)'!AN$132,'Capacity Summary'!$B$139:$B$238,0),MATCH('Capacity Backing (Hide)'!$A150,'Capacity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(Hide)'!$A150,'Capacity Summary'!$I$138:$BH$138,0))&lt;&gt;0,INDEX('Capacity Summary'!$I$139:$BH$238,MATCH('Capacity Backing (Hide)'!AO$132,'Capacity Summary'!$B$139:$B$238,0),MATCH('Capacity Backing (Hide)'!$A150,'Capacity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(Hide)'!$A150,'Capacity Summary'!$I$138:$BH$138,0))&lt;&gt;0,INDEX('Capacity Summary'!$I$139:$BH$238,MATCH('Capacity Backing (Hide)'!AP$132,'Capacity Summary'!$B$139:$B$238,0),MATCH('Capacity Backing (Hide)'!$A150,'Capacity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(Hide)'!$A150,'Capacity Summary'!$I$138:$BH$138,0))&lt;&gt;0,INDEX('Capacity Summary'!$I$139:$BH$238,MATCH('Capacity Backing (Hide)'!AQ$132,'Capacity Summary'!$B$139:$B$238,0),MATCH('Capacity Backing (Hide)'!$A150,'Capacity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(Hide)'!$A150,'Capacity Summary'!$I$138:$BH$138,0))&lt;&gt;0,INDEX('Capacity Summary'!$I$139:$BH$238,MATCH('Capacity Backing (Hide)'!AR$132,'Capacity Summary'!$B$139:$B$238,0),MATCH('Capacity Backing (Hide)'!$A150,'Capacity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(Hide)'!$A150,'Capacity Summary'!$I$138:$BH$138,0))&lt;&gt;0,INDEX('Capacity Summary'!$I$139:$BH$238,MATCH('Capacity Backing (Hide)'!AS$132,'Capacity Summary'!$B$139:$B$238,0),MATCH('Capacity Backing (Hide)'!$A150,'Capacity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(Hide)'!$A150,'Capacity Summary'!$I$138:$BH$138,0))&lt;&gt;0,INDEX('Capacity Summary'!$I$139:$BH$238,MATCH('Capacity Backing (Hide)'!AT$132,'Capacity Summary'!$B$139:$B$238,0),MATCH('Capacity Backing (Hide)'!$A150,'Capacity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(Hide)'!$A150,'Capacity Summary'!$I$138:$BH$138,0))&lt;&gt;0,INDEX('Capacity Summary'!$I$139:$BH$238,MATCH('Capacity Backing (Hide)'!AU$132,'Capacity Summary'!$B$139:$B$238,0),MATCH('Capacity Backing (Hide)'!$A150,'Capacity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(Hide)'!$A150,'Capacity Summary'!$I$138:$BH$138,0))&lt;&gt;0,INDEX('Capacity Summary'!$I$139:$BH$238,MATCH('Capacity Backing (Hide)'!AV$132,'Capacity Summary'!$B$139:$B$238,0),MATCH('Capacity Backing (Hide)'!$A150,'Capacity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(Hide)'!$A150,'Capacity Summary'!$I$138:$BH$138,0))&lt;&gt;0,INDEX('Capacity Summary'!$I$139:$BH$238,MATCH('Capacity Backing (Hide)'!AW$132,'Capacity Summary'!$B$139:$B$238,0),MATCH('Capacity Backing (Hide)'!$A150,'Capacity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(Hide)'!$A150,'Capacity Summary'!$I$138:$BH$138,0))&lt;&gt;0,INDEX('Capacity Summary'!$I$139:$BH$238,MATCH('Capacity Backing (Hide)'!AX$132,'Capacity Summary'!$B$139:$B$238,0),MATCH('Capacity Backing (Hide)'!$A150,'Capacity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(Hide)'!$A150,'Capacity Summary'!$I$138:$BH$138,0))&lt;&gt;0,INDEX('Capacity Summary'!$I$139:$BH$238,MATCH('Capacity Backing (Hide)'!AY$132,'Capacity Summary'!$B$139:$B$238,0),MATCH('Capacity Backing (Hide)'!$A150,'Capacity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(Hide)'!$A150,'Capacity Summary'!$I$138:$BH$138,0))&lt;&gt;0,INDEX('Capacity Summary'!$I$139:$BH$238,MATCH('Capacity Backing (Hide)'!AZ$132,'Capacity Summary'!$B$139:$B$238,0),MATCH('Capacity Backing (Hide)'!$A150,'Capacity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(Hide)'!$A150,'Capacity Summary'!$I$138:$BH$138,0))&lt;&gt;0,INDEX('Capacity Summary'!$I$139:$BH$238,MATCH('Capacity Backing (Hide)'!BA$132,'Capacity Summary'!$B$139:$B$238,0),MATCH('Capacity Backing (Hide)'!$A150,'Capacity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(Hide)'!$A150,'Capacity Summary'!$I$138:$BH$138,0))&lt;&gt;0,INDEX('Capacity Summary'!$I$139:$BH$238,MATCH('Capacity Backing (Hide)'!BB$132,'Capacity Summary'!$B$139:$B$238,0),MATCH('Capacity Backing (Hide)'!$A150,'Capacity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(Hide)'!$A150,'Capacity Summary'!$I$138:$BH$138,0))&lt;&gt;0,INDEX('Capacity Summary'!$I$139:$BH$238,MATCH('Capacity Backing (Hide)'!BC$132,'Capacity Summary'!$B$139:$B$238,0),MATCH('Capacity Backing (Hide)'!$A150,'Capacity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(Hide)'!$A150,'Capacity Summary'!$I$138:$BH$138,0))&lt;&gt;0,INDEX('Capacity Summary'!$I$139:$BH$238,MATCH('Capacity Backing (Hide)'!BD$132,'Capacity Summary'!$B$139:$B$238,0),MATCH('Capacity Backing (Hide)'!$A150,'Capacity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(Hide)'!$A150,'Capacity Summary'!$I$138:$BH$138,0))&lt;&gt;0,INDEX('Capacity Summary'!$I$139:$BH$238,MATCH('Capacity Backing (Hide)'!BE$132,'Capacity Summary'!$B$139:$B$238,0),MATCH('Capacity Backing (Hide)'!$A150,'Capacity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(Hide)'!$A150,'Capacity Summary'!$I$138:$BH$138,0))&lt;&gt;0,INDEX('Capacity Summary'!$I$139:$BH$238,MATCH('Capacity Backing (Hide)'!BF$132,'Capacity Summary'!$B$139:$B$238,0),MATCH('Capacity Backing (Hide)'!$A150,'Capacity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(Hide)'!$A150,'Capacity Summary'!$I$138:$BH$138,0))&lt;&gt;0,INDEX('Capacity Summary'!$I$139:$BH$238,MATCH('Capacity Backing (Hide)'!BG$132,'Capacity Summary'!$B$139:$B$238,0),MATCH('Capacity Backing (Hide)'!$A150,'Capacity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(Hide)'!$A150,'Capacity Summary'!$I$138:$BH$138,0))&lt;&gt;0,INDEX('Capacity Summary'!$I$139:$BH$238,MATCH('Capacity Backing (Hide)'!BH$132,'Capacity Summary'!$B$139:$B$238,0),MATCH('Capacity Backing (Hide)'!$A150,'Capacity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(Hide)'!$A150,'Capacity Summary'!$I$138:$BH$138,0))&lt;&gt;0,INDEX('Capacity Summary'!$I$139:$BH$238,MATCH('Capacity Backing (Hide)'!BI$132,'Capacity Summary'!$B$139:$B$238,0),MATCH('Capacity Backing (Hide)'!$A150,'Capacity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(Hide)'!$A150,'Capacity Summary'!$I$138:$BH$138,0))&lt;&gt;0,INDEX('Capacity Summary'!$I$139:$BH$238,MATCH('Capacity Backing (Hide)'!BJ$132,'Capacity Summary'!$B$139:$B$238,0),MATCH('Capacity Backing (Hide)'!$A150,'Capacity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(Hide)'!$A150,'Capacity Summary'!$I$138:$BH$138,0))&lt;&gt;0,INDEX('Capacity Summary'!$I$139:$BH$238,MATCH('Capacity Backing (Hide)'!BK$132,'Capacity Summary'!$B$139:$B$238,0),MATCH('Capacity Backing (Hide)'!$A150,'Capacity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(Hide)'!$A150,'Capacity Summary'!$I$138:$BH$138,0))&lt;&gt;0,INDEX('Capacity Summary'!$I$139:$BH$238,MATCH('Capacity Backing (Hide)'!BL$132,'Capacity Summary'!$B$139:$B$238,0),MATCH('Capacity Backing (Hide)'!$A150,'Capacity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(Hide)'!$A150,'Capacity Summary'!$I$138:$BH$138,0))&lt;&gt;0,INDEX('Capacity Summary'!$I$139:$BH$238,MATCH('Capacity Backing (Hide)'!BM$132,'Capacity Summary'!$B$139:$B$238,0),MATCH('Capacity Backing (Hide)'!$A150,'Capacity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(Hide)'!$A150,'Capacity Summary'!$I$138:$BH$138,0))&lt;&gt;0,INDEX('Capacity Summary'!$I$139:$BH$238,MATCH('Capacity Backing (Hide)'!BN$132,'Capacity Summary'!$B$139:$B$238,0),MATCH('Capacity Backing (Hide)'!$A150,'Capacity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(Hide)'!$A150,'Capacity Summary'!$I$138:$BH$138,0))&lt;&gt;0,INDEX('Capacity Summary'!$I$139:$BH$238,MATCH('Capacity Backing (Hide)'!BO$132,'Capacity Summary'!$B$139:$B$238,0),MATCH('Capacity Backing (Hide)'!$A150,'Capacity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(Hide)'!$A150,'Capacity Summary'!$I$138:$BH$138,0))&lt;&gt;0,INDEX('Capacity Summary'!$I$139:$BH$238,MATCH('Capacity Backing (Hide)'!BP$132,'Capacity Summary'!$B$139:$B$238,0),MATCH('Capacity Backing (Hide)'!$A150,'Capacity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(Hide)'!$A150,'Capacity Summary'!$I$138:$BH$138,0))&lt;&gt;0,INDEX('Capacity Summary'!$I$139:$BH$238,MATCH('Capacity Backing (Hide)'!BQ$132,'Capacity Summary'!$B$139:$B$238,0),MATCH('Capacity Backing (Hide)'!$A150,'Capacity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(Hide)'!$A150,'Capacity Summary'!$I$138:$BH$138,0))&lt;&gt;0,INDEX('Capacity Summary'!$I$139:$BH$238,MATCH('Capacity Backing (Hide)'!BR$132,'Capacity Summary'!$B$139:$B$238,0),MATCH('Capacity Backing (Hide)'!$A150,'Capacity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(Hide)'!$A150,'Capacity Summary'!$I$138:$BH$138,0))&lt;&gt;0,INDEX('Capacity Summary'!$I$139:$BH$238,MATCH('Capacity Backing (Hide)'!BS$132,'Capacity Summary'!$B$139:$B$238,0),MATCH('Capacity Backing (Hide)'!$A150,'Capacity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(Hide)'!$A150,'Capacity Summary'!$I$138:$BH$138,0))&lt;&gt;0,INDEX('Capacity Summary'!$I$139:$BH$238,MATCH('Capacity Backing (Hide)'!BT$132,'Capacity Summary'!$B$139:$B$238,0),MATCH('Capacity Backing (Hide)'!$A150,'Capacity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(Hide)'!$A150,'Capacity Summary'!$I$138:$BH$138,0))&lt;&gt;0,INDEX('Capacity Summary'!$I$139:$BH$238,MATCH('Capacity Backing (Hide)'!BU$132,'Capacity Summary'!$B$139:$B$238,0),MATCH('Capacity Backing (Hide)'!$A150,'Capacity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(Hide)'!$A150,'Capacity Summary'!$I$138:$BH$138,0))&lt;&gt;0,INDEX('Capacity Summary'!$I$139:$BH$238,MATCH('Capacity Backing (Hide)'!BV$132,'Capacity Summary'!$B$139:$B$238,0),MATCH('Capacity Backing (Hide)'!$A150,'Capacity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(Hide)'!$A150,'Capacity Summary'!$I$138:$BH$138,0))&lt;&gt;0,INDEX('Capacity Summary'!$I$139:$BH$238,MATCH('Capacity Backing (Hide)'!BW$132,'Capacity Summary'!$B$139:$B$238,0),MATCH('Capacity Backing (Hide)'!$A150,'Capacity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(Hide)'!$A150,'Capacity Summary'!$I$138:$BH$138,0))&lt;&gt;0,INDEX('Capacity Summary'!$I$139:$BH$238,MATCH('Capacity Backing (Hide)'!BX$132,'Capacity Summary'!$B$139:$B$238,0),MATCH('Capacity Backing (Hide)'!$A150,'Capacity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(Hide)'!$A150,'Capacity Summary'!$I$138:$BH$138,0))&lt;&gt;0,INDEX('Capacity Summary'!$I$139:$BH$238,MATCH('Capacity Backing (Hide)'!BY$132,'Capacity Summary'!$B$139:$B$238,0),MATCH('Capacity Backing (Hide)'!$A150,'Capacity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(Hide)'!$A150,'Capacity Summary'!$I$138:$BH$138,0))&lt;&gt;0,INDEX('Capacity Summary'!$I$139:$BH$238,MATCH('Capacity Backing (Hide)'!BZ$132,'Capacity Summary'!$B$139:$B$238,0),MATCH('Capacity Backing (Hide)'!$A150,'Capacity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(Hide)'!$A150,'Capacity Summary'!$I$138:$BH$138,0))&lt;&gt;0,INDEX('Capacity Summary'!$I$139:$BH$238,MATCH('Capacity Backing (Hide)'!CA$132,'Capacity Summary'!$B$139:$B$238,0),MATCH('Capacity Backing (Hide)'!$A150,'Capacity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(Hide)'!$A150,'Capacity Summary'!$I$138:$BH$138,0))&lt;&gt;0,INDEX('Capacity Summary'!$I$139:$BH$238,MATCH('Capacity Backing (Hide)'!CB$132,'Capacity Summary'!$B$139:$B$238,0),MATCH('Capacity Backing (Hide)'!$A150,'Capacity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(Hide)'!$A150,'Capacity Summary'!$I$138:$BH$138,0))&lt;&gt;0,INDEX('Capacity Summary'!$I$139:$BH$238,MATCH('Capacity Backing (Hide)'!CC$132,'Capacity Summary'!$B$139:$B$238,0),MATCH('Capacity Backing (Hide)'!$A150,'Capacity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(Hide)'!$A150,'Capacity Summary'!$I$138:$BH$138,0))&lt;&gt;0,INDEX('Capacity Summary'!$I$139:$BH$238,MATCH('Capacity Backing (Hide)'!CD$132,'Capacity Summary'!$B$139:$B$238,0),MATCH('Capacity Backing (Hide)'!$A150,'Capacity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(Hide)'!$A150,'Capacity Summary'!$I$138:$BH$138,0))&lt;&gt;0,INDEX('Capacity Summary'!$I$139:$BH$238,MATCH('Capacity Backing (Hide)'!CE$132,'Capacity Summary'!$B$139:$B$238,0),MATCH('Capacity Backing (Hide)'!$A150,'Capacity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(Hide)'!$A150,'Capacity Summary'!$I$138:$BH$138,0))&lt;&gt;0,INDEX('Capacity Summary'!$I$139:$BH$238,MATCH('Capacity Backing (Hide)'!CF$132,'Capacity Summary'!$B$139:$B$238,0),MATCH('Capacity Backing (Hide)'!$A150,'Capacity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(Hide)'!$A150,'Capacity Summary'!$I$138:$BH$138,0))&lt;&gt;0,INDEX('Capacity Summary'!$I$139:$BH$238,MATCH('Capacity Backing (Hide)'!CG$132,'Capacity Summary'!$B$139:$B$238,0),MATCH('Capacity Backing (Hide)'!$A150,'Capacity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(Hide)'!$A150,'Capacity Summary'!$I$138:$BH$138,0))&lt;&gt;0,INDEX('Capacity Summary'!$I$139:$BH$238,MATCH('Capacity Backing (Hide)'!CH$132,'Capacity Summary'!$B$139:$B$238,0),MATCH('Capacity Backing (Hide)'!$A150,'Capacity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(Hide)'!$A150,'Capacity Summary'!$I$138:$BH$138,0))&lt;&gt;0,INDEX('Capacity Summary'!$I$139:$BH$238,MATCH('Capacity Backing (Hide)'!CI$132,'Capacity Summary'!$B$139:$B$238,0),MATCH('Capacity Backing (Hide)'!$A150,'Capacity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(Hide)'!$A150,'Capacity Summary'!$I$138:$BH$138,0))&lt;&gt;0,INDEX('Capacity Summary'!$I$139:$BH$238,MATCH('Capacity Backing (Hide)'!CJ$132,'Capacity Summary'!$B$139:$B$238,0),MATCH('Capacity Backing (Hide)'!$A150,'Capacity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(Hide)'!$A150,'Capacity Summary'!$I$138:$BH$138,0))&lt;&gt;0,INDEX('Capacity Summary'!$I$139:$BH$238,MATCH('Capacity Backing (Hide)'!CK$132,'Capacity Summary'!$B$139:$B$238,0),MATCH('Capacity Backing (Hide)'!$A150,'Capacity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(Hide)'!$A150,'Capacity Summary'!$I$138:$BH$138,0))&lt;&gt;0,INDEX('Capacity Summary'!$I$139:$BH$238,MATCH('Capacity Backing (Hide)'!CL$132,'Capacity Summary'!$B$139:$B$238,0),MATCH('Capacity Backing (Hide)'!$A150,'Capacity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(Hide)'!$A150,'Capacity Summary'!$I$138:$BH$138,0))&lt;&gt;0,INDEX('Capacity Summary'!$I$139:$BH$238,MATCH('Capacity Backing (Hide)'!CM$132,'Capacity Summary'!$B$139:$B$238,0),MATCH('Capacity Backing (Hide)'!$A150,'Capacity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(Hide)'!$A150,'Capacity Summary'!$I$138:$BH$138,0))&lt;&gt;0,INDEX('Capacity Summary'!$I$139:$BH$238,MATCH('Capacity Backing (Hide)'!CN$132,'Capacity Summary'!$B$139:$B$238,0),MATCH('Capacity Backing (Hide)'!$A150,'Capacity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(Hide)'!$A150,'Capacity Summary'!$I$138:$BH$138,0))&lt;&gt;0,INDEX('Capacity Summary'!$I$139:$BH$238,MATCH('Capacity Backing (Hide)'!CO$132,'Capacity Summary'!$B$139:$B$238,0),MATCH('Capacity Backing (Hide)'!$A150,'Capacity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(Hide)'!$A150,'Capacity Summary'!$I$138:$BH$138,0))&lt;&gt;0,INDEX('Capacity Summary'!$I$139:$BH$238,MATCH('Capacity Backing (Hide)'!CP$132,'Capacity Summary'!$B$139:$B$238,0),MATCH('Capacity Backing (Hide)'!$A150,'Capacity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(Hide)'!$A150,'Capacity Summary'!$I$138:$BH$138,0))&lt;&gt;0,INDEX('Capacity Summary'!$I$139:$BH$238,MATCH('Capacity Backing (Hide)'!CQ$132,'Capacity Summary'!$B$139:$B$238,0),MATCH('Capacity Backing (Hide)'!$A150,'Capacity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(Hide)'!$A150,'Capacity Summary'!$I$138:$BH$138,0))&lt;&gt;0,INDEX('Capacity Summary'!$I$139:$BH$238,MATCH('Capacity Backing (Hide)'!CR$132,'Capacity Summary'!$B$139:$B$238,0),MATCH('Capacity Backing (Hide)'!$A150,'Capacity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(Hide)'!$A150,'Capacity Summary'!$I$138:$BH$138,0))&lt;&gt;0,INDEX('Capacity Summary'!$I$139:$BH$238,MATCH('Capacity Backing (Hide)'!CS$132,'Capacity Summary'!$B$139:$B$238,0),MATCH('Capacity Backing (Hide)'!$A150,'Capacity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(Hide)'!$A150,'Capacity Summary'!$I$138:$BH$138,0))&lt;&gt;0,INDEX('Capacity Summary'!$I$139:$BH$238,MATCH('Capacity Backing (Hide)'!CT$132,'Capacity Summary'!$B$139:$B$238,0),MATCH('Capacity Backing (Hide)'!$A150,'Capacity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(Hide)'!$A150,'Capacity Summary'!$I$138:$BH$138,0))&lt;&gt;0,INDEX('Capacity Summary'!$I$139:$BH$238,MATCH('Capacity Backing (Hide)'!CU$132,'Capacity Summary'!$B$139:$B$238,0),MATCH('Capacity Backing (Hide)'!$A150,'Capacity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(Hide)'!$A150,'Capacity Summary'!$I$138:$BH$138,0))&lt;&gt;0,INDEX('Capacity Summary'!$I$139:$BH$238,MATCH('Capacity Backing (Hide)'!CV$132,'Capacity Summary'!$B$139:$B$238,0),MATCH('Capacity Backing (Hide)'!$A150,'Capacity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(Hide)'!$A150,'Capacity Summary'!$I$138:$BH$138,0))&lt;&gt;0,INDEX('Capacity Summary'!$I$139:$BH$238,MATCH('Capacity Backing (Hide)'!CW$132,'Capacity Summary'!$B$139:$B$238,0),MATCH('Capacity Backing (Hide)'!$A150,'Capacity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1" spans="1:101" x14ac:dyDescent="0.35">
      <c r="A151" s="2">
        <f ca="1">'Required Capacity (Hide)'!E21</f>
        <v>44316</v>
      </c>
      <c r="B15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(Hide)'!$A151,'Capacity Summary'!$I$138:$BH$138,0))&lt;&gt;0,INDEX('Capacity Summary'!$I$139:$BH$238,MATCH('Capacity Backing (Hide)'!B$132,'Capacity Summary'!$B$139:$B$238,0),MATCH('Capacity Backing (Hide)'!$A151,'Capacity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(Hide)'!$A151,'Capacity Summary'!$I$138:$BH$138,0))&lt;&gt;0,INDEX('Capacity Summary'!$I$139:$BH$238,MATCH('Capacity Backing (Hide)'!C$132,'Capacity Summary'!$B$139:$B$238,0),MATCH('Capacity Backing (Hide)'!$A151,'Capacity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(Hide)'!$A151,'Capacity Summary'!$I$138:$BH$138,0))&lt;&gt;0,INDEX('Capacity Summary'!$I$139:$BH$238,MATCH('Capacity Backing (Hide)'!D$132,'Capacity Summary'!$B$139:$B$238,0),MATCH('Capacity Backing (Hide)'!$A151,'Capacity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(Hide)'!$A151,'Capacity Summary'!$I$138:$BH$138,0))&lt;&gt;0,INDEX('Capacity Summary'!$I$139:$BH$238,MATCH('Capacity Backing (Hide)'!E$132,'Capacity Summary'!$B$139:$B$238,0),MATCH('Capacity Backing (Hide)'!$A151,'Capacity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(Hide)'!$A151,'Capacity Summary'!$I$138:$BH$138,0))&lt;&gt;0,INDEX('Capacity Summary'!$I$139:$BH$238,MATCH('Capacity Backing (Hide)'!F$132,'Capacity Summary'!$B$139:$B$238,0),MATCH('Capacity Backing (Hide)'!$A151,'Capacity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(Hide)'!$A151,'Capacity Summary'!$I$138:$BH$138,0))&lt;&gt;0,INDEX('Capacity Summary'!$I$139:$BH$238,MATCH('Capacity Backing (Hide)'!G$132,'Capacity Summary'!$B$139:$B$238,0),MATCH('Capacity Backing (Hide)'!$A151,'Capacity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(Hide)'!$A151,'Capacity Summary'!$I$138:$BH$138,0))&lt;&gt;0,INDEX('Capacity Summary'!$I$139:$BH$238,MATCH('Capacity Backing (Hide)'!H$132,'Capacity Summary'!$B$139:$B$238,0),MATCH('Capacity Backing (Hide)'!$A151,'Capacity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(Hide)'!$A151,'Capacity Summary'!$I$138:$BH$138,0))&lt;&gt;0,INDEX('Capacity Summary'!$I$139:$BH$238,MATCH('Capacity Backing (Hide)'!I$132,'Capacity Summary'!$B$139:$B$238,0),MATCH('Capacity Backing (Hide)'!$A151,'Capacity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(Hide)'!$A151,'Capacity Summary'!$I$138:$BH$138,0))&lt;&gt;0,INDEX('Capacity Summary'!$I$139:$BH$238,MATCH('Capacity Backing (Hide)'!J$132,'Capacity Summary'!$B$139:$B$238,0),MATCH('Capacity Backing (Hide)'!$A151,'Capacity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(Hide)'!$A151,'Capacity Summary'!$I$138:$BH$138,0))&lt;&gt;0,INDEX('Capacity Summary'!$I$139:$BH$238,MATCH('Capacity Backing (Hide)'!K$132,'Capacity Summary'!$B$139:$B$238,0),MATCH('Capacity Backing (Hide)'!$A151,'Capacity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(Hide)'!$A151,'Capacity Summary'!$I$138:$BH$138,0))&lt;&gt;0,INDEX('Capacity Summary'!$I$139:$BH$238,MATCH('Capacity Backing (Hide)'!L$132,'Capacity Summary'!$B$139:$B$238,0),MATCH('Capacity Backing (Hide)'!$A151,'Capacity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(Hide)'!$A151,'Capacity Summary'!$I$138:$BH$138,0))&lt;&gt;0,INDEX('Capacity Summary'!$I$139:$BH$238,MATCH('Capacity Backing (Hide)'!M$132,'Capacity Summary'!$B$139:$B$238,0),MATCH('Capacity Backing (Hide)'!$A151,'Capacity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(Hide)'!$A151,'Capacity Summary'!$I$138:$BH$138,0))&lt;&gt;0,INDEX('Capacity Summary'!$I$139:$BH$238,MATCH('Capacity Backing (Hide)'!N$132,'Capacity Summary'!$B$139:$B$238,0),MATCH('Capacity Backing (Hide)'!$A151,'Capacity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(Hide)'!$A151,'Capacity Summary'!$I$138:$BH$138,0))&lt;&gt;0,INDEX('Capacity Summary'!$I$139:$BH$238,MATCH('Capacity Backing (Hide)'!O$132,'Capacity Summary'!$B$139:$B$238,0),MATCH('Capacity Backing (Hide)'!$A151,'Capacity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(Hide)'!$A151,'Capacity Summary'!$I$138:$BH$138,0))&lt;&gt;0,INDEX('Capacity Summary'!$I$139:$BH$238,MATCH('Capacity Backing (Hide)'!P$132,'Capacity Summary'!$B$139:$B$238,0),MATCH('Capacity Backing (Hide)'!$A151,'Capacity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(Hide)'!$A151,'Capacity Summary'!$I$138:$BH$138,0))&lt;&gt;0,INDEX('Capacity Summary'!$I$139:$BH$238,MATCH('Capacity Backing (Hide)'!Q$132,'Capacity Summary'!$B$139:$B$238,0),MATCH('Capacity Backing (Hide)'!$A151,'Capacity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(Hide)'!$A151,'Capacity Summary'!$I$138:$BH$138,0))&lt;&gt;0,INDEX('Capacity Summary'!$I$139:$BH$238,MATCH('Capacity Backing (Hide)'!R$132,'Capacity Summary'!$B$139:$B$238,0),MATCH('Capacity Backing (Hide)'!$A151,'Capacity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(Hide)'!$A151,'Capacity Summary'!$I$138:$BH$138,0))&lt;&gt;0,INDEX('Capacity Summary'!$I$139:$BH$238,MATCH('Capacity Backing (Hide)'!S$132,'Capacity Summary'!$B$139:$B$238,0),MATCH('Capacity Backing (Hide)'!$A151,'Capacity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(Hide)'!$A151,'Capacity Summary'!$I$138:$BH$138,0))&lt;&gt;0,INDEX('Capacity Summary'!$I$139:$BH$238,MATCH('Capacity Backing (Hide)'!T$132,'Capacity Summary'!$B$139:$B$238,0),MATCH('Capacity Backing (Hide)'!$A151,'Capacity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(Hide)'!$A151,'Capacity Summary'!$I$138:$BH$138,0))&lt;&gt;0,INDEX('Capacity Summary'!$I$139:$BH$238,MATCH('Capacity Backing (Hide)'!U$132,'Capacity Summary'!$B$139:$B$238,0),MATCH('Capacity Backing (Hide)'!$A151,'Capacity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(Hide)'!$A151,'Capacity Summary'!$I$138:$BH$138,0))&lt;&gt;0,INDEX('Capacity Summary'!$I$139:$BH$238,MATCH('Capacity Backing (Hide)'!V$132,'Capacity Summary'!$B$139:$B$238,0),MATCH('Capacity Backing (Hide)'!$A151,'Capacity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(Hide)'!$A151,'Capacity Summary'!$I$138:$BH$138,0))&lt;&gt;0,INDEX('Capacity Summary'!$I$139:$BH$238,MATCH('Capacity Backing (Hide)'!W$132,'Capacity Summary'!$B$139:$B$238,0),MATCH('Capacity Backing (Hide)'!$A151,'Capacity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(Hide)'!$A151,'Capacity Summary'!$I$138:$BH$138,0))&lt;&gt;0,INDEX('Capacity Summary'!$I$139:$BH$238,MATCH('Capacity Backing (Hide)'!X$132,'Capacity Summary'!$B$139:$B$238,0),MATCH('Capacity Backing (Hide)'!$A151,'Capacity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(Hide)'!$A151,'Capacity Summary'!$I$138:$BH$138,0))&lt;&gt;0,INDEX('Capacity Summary'!$I$139:$BH$238,MATCH('Capacity Backing (Hide)'!Y$132,'Capacity Summary'!$B$139:$B$238,0),MATCH('Capacity Backing (Hide)'!$A151,'Capacity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(Hide)'!$A151,'Capacity Summary'!$I$138:$BH$138,0))&lt;&gt;0,INDEX('Capacity Summary'!$I$139:$BH$238,MATCH('Capacity Backing (Hide)'!Z$132,'Capacity Summary'!$B$139:$B$238,0),MATCH('Capacity Backing (Hide)'!$A151,'Capacity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(Hide)'!$A151,'Capacity Summary'!$I$138:$BH$138,0))&lt;&gt;0,INDEX('Capacity Summary'!$I$139:$BH$238,MATCH('Capacity Backing (Hide)'!AA$132,'Capacity Summary'!$B$139:$B$238,0),MATCH('Capacity Backing (Hide)'!$A151,'Capacity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(Hide)'!$A151,'Capacity Summary'!$I$138:$BH$138,0))&lt;&gt;0,INDEX('Capacity Summary'!$I$139:$BH$238,MATCH('Capacity Backing (Hide)'!AB$132,'Capacity Summary'!$B$139:$B$238,0),MATCH('Capacity Backing (Hide)'!$A151,'Capacity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(Hide)'!$A151,'Capacity Summary'!$I$138:$BH$138,0))&lt;&gt;0,INDEX('Capacity Summary'!$I$139:$BH$238,MATCH('Capacity Backing (Hide)'!AC$132,'Capacity Summary'!$B$139:$B$238,0),MATCH('Capacity Backing (Hide)'!$A151,'Capacity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(Hide)'!$A151,'Capacity Summary'!$I$138:$BH$138,0))&lt;&gt;0,INDEX('Capacity Summary'!$I$139:$BH$238,MATCH('Capacity Backing (Hide)'!AD$132,'Capacity Summary'!$B$139:$B$238,0),MATCH('Capacity Backing (Hide)'!$A151,'Capacity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(Hide)'!$A151,'Capacity Summary'!$I$138:$BH$138,0))&lt;&gt;0,INDEX('Capacity Summary'!$I$139:$BH$238,MATCH('Capacity Backing (Hide)'!AE$132,'Capacity Summary'!$B$139:$B$238,0),MATCH('Capacity Backing (Hide)'!$A151,'Capacity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(Hide)'!$A151,'Capacity Summary'!$I$138:$BH$138,0))&lt;&gt;0,INDEX('Capacity Summary'!$I$139:$BH$238,MATCH('Capacity Backing (Hide)'!AF$132,'Capacity Summary'!$B$139:$B$238,0),MATCH('Capacity Backing (Hide)'!$A151,'Capacity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(Hide)'!$A151,'Capacity Summary'!$I$138:$BH$138,0))&lt;&gt;0,INDEX('Capacity Summary'!$I$139:$BH$238,MATCH('Capacity Backing (Hide)'!AG$132,'Capacity Summary'!$B$139:$B$238,0),MATCH('Capacity Backing (Hide)'!$A151,'Capacity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(Hide)'!$A151,'Capacity Summary'!$I$138:$BH$138,0))&lt;&gt;0,INDEX('Capacity Summary'!$I$139:$BH$238,MATCH('Capacity Backing (Hide)'!AH$132,'Capacity Summary'!$B$139:$B$238,0),MATCH('Capacity Backing (Hide)'!$A151,'Capacity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(Hide)'!$A151,'Capacity Summary'!$I$138:$BH$138,0))&lt;&gt;0,INDEX('Capacity Summary'!$I$139:$BH$238,MATCH('Capacity Backing (Hide)'!AI$132,'Capacity Summary'!$B$139:$B$238,0),MATCH('Capacity Backing (Hide)'!$A151,'Capacity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(Hide)'!$A151,'Capacity Summary'!$I$138:$BH$138,0))&lt;&gt;0,INDEX('Capacity Summary'!$I$139:$BH$238,MATCH('Capacity Backing (Hide)'!AJ$132,'Capacity Summary'!$B$139:$B$238,0),MATCH('Capacity Backing (Hide)'!$A151,'Capacity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(Hide)'!$A151,'Capacity Summary'!$I$138:$BH$138,0))&lt;&gt;0,INDEX('Capacity Summary'!$I$139:$BH$238,MATCH('Capacity Backing (Hide)'!AK$132,'Capacity Summary'!$B$139:$B$238,0),MATCH('Capacity Backing (Hide)'!$A151,'Capacity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(Hide)'!$A151,'Capacity Summary'!$I$138:$BH$138,0))&lt;&gt;0,INDEX('Capacity Summary'!$I$139:$BH$238,MATCH('Capacity Backing (Hide)'!AL$132,'Capacity Summary'!$B$139:$B$238,0),MATCH('Capacity Backing (Hide)'!$A151,'Capacity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(Hide)'!$A151,'Capacity Summary'!$I$138:$BH$138,0))&lt;&gt;0,INDEX('Capacity Summary'!$I$139:$BH$238,MATCH('Capacity Backing (Hide)'!AM$132,'Capacity Summary'!$B$139:$B$238,0),MATCH('Capacity Backing (Hide)'!$A151,'Capacity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(Hide)'!$A151,'Capacity Summary'!$I$138:$BH$138,0))&lt;&gt;0,INDEX('Capacity Summary'!$I$139:$BH$238,MATCH('Capacity Backing (Hide)'!AN$132,'Capacity Summary'!$B$139:$B$238,0),MATCH('Capacity Backing (Hide)'!$A151,'Capacity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(Hide)'!$A151,'Capacity Summary'!$I$138:$BH$138,0))&lt;&gt;0,INDEX('Capacity Summary'!$I$139:$BH$238,MATCH('Capacity Backing (Hide)'!AO$132,'Capacity Summary'!$B$139:$B$238,0),MATCH('Capacity Backing (Hide)'!$A151,'Capacity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(Hide)'!$A151,'Capacity Summary'!$I$138:$BH$138,0))&lt;&gt;0,INDEX('Capacity Summary'!$I$139:$BH$238,MATCH('Capacity Backing (Hide)'!AP$132,'Capacity Summary'!$B$139:$B$238,0),MATCH('Capacity Backing (Hide)'!$A151,'Capacity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(Hide)'!$A151,'Capacity Summary'!$I$138:$BH$138,0))&lt;&gt;0,INDEX('Capacity Summary'!$I$139:$BH$238,MATCH('Capacity Backing (Hide)'!AQ$132,'Capacity Summary'!$B$139:$B$238,0),MATCH('Capacity Backing (Hide)'!$A151,'Capacity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(Hide)'!$A151,'Capacity Summary'!$I$138:$BH$138,0))&lt;&gt;0,INDEX('Capacity Summary'!$I$139:$BH$238,MATCH('Capacity Backing (Hide)'!AR$132,'Capacity Summary'!$B$139:$B$238,0),MATCH('Capacity Backing (Hide)'!$A151,'Capacity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(Hide)'!$A151,'Capacity Summary'!$I$138:$BH$138,0))&lt;&gt;0,INDEX('Capacity Summary'!$I$139:$BH$238,MATCH('Capacity Backing (Hide)'!AS$132,'Capacity Summary'!$B$139:$B$238,0),MATCH('Capacity Backing (Hide)'!$A151,'Capacity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(Hide)'!$A151,'Capacity Summary'!$I$138:$BH$138,0))&lt;&gt;0,INDEX('Capacity Summary'!$I$139:$BH$238,MATCH('Capacity Backing (Hide)'!AT$132,'Capacity Summary'!$B$139:$B$238,0),MATCH('Capacity Backing (Hide)'!$A151,'Capacity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(Hide)'!$A151,'Capacity Summary'!$I$138:$BH$138,0))&lt;&gt;0,INDEX('Capacity Summary'!$I$139:$BH$238,MATCH('Capacity Backing (Hide)'!AU$132,'Capacity Summary'!$B$139:$B$238,0),MATCH('Capacity Backing (Hide)'!$A151,'Capacity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(Hide)'!$A151,'Capacity Summary'!$I$138:$BH$138,0))&lt;&gt;0,INDEX('Capacity Summary'!$I$139:$BH$238,MATCH('Capacity Backing (Hide)'!AV$132,'Capacity Summary'!$B$139:$B$238,0),MATCH('Capacity Backing (Hide)'!$A151,'Capacity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(Hide)'!$A151,'Capacity Summary'!$I$138:$BH$138,0))&lt;&gt;0,INDEX('Capacity Summary'!$I$139:$BH$238,MATCH('Capacity Backing (Hide)'!AW$132,'Capacity Summary'!$B$139:$B$238,0),MATCH('Capacity Backing (Hide)'!$A151,'Capacity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(Hide)'!$A151,'Capacity Summary'!$I$138:$BH$138,0))&lt;&gt;0,INDEX('Capacity Summary'!$I$139:$BH$238,MATCH('Capacity Backing (Hide)'!AX$132,'Capacity Summary'!$B$139:$B$238,0),MATCH('Capacity Backing (Hide)'!$A151,'Capacity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(Hide)'!$A151,'Capacity Summary'!$I$138:$BH$138,0))&lt;&gt;0,INDEX('Capacity Summary'!$I$139:$BH$238,MATCH('Capacity Backing (Hide)'!AY$132,'Capacity Summary'!$B$139:$B$238,0),MATCH('Capacity Backing (Hide)'!$A151,'Capacity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(Hide)'!$A151,'Capacity Summary'!$I$138:$BH$138,0))&lt;&gt;0,INDEX('Capacity Summary'!$I$139:$BH$238,MATCH('Capacity Backing (Hide)'!AZ$132,'Capacity Summary'!$B$139:$B$238,0),MATCH('Capacity Backing (Hide)'!$A151,'Capacity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(Hide)'!$A151,'Capacity Summary'!$I$138:$BH$138,0))&lt;&gt;0,INDEX('Capacity Summary'!$I$139:$BH$238,MATCH('Capacity Backing (Hide)'!BA$132,'Capacity Summary'!$B$139:$B$238,0),MATCH('Capacity Backing (Hide)'!$A151,'Capacity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(Hide)'!$A151,'Capacity Summary'!$I$138:$BH$138,0))&lt;&gt;0,INDEX('Capacity Summary'!$I$139:$BH$238,MATCH('Capacity Backing (Hide)'!BB$132,'Capacity Summary'!$B$139:$B$238,0),MATCH('Capacity Backing (Hide)'!$A151,'Capacity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(Hide)'!$A151,'Capacity Summary'!$I$138:$BH$138,0))&lt;&gt;0,INDEX('Capacity Summary'!$I$139:$BH$238,MATCH('Capacity Backing (Hide)'!BC$132,'Capacity Summary'!$B$139:$B$238,0),MATCH('Capacity Backing (Hide)'!$A151,'Capacity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(Hide)'!$A151,'Capacity Summary'!$I$138:$BH$138,0))&lt;&gt;0,INDEX('Capacity Summary'!$I$139:$BH$238,MATCH('Capacity Backing (Hide)'!BD$132,'Capacity Summary'!$B$139:$B$238,0),MATCH('Capacity Backing (Hide)'!$A151,'Capacity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(Hide)'!$A151,'Capacity Summary'!$I$138:$BH$138,0))&lt;&gt;0,INDEX('Capacity Summary'!$I$139:$BH$238,MATCH('Capacity Backing (Hide)'!BE$132,'Capacity Summary'!$B$139:$B$238,0),MATCH('Capacity Backing (Hide)'!$A151,'Capacity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(Hide)'!$A151,'Capacity Summary'!$I$138:$BH$138,0))&lt;&gt;0,INDEX('Capacity Summary'!$I$139:$BH$238,MATCH('Capacity Backing (Hide)'!BF$132,'Capacity Summary'!$B$139:$B$238,0),MATCH('Capacity Backing (Hide)'!$A151,'Capacity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(Hide)'!$A151,'Capacity Summary'!$I$138:$BH$138,0))&lt;&gt;0,INDEX('Capacity Summary'!$I$139:$BH$238,MATCH('Capacity Backing (Hide)'!BG$132,'Capacity Summary'!$B$139:$B$238,0),MATCH('Capacity Backing (Hide)'!$A151,'Capacity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(Hide)'!$A151,'Capacity Summary'!$I$138:$BH$138,0))&lt;&gt;0,INDEX('Capacity Summary'!$I$139:$BH$238,MATCH('Capacity Backing (Hide)'!BH$132,'Capacity Summary'!$B$139:$B$238,0),MATCH('Capacity Backing (Hide)'!$A151,'Capacity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(Hide)'!$A151,'Capacity Summary'!$I$138:$BH$138,0))&lt;&gt;0,INDEX('Capacity Summary'!$I$139:$BH$238,MATCH('Capacity Backing (Hide)'!BI$132,'Capacity Summary'!$B$139:$B$238,0),MATCH('Capacity Backing (Hide)'!$A151,'Capacity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(Hide)'!$A151,'Capacity Summary'!$I$138:$BH$138,0))&lt;&gt;0,INDEX('Capacity Summary'!$I$139:$BH$238,MATCH('Capacity Backing (Hide)'!BJ$132,'Capacity Summary'!$B$139:$B$238,0),MATCH('Capacity Backing (Hide)'!$A151,'Capacity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(Hide)'!$A151,'Capacity Summary'!$I$138:$BH$138,0))&lt;&gt;0,INDEX('Capacity Summary'!$I$139:$BH$238,MATCH('Capacity Backing (Hide)'!BK$132,'Capacity Summary'!$B$139:$B$238,0),MATCH('Capacity Backing (Hide)'!$A151,'Capacity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(Hide)'!$A151,'Capacity Summary'!$I$138:$BH$138,0))&lt;&gt;0,INDEX('Capacity Summary'!$I$139:$BH$238,MATCH('Capacity Backing (Hide)'!BL$132,'Capacity Summary'!$B$139:$B$238,0),MATCH('Capacity Backing (Hide)'!$A151,'Capacity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(Hide)'!$A151,'Capacity Summary'!$I$138:$BH$138,0))&lt;&gt;0,INDEX('Capacity Summary'!$I$139:$BH$238,MATCH('Capacity Backing (Hide)'!BM$132,'Capacity Summary'!$B$139:$B$238,0),MATCH('Capacity Backing (Hide)'!$A151,'Capacity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(Hide)'!$A151,'Capacity Summary'!$I$138:$BH$138,0))&lt;&gt;0,INDEX('Capacity Summary'!$I$139:$BH$238,MATCH('Capacity Backing (Hide)'!BN$132,'Capacity Summary'!$B$139:$B$238,0),MATCH('Capacity Backing (Hide)'!$A151,'Capacity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(Hide)'!$A151,'Capacity Summary'!$I$138:$BH$138,0))&lt;&gt;0,INDEX('Capacity Summary'!$I$139:$BH$238,MATCH('Capacity Backing (Hide)'!BO$132,'Capacity Summary'!$B$139:$B$238,0),MATCH('Capacity Backing (Hide)'!$A151,'Capacity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(Hide)'!$A151,'Capacity Summary'!$I$138:$BH$138,0))&lt;&gt;0,INDEX('Capacity Summary'!$I$139:$BH$238,MATCH('Capacity Backing (Hide)'!BP$132,'Capacity Summary'!$B$139:$B$238,0),MATCH('Capacity Backing (Hide)'!$A151,'Capacity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(Hide)'!$A151,'Capacity Summary'!$I$138:$BH$138,0))&lt;&gt;0,INDEX('Capacity Summary'!$I$139:$BH$238,MATCH('Capacity Backing (Hide)'!BQ$132,'Capacity Summary'!$B$139:$B$238,0),MATCH('Capacity Backing (Hide)'!$A151,'Capacity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(Hide)'!$A151,'Capacity Summary'!$I$138:$BH$138,0))&lt;&gt;0,INDEX('Capacity Summary'!$I$139:$BH$238,MATCH('Capacity Backing (Hide)'!BR$132,'Capacity Summary'!$B$139:$B$238,0),MATCH('Capacity Backing (Hide)'!$A151,'Capacity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(Hide)'!$A151,'Capacity Summary'!$I$138:$BH$138,0))&lt;&gt;0,INDEX('Capacity Summary'!$I$139:$BH$238,MATCH('Capacity Backing (Hide)'!BS$132,'Capacity Summary'!$B$139:$B$238,0),MATCH('Capacity Backing (Hide)'!$A151,'Capacity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(Hide)'!$A151,'Capacity Summary'!$I$138:$BH$138,0))&lt;&gt;0,INDEX('Capacity Summary'!$I$139:$BH$238,MATCH('Capacity Backing (Hide)'!BT$132,'Capacity Summary'!$B$139:$B$238,0),MATCH('Capacity Backing (Hide)'!$A151,'Capacity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(Hide)'!$A151,'Capacity Summary'!$I$138:$BH$138,0))&lt;&gt;0,INDEX('Capacity Summary'!$I$139:$BH$238,MATCH('Capacity Backing (Hide)'!BU$132,'Capacity Summary'!$B$139:$B$238,0),MATCH('Capacity Backing (Hide)'!$A151,'Capacity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(Hide)'!$A151,'Capacity Summary'!$I$138:$BH$138,0))&lt;&gt;0,INDEX('Capacity Summary'!$I$139:$BH$238,MATCH('Capacity Backing (Hide)'!BV$132,'Capacity Summary'!$B$139:$B$238,0),MATCH('Capacity Backing (Hide)'!$A151,'Capacity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(Hide)'!$A151,'Capacity Summary'!$I$138:$BH$138,0))&lt;&gt;0,INDEX('Capacity Summary'!$I$139:$BH$238,MATCH('Capacity Backing (Hide)'!BW$132,'Capacity Summary'!$B$139:$B$238,0),MATCH('Capacity Backing (Hide)'!$A151,'Capacity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(Hide)'!$A151,'Capacity Summary'!$I$138:$BH$138,0))&lt;&gt;0,INDEX('Capacity Summary'!$I$139:$BH$238,MATCH('Capacity Backing (Hide)'!BX$132,'Capacity Summary'!$B$139:$B$238,0),MATCH('Capacity Backing (Hide)'!$A151,'Capacity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(Hide)'!$A151,'Capacity Summary'!$I$138:$BH$138,0))&lt;&gt;0,INDEX('Capacity Summary'!$I$139:$BH$238,MATCH('Capacity Backing (Hide)'!BY$132,'Capacity Summary'!$B$139:$B$238,0),MATCH('Capacity Backing (Hide)'!$A151,'Capacity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(Hide)'!$A151,'Capacity Summary'!$I$138:$BH$138,0))&lt;&gt;0,INDEX('Capacity Summary'!$I$139:$BH$238,MATCH('Capacity Backing (Hide)'!BZ$132,'Capacity Summary'!$B$139:$B$238,0),MATCH('Capacity Backing (Hide)'!$A151,'Capacity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(Hide)'!$A151,'Capacity Summary'!$I$138:$BH$138,0))&lt;&gt;0,INDEX('Capacity Summary'!$I$139:$BH$238,MATCH('Capacity Backing (Hide)'!CA$132,'Capacity Summary'!$B$139:$B$238,0),MATCH('Capacity Backing (Hide)'!$A151,'Capacity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(Hide)'!$A151,'Capacity Summary'!$I$138:$BH$138,0))&lt;&gt;0,INDEX('Capacity Summary'!$I$139:$BH$238,MATCH('Capacity Backing (Hide)'!CB$132,'Capacity Summary'!$B$139:$B$238,0),MATCH('Capacity Backing (Hide)'!$A151,'Capacity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(Hide)'!$A151,'Capacity Summary'!$I$138:$BH$138,0))&lt;&gt;0,INDEX('Capacity Summary'!$I$139:$BH$238,MATCH('Capacity Backing (Hide)'!CC$132,'Capacity Summary'!$B$139:$B$238,0),MATCH('Capacity Backing (Hide)'!$A151,'Capacity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(Hide)'!$A151,'Capacity Summary'!$I$138:$BH$138,0))&lt;&gt;0,INDEX('Capacity Summary'!$I$139:$BH$238,MATCH('Capacity Backing (Hide)'!CD$132,'Capacity Summary'!$B$139:$B$238,0),MATCH('Capacity Backing (Hide)'!$A151,'Capacity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(Hide)'!$A151,'Capacity Summary'!$I$138:$BH$138,0))&lt;&gt;0,INDEX('Capacity Summary'!$I$139:$BH$238,MATCH('Capacity Backing (Hide)'!CE$132,'Capacity Summary'!$B$139:$B$238,0),MATCH('Capacity Backing (Hide)'!$A151,'Capacity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(Hide)'!$A151,'Capacity Summary'!$I$138:$BH$138,0))&lt;&gt;0,INDEX('Capacity Summary'!$I$139:$BH$238,MATCH('Capacity Backing (Hide)'!CF$132,'Capacity Summary'!$B$139:$B$238,0),MATCH('Capacity Backing (Hide)'!$A151,'Capacity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(Hide)'!$A151,'Capacity Summary'!$I$138:$BH$138,0))&lt;&gt;0,INDEX('Capacity Summary'!$I$139:$BH$238,MATCH('Capacity Backing (Hide)'!CG$132,'Capacity Summary'!$B$139:$B$238,0),MATCH('Capacity Backing (Hide)'!$A151,'Capacity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(Hide)'!$A151,'Capacity Summary'!$I$138:$BH$138,0))&lt;&gt;0,INDEX('Capacity Summary'!$I$139:$BH$238,MATCH('Capacity Backing (Hide)'!CH$132,'Capacity Summary'!$B$139:$B$238,0),MATCH('Capacity Backing (Hide)'!$A151,'Capacity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(Hide)'!$A151,'Capacity Summary'!$I$138:$BH$138,0))&lt;&gt;0,INDEX('Capacity Summary'!$I$139:$BH$238,MATCH('Capacity Backing (Hide)'!CI$132,'Capacity Summary'!$B$139:$B$238,0),MATCH('Capacity Backing (Hide)'!$A151,'Capacity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(Hide)'!$A151,'Capacity Summary'!$I$138:$BH$138,0))&lt;&gt;0,INDEX('Capacity Summary'!$I$139:$BH$238,MATCH('Capacity Backing (Hide)'!CJ$132,'Capacity Summary'!$B$139:$B$238,0),MATCH('Capacity Backing (Hide)'!$A151,'Capacity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(Hide)'!$A151,'Capacity Summary'!$I$138:$BH$138,0))&lt;&gt;0,INDEX('Capacity Summary'!$I$139:$BH$238,MATCH('Capacity Backing (Hide)'!CK$132,'Capacity Summary'!$B$139:$B$238,0),MATCH('Capacity Backing (Hide)'!$A151,'Capacity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(Hide)'!$A151,'Capacity Summary'!$I$138:$BH$138,0))&lt;&gt;0,INDEX('Capacity Summary'!$I$139:$BH$238,MATCH('Capacity Backing (Hide)'!CL$132,'Capacity Summary'!$B$139:$B$238,0),MATCH('Capacity Backing (Hide)'!$A151,'Capacity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(Hide)'!$A151,'Capacity Summary'!$I$138:$BH$138,0))&lt;&gt;0,INDEX('Capacity Summary'!$I$139:$BH$238,MATCH('Capacity Backing (Hide)'!CM$132,'Capacity Summary'!$B$139:$B$238,0),MATCH('Capacity Backing (Hide)'!$A151,'Capacity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(Hide)'!$A151,'Capacity Summary'!$I$138:$BH$138,0))&lt;&gt;0,INDEX('Capacity Summary'!$I$139:$BH$238,MATCH('Capacity Backing (Hide)'!CN$132,'Capacity Summary'!$B$139:$B$238,0),MATCH('Capacity Backing (Hide)'!$A151,'Capacity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(Hide)'!$A151,'Capacity Summary'!$I$138:$BH$138,0))&lt;&gt;0,INDEX('Capacity Summary'!$I$139:$BH$238,MATCH('Capacity Backing (Hide)'!CO$132,'Capacity Summary'!$B$139:$B$238,0),MATCH('Capacity Backing (Hide)'!$A151,'Capacity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(Hide)'!$A151,'Capacity Summary'!$I$138:$BH$138,0))&lt;&gt;0,INDEX('Capacity Summary'!$I$139:$BH$238,MATCH('Capacity Backing (Hide)'!CP$132,'Capacity Summary'!$B$139:$B$238,0),MATCH('Capacity Backing (Hide)'!$A151,'Capacity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(Hide)'!$A151,'Capacity Summary'!$I$138:$BH$138,0))&lt;&gt;0,INDEX('Capacity Summary'!$I$139:$BH$238,MATCH('Capacity Backing (Hide)'!CQ$132,'Capacity Summary'!$B$139:$B$238,0),MATCH('Capacity Backing (Hide)'!$A151,'Capacity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(Hide)'!$A151,'Capacity Summary'!$I$138:$BH$138,0))&lt;&gt;0,INDEX('Capacity Summary'!$I$139:$BH$238,MATCH('Capacity Backing (Hide)'!CR$132,'Capacity Summary'!$B$139:$B$238,0),MATCH('Capacity Backing (Hide)'!$A151,'Capacity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(Hide)'!$A151,'Capacity Summary'!$I$138:$BH$138,0))&lt;&gt;0,INDEX('Capacity Summary'!$I$139:$BH$238,MATCH('Capacity Backing (Hide)'!CS$132,'Capacity Summary'!$B$139:$B$238,0),MATCH('Capacity Backing (Hide)'!$A151,'Capacity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(Hide)'!$A151,'Capacity Summary'!$I$138:$BH$138,0))&lt;&gt;0,INDEX('Capacity Summary'!$I$139:$BH$238,MATCH('Capacity Backing (Hide)'!CT$132,'Capacity Summary'!$B$139:$B$238,0),MATCH('Capacity Backing (Hide)'!$A151,'Capacity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(Hide)'!$A151,'Capacity Summary'!$I$138:$BH$138,0))&lt;&gt;0,INDEX('Capacity Summary'!$I$139:$BH$238,MATCH('Capacity Backing (Hide)'!CU$132,'Capacity Summary'!$B$139:$B$238,0),MATCH('Capacity Backing (Hide)'!$A151,'Capacity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(Hide)'!$A151,'Capacity Summary'!$I$138:$BH$138,0))&lt;&gt;0,INDEX('Capacity Summary'!$I$139:$BH$238,MATCH('Capacity Backing (Hide)'!CV$132,'Capacity Summary'!$B$139:$B$238,0),MATCH('Capacity Backing (Hide)'!$A151,'Capacity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(Hide)'!$A151,'Capacity Summary'!$I$138:$BH$138,0))&lt;&gt;0,INDEX('Capacity Summary'!$I$139:$BH$238,MATCH('Capacity Backing (Hide)'!CW$132,'Capacity Summary'!$B$139:$B$238,0),MATCH('Capacity Backing (Hide)'!$A151,'Capacity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2" spans="1:101" x14ac:dyDescent="0.35">
      <c r="A152" s="2">
        <f ca="1">'Required Capacity (Hide)'!E22</f>
        <v>44323</v>
      </c>
      <c r="B15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(Hide)'!$A152,'Capacity Summary'!$I$138:$BH$138,0))&lt;&gt;0,INDEX('Capacity Summary'!$I$139:$BH$238,MATCH('Capacity Backing (Hide)'!B$132,'Capacity Summary'!$B$139:$B$238,0),MATCH('Capacity Backing (Hide)'!$A152,'Capacity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(Hide)'!$A152,'Capacity Summary'!$I$138:$BH$138,0))&lt;&gt;0,INDEX('Capacity Summary'!$I$139:$BH$238,MATCH('Capacity Backing (Hide)'!C$132,'Capacity Summary'!$B$139:$B$238,0),MATCH('Capacity Backing (Hide)'!$A152,'Capacity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(Hide)'!$A152,'Capacity Summary'!$I$138:$BH$138,0))&lt;&gt;0,INDEX('Capacity Summary'!$I$139:$BH$238,MATCH('Capacity Backing (Hide)'!D$132,'Capacity Summary'!$B$139:$B$238,0),MATCH('Capacity Backing (Hide)'!$A152,'Capacity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(Hide)'!$A152,'Capacity Summary'!$I$138:$BH$138,0))&lt;&gt;0,INDEX('Capacity Summary'!$I$139:$BH$238,MATCH('Capacity Backing (Hide)'!E$132,'Capacity Summary'!$B$139:$B$238,0),MATCH('Capacity Backing (Hide)'!$A152,'Capacity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(Hide)'!$A152,'Capacity Summary'!$I$138:$BH$138,0))&lt;&gt;0,INDEX('Capacity Summary'!$I$139:$BH$238,MATCH('Capacity Backing (Hide)'!F$132,'Capacity Summary'!$B$139:$B$238,0),MATCH('Capacity Backing (Hide)'!$A152,'Capacity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(Hide)'!$A152,'Capacity Summary'!$I$138:$BH$138,0))&lt;&gt;0,INDEX('Capacity Summary'!$I$139:$BH$238,MATCH('Capacity Backing (Hide)'!G$132,'Capacity Summary'!$B$139:$B$238,0),MATCH('Capacity Backing (Hide)'!$A152,'Capacity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(Hide)'!$A152,'Capacity Summary'!$I$138:$BH$138,0))&lt;&gt;0,INDEX('Capacity Summary'!$I$139:$BH$238,MATCH('Capacity Backing (Hide)'!H$132,'Capacity Summary'!$B$139:$B$238,0),MATCH('Capacity Backing (Hide)'!$A152,'Capacity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(Hide)'!$A152,'Capacity Summary'!$I$138:$BH$138,0))&lt;&gt;0,INDEX('Capacity Summary'!$I$139:$BH$238,MATCH('Capacity Backing (Hide)'!I$132,'Capacity Summary'!$B$139:$B$238,0),MATCH('Capacity Backing (Hide)'!$A152,'Capacity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(Hide)'!$A152,'Capacity Summary'!$I$138:$BH$138,0))&lt;&gt;0,INDEX('Capacity Summary'!$I$139:$BH$238,MATCH('Capacity Backing (Hide)'!J$132,'Capacity Summary'!$B$139:$B$238,0),MATCH('Capacity Backing (Hide)'!$A152,'Capacity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(Hide)'!$A152,'Capacity Summary'!$I$138:$BH$138,0))&lt;&gt;0,INDEX('Capacity Summary'!$I$139:$BH$238,MATCH('Capacity Backing (Hide)'!K$132,'Capacity Summary'!$B$139:$B$238,0),MATCH('Capacity Backing (Hide)'!$A152,'Capacity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(Hide)'!$A152,'Capacity Summary'!$I$138:$BH$138,0))&lt;&gt;0,INDEX('Capacity Summary'!$I$139:$BH$238,MATCH('Capacity Backing (Hide)'!L$132,'Capacity Summary'!$B$139:$B$238,0),MATCH('Capacity Backing (Hide)'!$A152,'Capacity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(Hide)'!$A152,'Capacity Summary'!$I$138:$BH$138,0))&lt;&gt;0,INDEX('Capacity Summary'!$I$139:$BH$238,MATCH('Capacity Backing (Hide)'!M$132,'Capacity Summary'!$B$139:$B$238,0),MATCH('Capacity Backing (Hide)'!$A152,'Capacity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(Hide)'!$A152,'Capacity Summary'!$I$138:$BH$138,0))&lt;&gt;0,INDEX('Capacity Summary'!$I$139:$BH$238,MATCH('Capacity Backing (Hide)'!N$132,'Capacity Summary'!$B$139:$B$238,0),MATCH('Capacity Backing (Hide)'!$A152,'Capacity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(Hide)'!$A152,'Capacity Summary'!$I$138:$BH$138,0))&lt;&gt;0,INDEX('Capacity Summary'!$I$139:$BH$238,MATCH('Capacity Backing (Hide)'!O$132,'Capacity Summary'!$B$139:$B$238,0),MATCH('Capacity Backing (Hide)'!$A152,'Capacity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(Hide)'!$A152,'Capacity Summary'!$I$138:$BH$138,0))&lt;&gt;0,INDEX('Capacity Summary'!$I$139:$BH$238,MATCH('Capacity Backing (Hide)'!P$132,'Capacity Summary'!$B$139:$B$238,0),MATCH('Capacity Backing (Hide)'!$A152,'Capacity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(Hide)'!$A152,'Capacity Summary'!$I$138:$BH$138,0))&lt;&gt;0,INDEX('Capacity Summary'!$I$139:$BH$238,MATCH('Capacity Backing (Hide)'!Q$132,'Capacity Summary'!$B$139:$B$238,0),MATCH('Capacity Backing (Hide)'!$A152,'Capacity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(Hide)'!$A152,'Capacity Summary'!$I$138:$BH$138,0))&lt;&gt;0,INDEX('Capacity Summary'!$I$139:$BH$238,MATCH('Capacity Backing (Hide)'!R$132,'Capacity Summary'!$B$139:$B$238,0),MATCH('Capacity Backing (Hide)'!$A152,'Capacity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(Hide)'!$A152,'Capacity Summary'!$I$138:$BH$138,0))&lt;&gt;0,INDEX('Capacity Summary'!$I$139:$BH$238,MATCH('Capacity Backing (Hide)'!S$132,'Capacity Summary'!$B$139:$B$238,0),MATCH('Capacity Backing (Hide)'!$A152,'Capacity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(Hide)'!$A152,'Capacity Summary'!$I$138:$BH$138,0))&lt;&gt;0,INDEX('Capacity Summary'!$I$139:$BH$238,MATCH('Capacity Backing (Hide)'!T$132,'Capacity Summary'!$B$139:$B$238,0),MATCH('Capacity Backing (Hide)'!$A152,'Capacity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(Hide)'!$A152,'Capacity Summary'!$I$138:$BH$138,0))&lt;&gt;0,INDEX('Capacity Summary'!$I$139:$BH$238,MATCH('Capacity Backing (Hide)'!U$132,'Capacity Summary'!$B$139:$B$238,0),MATCH('Capacity Backing (Hide)'!$A152,'Capacity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(Hide)'!$A152,'Capacity Summary'!$I$138:$BH$138,0))&lt;&gt;0,INDEX('Capacity Summary'!$I$139:$BH$238,MATCH('Capacity Backing (Hide)'!V$132,'Capacity Summary'!$B$139:$B$238,0),MATCH('Capacity Backing (Hide)'!$A152,'Capacity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(Hide)'!$A152,'Capacity Summary'!$I$138:$BH$138,0))&lt;&gt;0,INDEX('Capacity Summary'!$I$139:$BH$238,MATCH('Capacity Backing (Hide)'!W$132,'Capacity Summary'!$B$139:$B$238,0),MATCH('Capacity Backing (Hide)'!$A152,'Capacity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(Hide)'!$A152,'Capacity Summary'!$I$138:$BH$138,0))&lt;&gt;0,INDEX('Capacity Summary'!$I$139:$BH$238,MATCH('Capacity Backing (Hide)'!X$132,'Capacity Summary'!$B$139:$B$238,0),MATCH('Capacity Backing (Hide)'!$A152,'Capacity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(Hide)'!$A152,'Capacity Summary'!$I$138:$BH$138,0))&lt;&gt;0,INDEX('Capacity Summary'!$I$139:$BH$238,MATCH('Capacity Backing (Hide)'!Y$132,'Capacity Summary'!$B$139:$B$238,0),MATCH('Capacity Backing (Hide)'!$A152,'Capacity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(Hide)'!$A152,'Capacity Summary'!$I$138:$BH$138,0))&lt;&gt;0,INDEX('Capacity Summary'!$I$139:$BH$238,MATCH('Capacity Backing (Hide)'!Z$132,'Capacity Summary'!$B$139:$B$238,0),MATCH('Capacity Backing (Hide)'!$A152,'Capacity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(Hide)'!$A152,'Capacity Summary'!$I$138:$BH$138,0))&lt;&gt;0,INDEX('Capacity Summary'!$I$139:$BH$238,MATCH('Capacity Backing (Hide)'!AA$132,'Capacity Summary'!$B$139:$B$238,0),MATCH('Capacity Backing (Hide)'!$A152,'Capacity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(Hide)'!$A152,'Capacity Summary'!$I$138:$BH$138,0))&lt;&gt;0,INDEX('Capacity Summary'!$I$139:$BH$238,MATCH('Capacity Backing (Hide)'!AB$132,'Capacity Summary'!$B$139:$B$238,0),MATCH('Capacity Backing (Hide)'!$A152,'Capacity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(Hide)'!$A152,'Capacity Summary'!$I$138:$BH$138,0))&lt;&gt;0,INDEX('Capacity Summary'!$I$139:$BH$238,MATCH('Capacity Backing (Hide)'!AC$132,'Capacity Summary'!$B$139:$B$238,0),MATCH('Capacity Backing (Hide)'!$A152,'Capacity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(Hide)'!$A152,'Capacity Summary'!$I$138:$BH$138,0))&lt;&gt;0,INDEX('Capacity Summary'!$I$139:$BH$238,MATCH('Capacity Backing (Hide)'!AD$132,'Capacity Summary'!$B$139:$B$238,0),MATCH('Capacity Backing (Hide)'!$A152,'Capacity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(Hide)'!$A152,'Capacity Summary'!$I$138:$BH$138,0))&lt;&gt;0,INDEX('Capacity Summary'!$I$139:$BH$238,MATCH('Capacity Backing (Hide)'!AE$132,'Capacity Summary'!$B$139:$B$238,0),MATCH('Capacity Backing (Hide)'!$A152,'Capacity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(Hide)'!$A152,'Capacity Summary'!$I$138:$BH$138,0))&lt;&gt;0,INDEX('Capacity Summary'!$I$139:$BH$238,MATCH('Capacity Backing (Hide)'!AF$132,'Capacity Summary'!$B$139:$B$238,0),MATCH('Capacity Backing (Hide)'!$A152,'Capacity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(Hide)'!$A152,'Capacity Summary'!$I$138:$BH$138,0))&lt;&gt;0,INDEX('Capacity Summary'!$I$139:$BH$238,MATCH('Capacity Backing (Hide)'!AG$132,'Capacity Summary'!$B$139:$B$238,0),MATCH('Capacity Backing (Hide)'!$A152,'Capacity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(Hide)'!$A152,'Capacity Summary'!$I$138:$BH$138,0))&lt;&gt;0,INDEX('Capacity Summary'!$I$139:$BH$238,MATCH('Capacity Backing (Hide)'!AH$132,'Capacity Summary'!$B$139:$B$238,0),MATCH('Capacity Backing (Hide)'!$A152,'Capacity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(Hide)'!$A152,'Capacity Summary'!$I$138:$BH$138,0))&lt;&gt;0,INDEX('Capacity Summary'!$I$139:$BH$238,MATCH('Capacity Backing (Hide)'!AI$132,'Capacity Summary'!$B$139:$B$238,0),MATCH('Capacity Backing (Hide)'!$A152,'Capacity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(Hide)'!$A152,'Capacity Summary'!$I$138:$BH$138,0))&lt;&gt;0,INDEX('Capacity Summary'!$I$139:$BH$238,MATCH('Capacity Backing (Hide)'!AJ$132,'Capacity Summary'!$B$139:$B$238,0),MATCH('Capacity Backing (Hide)'!$A152,'Capacity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(Hide)'!$A152,'Capacity Summary'!$I$138:$BH$138,0))&lt;&gt;0,INDEX('Capacity Summary'!$I$139:$BH$238,MATCH('Capacity Backing (Hide)'!AK$132,'Capacity Summary'!$B$139:$B$238,0),MATCH('Capacity Backing (Hide)'!$A152,'Capacity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(Hide)'!$A152,'Capacity Summary'!$I$138:$BH$138,0))&lt;&gt;0,INDEX('Capacity Summary'!$I$139:$BH$238,MATCH('Capacity Backing (Hide)'!AL$132,'Capacity Summary'!$B$139:$B$238,0),MATCH('Capacity Backing (Hide)'!$A152,'Capacity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(Hide)'!$A152,'Capacity Summary'!$I$138:$BH$138,0))&lt;&gt;0,INDEX('Capacity Summary'!$I$139:$BH$238,MATCH('Capacity Backing (Hide)'!AM$132,'Capacity Summary'!$B$139:$B$238,0),MATCH('Capacity Backing (Hide)'!$A152,'Capacity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(Hide)'!$A152,'Capacity Summary'!$I$138:$BH$138,0))&lt;&gt;0,INDEX('Capacity Summary'!$I$139:$BH$238,MATCH('Capacity Backing (Hide)'!AN$132,'Capacity Summary'!$B$139:$B$238,0),MATCH('Capacity Backing (Hide)'!$A152,'Capacity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(Hide)'!$A152,'Capacity Summary'!$I$138:$BH$138,0))&lt;&gt;0,INDEX('Capacity Summary'!$I$139:$BH$238,MATCH('Capacity Backing (Hide)'!AO$132,'Capacity Summary'!$B$139:$B$238,0),MATCH('Capacity Backing (Hide)'!$A152,'Capacity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(Hide)'!$A152,'Capacity Summary'!$I$138:$BH$138,0))&lt;&gt;0,INDEX('Capacity Summary'!$I$139:$BH$238,MATCH('Capacity Backing (Hide)'!AP$132,'Capacity Summary'!$B$139:$B$238,0),MATCH('Capacity Backing (Hide)'!$A152,'Capacity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(Hide)'!$A152,'Capacity Summary'!$I$138:$BH$138,0))&lt;&gt;0,INDEX('Capacity Summary'!$I$139:$BH$238,MATCH('Capacity Backing (Hide)'!AQ$132,'Capacity Summary'!$B$139:$B$238,0),MATCH('Capacity Backing (Hide)'!$A152,'Capacity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(Hide)'!$A152,'Capacity Summary'!$I$138:$BH$138,0))&lt;&gt;0,INDEX('Capacity Summary'!$I$139:$BH$238,MATCH('Capacity Backing (Hide)'!AR$132,'Capacity Summary'!$B$139:$B$238,0),MATCH('Capacity Backing (Hide)'!$A152,'Capacity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(Hide)'!$A152,'Capacity Summary'!$I$138:$BH$138,0))&lt;&gt;0,INDEX('Capacity Summary'!$I$139:$BH$238,MATCH('Capacity Backing (Hide)'!AS$132,'Capacity Summary'!$B$139:$B$238,0),MATCH('Capacity Backing (Hide)'!$A152,'Capacity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(Hide)'!$A152,'Capacity Summary'!$I$138:$BH$138,0))&lt;&gt;0,INDEX('Capacity Summary'!$I$139:$BH$238,MATCH('Capacity Backing (Hide)'!AT$132,'Capacity Summary'!$B$139:$B$238,0),MATCH('Capacity Backing (Hide)'!$A152,'Capacity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(Hide)'!$A152,'Capacity Summary'!$I$138:$BH$138,0))&lt;&gt;0,INDEX('Capacity Summary'!$I$139:$BH$238,MATCH('Capacity Backing (Hide)'!AU$132,'Capacity Summary'!$B$139:$B$238,0),MATCH('Capacity Backing (Hide)'!$A152,'Capacity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(Hide)'!$A152,'Capacity Summary'!$I$138:$BH$138,0))&lt;&gt;0,INDEX('Capacity Summary'!$I$139:$BH$238,MATCH('Capacity Backing (Hide)'!AV$132,'Capacity Summary'!$B$139:$B$238,0),MATCH('Capacity Backing (Hide)'!$A152,'Capacity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(Hide)'!$A152,'Capacity Summary'!$I$138:$BH$138,0))&lt;&gt;0,INDEX('Capacity Summary'!$I$139:$BH$238,MATCH('Capacity Backing (Hide)'!AW$132,'Capacity Summary'!$B$139:$B$238,0),MATCH('Capacity Backing (Hide)'!$A152,'Capacity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(Hide)'!$A152,'Capacity Summary'!$I$138:$BH$138,0))&lt;&gt;0,INDEX('Capacity Summary'!$I$139:$BH$238,MATCH('Capacity Backing (Hide)'!AX$132,'Capacity Summary'!$B$139:$B$238,0),MATCH('Capacity Backing (Hide)'!$A152,'Capacity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(Hide)'!$A152,'Capacity Summary'!$I$138:$BH$138,0))&lt;&gt;0,INDEX('Capacity Summary'!$I$139:$BH$238,MATCH('Capacity Backing (Hide)'!AY$132,'Capacity Summary'!$B$139:$B$238,0),MATCH('Capacity Backing (Hide)'!$A152,'Capacity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(Hide)'!$A152,'Capacity Summary'!$I$138:$BH$138,0))&lt;&gt;0,INDEX('Capacity Summary'!$I$139:$BH$238,MATCH('Capacity Backing (Hide)'!AZ$132,'Capacity Summary'!$B$139:$B$238,0),MATCH('Capacity Backing (Hide)'!$A152,'Capacity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(Hide)'!$A152,'Capacity Summary'!$I$138:$BH$138,0))&lt;&gt;0,INDEX('Capacity Summary'!$I$139:$BH$238,MATCH('Capacity Backing (Hide)'!BA$132,'Capacity Summary'!$B$139:$B$238,0),MATCH('Capacity Backing (Hide)'!$A152,'Capacity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(Hide)'!$A152,'Capacity Summary'!$I$138:$BH$138,0))&lt;&gt;0,INDEX('Capacity Summary'!$I$139:$BH$238,MATCH('Capacity Backing (Hide)'!BB$132,'Capacity Summary'!$B$139:$B$238,0),MATCH('Capacity Backing (Hide)'!$A152,'Capacity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(Hide)'!$A152,'Capacity Summary'!$I$138:$BH$138,0))&lt;&gt;0,INDEX('Capacity Summary'!$I$139:$BH$238,MATCH('Capacity Backing (Hide)'!BC$132,'Capacity Summary'!$B$139:$B$238,0),MATCH('Capacity Backing (Hide)'!$A152,'Capacity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(Hide)'!$A152,'Capacity Summary'!$I$138:$BH$138,0))&lt;&gt;0,INDEX('Capacity Summary'!$I$139:$BH$238,MATCH('Capacity Backing (Hide)'!BD$132,'Capacity Summary'!$B$139:$B$238,0),MATCH('Capacity Backing (Hide)'!$A152,'Capacity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(Hide)'!$A152,'Capacity Summary'!$I$138:$BH$138,0))&lt;&gt;0,INDEX('Capacity Summary'!$I$139:$BH$238,MATCH('Capacity Backing (Hide)'!BE$132,'Capacity Summary'!$B$139:$B$238,0),MATCH('Capacity Backing (Hide)'!$A152,'Capacity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(Hide)'!$A152,'Capacity Summary'!$I$138:$BH$138,0))&lt;&gt;0,INDEX('Capacity Summary'!$I$139:$BH$238,MATCH('Capacity Backing (Hide)'!BF$132,'Capacity Summary'!$B$139:$B$238,0),MATCH('Capacity Backing (Hide)'!$A152,'Capacity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(Hide)'!$A152,'Capacity Summary'!$I$138:$BH$138,0))&lt;&gt;0,INDEX('Capacity Summary'!$I$139:$BH$238,MATCH('Capacity Backing (Hide)'!BG$132,'Capacity Summary'!$B$139:$B$238,0),MATCH('Capacity Backing (Hide)'!$A152,'Capacity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(Hide)'!$A152,'Capacity Summary'!$I$138:$BH$138,0))&lt;&gt;0,INDEX('Capacity Summary'!$I$139:$BH$238,MATCH('Capacity Backing (Hide)'!BH$132,'Capacity Summary'!$B$139:$B$238,0),MATCH('Capacity Backing (Hide)'!$A152,'Capacity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(Hide)'!$A152,'Capacity Summary'!$I$138:$BH$138,0))&lt;&gt;0,INDEX('Capacity Summary'!$I$139:$BH$238,MATCH('Capacity Backing (Hide)'!BI$132,'Capacity Summary'!$B$139:$B$238,0),MATCH('Capacity Backing (Hide)'!$A152,'Capacity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(Hide)'!$A152,'Capacity Summary'!$I$138:$BH$138,0))&lt;&gt;0,INDEX('Capacity Summary'!$I$139:$BH$238,MATCH('Capacity Backing (Hide)'!BJ$132,'Capacity Summary'!$B$139:$B$238,0),MATCH('Capacity Backing (Hide)'!$A152,'Capacity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(Hide)'!$A152,'Capacity Summary'!$I$138:$BH$138,0))&lt;&gt;0,INDEX('Capacity Summary'!$I$139:$BH$238,MATCH('Capacity Backing (Hide)'!BK$132,'Capacity Summary'!$B$139:$B$238,0),MATCH('Capacity Backing (Hide)'!$A152,'Capacity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(Hide)'!$A152,'Capacity Summary'!$I$138:$BH$138,0))&lt;&gt;0,INDEX('Capacity Summary'!$I$139:$BH$238,MATCH('Capacity Backing (Hide)'!BL$132,'Capacity Summary'!$B$139:$B$238,0),MATCH('Capacity Backing (Hide)'!$A152,'Capacity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(Hide)'!$A152,'Capacity Summary'!$I$138:$BH$138,0))&lt;&gt;0,INDEX('Capacity Summary'!$I$139:$BH$238,MATCH('Capacity Backing (Hide)'!BM$132,'Capacity Summary'!$B$139:$B$238,0),MATCH('Capacity Backing (Hide)'!$A152,'Capacity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(Hide)'!$A152,'Capacity Summary'!$I$138:$BH$138,0))&lt;&gt;0,INDEX('Capacity Summary'!$I$139:$BH$238,MATCH('Capacity Backing (Hide)'!BN$132,'Capacity Summary'!$B$139:$B$238,0),MATCH('Capacity Backing (Hide)'!$A152,'Capacity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(Hide)'!$A152,'Capacity Summary'!$I$138:$BH$138,0))&lt;&gt;0,INDEX('Capacity Summary'!$I$139:$BH$238,MATCH('Capacity Backing (Hide)'!BO$132,'Capacity Summary'!$B$139:$B$238,0),MATCH('Capacity Backing (Hide)'!$A152,'Capacity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(Hide)'!$A152,'Capacity Summary'!$I$138:$BH$138,0))&lt;&gt;0,INDEX('Capacity Summary'!$I$139:$BH$238,MATCH('Capacity Backing (Hide)'!BP$132,'Capacity Summary'!$B$139:$B$238,0),MATCH('Capacity Backing (Hide)'!$A152,'Capacity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(Hide)'!$A152,'Capacity Summary'!$I$138:$BH$138,0))&lt;&gt;0,INDEX('Capacity Summary'!$I$139:$BH$238,MATCH('Capacity Backing (Hide)'!BQ$132,'Capacity Summary'!$B$139:$B$238,0),MATCH('Capacity Backing (Hide)'!$A152,'Capacity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(Hide)'!$A152,'Capacity Summary'!$I$138:$BH$138,0))&lt;&gt;0,INDEX('Capacity Summary'!$I$139:$BH$238,MATCH('Capacity Backing (Hide)'!BR$132,'Capacity Summary'!$B$139:$B$238,0),MATCH('Capacity Backing (Hide)'!$A152,'Capacity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(Hide)'!$A152,'Capacity Summary'!$I$138:$BH$138,0))&lt;&gt;0,INDEX('Capacity Summary'!$I$139:$BH$238,MATCH('Capacity Backing (Hide)'!BS$132,'Capacity Summary'!$B$139:$B$238,0),MATCH('Capacity Backing (Hide)'!$A152,'Capacity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(Hide)'!$A152,'Capacity Summary'!$I$138:$BH$138,0))&lt;&gt;0,INDEX('Capacity Summary'!$I$139:$BH$238,MATCH('Capacity Backing (Hide)'!BT$132,'Capacity Summary'!$B$139:$B$238,0),MATCH('Capacity Backing (Hide)'!$A152,'Capacity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(Hide)'!$A152,'Capacity Summary'!$I$138:$BH$138,0))&lt;&gt;0,INDEX('Capacity Summary'!$I$139:$BH$238,MATCH('Capacity Backing (Hide)'!BU$132,'Capacity Summary'!$B$139:$B$238,0),MATCH('Capacity Backing (Hide)'!$A152,'Capacity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(Hide)'!$A152,'Capacity Summary'!$I$138:$BH$138,0))&lt;&gt;0,INDEX('Capacity Summary'!$I$139:$BH$238,MATCH('Capacity Backing (Hide)'!BV$132,'Capacity Summary'!$B$139:$B$238,0),MATCH('Capacity Backing (Hide)'!$A152,'Capacity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(Hide)'!$A152,'Capacity Summary'!$I$138:$BH$138,0))&lt;&gt;0,INDEX('Capacity Summary'!$I$139:$BH$238,MATCH('Capacity Backing (Hide)'!BW$132,'Capacity Summary'!$B$139:$B$238,0),MATCH('Capacity Backing (Hide)'!$A152,'Capacity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(Hide)'!$A152,'Capacity Summary'!$I$138:$BH$138,0))&lt;&gt;0,INDEX('Capacity Summary'!$I$139:$BH$238,MATCH('Capacity Backing (Hide)'!BX$132,'Capacity Summary'!$B$139:$B$238,0),MATCH('Capacity Backing (Hide)'!$A152,'Capacity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(Hide)'!$A152,'Capacity Summary'!$I$138:$BH$138,0))&lt;&gt;0,INDEX('Capacity Summary'!$I$139:$BH$238,MATCH('Capacity Backing (Hide)'!BY$132,'Capacity Summary'!$B$139:$B$238,0),MATCH('Capacity Backing (Hide)'!$A152,'Capacity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(Hide)'!$A152,'Capacity Summary'!$I$138:$BH$138,0))&lt;&gt;0,INDEX('Capacity Summary'!$I$139:$BH$238,MATCH('Capacity Backing (Hide)'!BZ$132,'Capacity Summary'!$B$139:$B$238,0),MATCH('Capacity Backing (Hide)'!$A152,'Capacity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(Hide)'!$A152,'Capacity Summary'!$I$138:$BH$138,0))&lt;&gt;0,INDEX('Capacity Summary'!$I$139:$BH$238,MATCH('Capacity Backing (Hide)'!CA$132,'Capacity Summary'!$B$139:$B$238,0),MATCH('Capacity Backing (Hide)'!$A152,'Capacity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(Hide)'!$A152,'Capacity Summary'!$I$138:$BH$138,0))&lt;&gt;0,INDEX('Capacity Summary'!$I$139:$BH$238,MATCH('Capacity Backing (Hide)'!CB$132,'Capacity Summary'!$B$139:$B$238,0),MATCH('Capacity Backing (Hide)'!$A152,'Capacity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(Hide)'!$A152,'Capacity Summary'!$I$138:$BH$138,0))&lt;&gt;0,INDEX('Capacity Summary'!$I$139:$BH$238,MATCH('Capacity Backing (Hide)'!CC$132,'Capacity Summary'!$B$139:$B$238,0),MATCH('Capacity Backing (Hide)'!$A152,'Capacity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(Hide)'!$A152,'Capacity Summary'!$I$138:$BH$138,0))&lt;&gt;0,INDEX('Capacity Summary'!$I$139:$BH$238,MATCH('Capacity Backing (Hide)'!CD$132,'Capacity Summary'!$B$139:$B$238,0),MATCH('Capacity Backing (Hide)'!$A152,'Capacity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(Hide)'!$A152,'Capacity Summary'!$I$138:$BH$138,0))&lt;&gt;0,INDEX('Capacity Summary'!$I$139:$BH$238,MATCH('Capacity Backing (Hide)'!CE$132,'Capacity Summary'!$B$139:$B$238,0),MATCH('Capacity Backing (Hide)'!$A152,'Capacity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(Hide)'!$A152,'Capacity Summary'!$I$138:$BH$138,0))&lt;&gt;0,INDEX('Capacity Summary'!$I$139:$BH$238,MATCH('Capacity Backing (Hide)'!CF$132,'Capacity Summary'!$B$139:$B$238,0),MATCH('Capacity Backing (Hide)'!$A152,'Capacity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(Hide)'!$A152,'Capacity Summary'!$I$138:$BH$138,0))&lt;&gt;0,INDEX('Capacity Summary'!$I$139:$BH$238,MATCH('Capacity Backing (Hide)'!CG$132,'Capacity Summary'!$B$139:$B$238,0),MATCH('Capacity Backing (Hide)'!$A152,'Capacity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(Hide)'!$A152,'Capacity Summary'!$I$138:$BH$138,0))&lt;&gt;0,INDEX('Capacity Summary'!$I$139:$BH$238,MATCH('Capacity Backing (Hide)'!CH$132,'Capacity Summary'!$B$139:$B$238,0),MATCH('Capacity Backing (Hide)'!$A152,'Capacity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(Hide)'!$A152,'Capacity Summary'!$I$138:$BH$138,0))&lt;&gt;0,INDEX('Capacity Summary'!$I$139:$BH$238,MATCH('Capacity Backing (Hide)'!CI$132,'Capacity Summary'!$B$139:$B$238,0),MATCH('Capacity Backing (Hide)'!$A152,'Capacity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(Hide)'!$A152,'Capacity Summary'!$I$138:$BH$138,0))&lt;&gt;0,INDEX('Capacity Summary'!$I$139:$BH$238,MATCH('Capacity Backing (Hide)'!CJ$132,'Capacity Summary'!$B$139:$B$238,0),MATCH('Capacity Backing (Hide)'!$A152,'Capacity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(Hide)'!$A152,'Capacity Summary'!$I$138:$BH$138,0))&lt;&gt;0,INDEX('Capacity Summary'!$I$139:$BH$238,MATCH('Capacity Backing (Hide)'!CK$132,'Capacity Summary'!$B$139:$B$238,0),MATCH('Capacity Backing (Hide)'!$A152,'Capacity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(Hide)'!$A152,'Capacity Summary'!$I$138:$BH$138,0))&lt;&gt;0,INDEX('Capacity Summary'!$I$139:$BH$238,MATCH('Capacity Backing (Hide)'!CL$132,'Capacity Summary'!$B$139:$B$238,0),MATCH('Capacity Backing (Hide)'!$A152,'Capacity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(Hide)'!$A152,'Capacity Summary'!$I$138:$BH$138,0))&lt;&gt;0,INDEX('Capacity Summary'!$I$139:$BH$238,MATCH('Capacity Backing (Hide)'!CM$132,'Capacity Summary'!$B$139:$B$238,0),MATCH('Capacity Backing (Hide)'!$A152,'Capacity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(Hide)'!$A152,'Capacity Summary'!$I$138:$BH$138,0))&lt;&gt;0,INDEX('Capacity Summary'!$I$139:$BH$238,MATCH('Capacity Backing (Hide)'!CN$132,'Capacity Summary'!$B$139:$B$238,0),MATCH('Capacity Backing (Hide)'!$A152,'Capacity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(Hide)'!$A152,'Capacity Summary'!$I$138:$BH$138,0))&lt;&gt;0,INDEX('Capacity Summary'!$I$139:$BH$238,MATCH('Capacity Backing (Hide)'!CO$132,'Capacity Summary'!$B$139:$B$238,0),MATCH('Capacity Backing (Hide)'!$A152,'Capacity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(Hide)'!$A152,'Capacity Summary'!$I$138:$BH$138,0))&lt;&gt;0,INDEX('Capacity Summary'!$I$139:$BH$238,MATCH('Capacity Backing (Hide)'!CP$132,'Capacity Summary'!$B$139:$B$238,0),MATCH('Capacity Backing (Hide)'!$A152,'Capacity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(Hide)'!$A152,'Capacity Summary'!$I$138:$BH$138,0))&lt;&gt;0,INDEX('Capacity Summary'!$I$139:$BH$238,MATCH('Capacity Backing (Hide)'!CQ$132,'Capacity Summary'!$B$139:$B$238,0),MATCH('Capacity Backing (Hide)'!$A152,'Capacity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(Hide)'!$A152,'Capacity Summary'!$I$138:$BH$138,0))&lt;&gt;0,INDEX('Capacity Summary'!$I$139:$BH$238,MATCH('Capacity Backing (Hide)'!CR$132,'Capacity Summary'!$B$139:$B$238,0),MATCH('Capacity Backing (Hide)'!$A152,'Capacity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(Hide)'!$A152,'Capacity Summary'!$I$138:$BH$138,0))&lt;&gt;0,INDEX('Capacity Summary'!$I$139:$BH$238,MATCH('Capacity Backing (Hide)'!CS$132,'Capacity Summary'!$B$139:$B$238,0),MATCH('Capacity Backing (Hide)'!$A152,'Capacity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(Hide)'!$A152,'Capacity Summary'!$I$138:$BH$138,0))&lt;&gt;0,INDEX('Capacity Summary'!$I$139:$BH$238,MATCH('Capacity Backing (Hide)'!CT$132,'Capacity Summary'!$B$139:$B$238,0),MATCH('Capacity Backing (Hide)'!$A152,'Capacity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(Hide)'!$A152,'Capacity Summary'!$I$138:$BH$138,0))&lt;&gt;0,INDEX('Capacity Summary'!$I$139:$BH$238,MATCH('Capacity Backing (Hide)'!CU$132,'Capacity Summary'!$B$139:$B$238,0),MATCH('Capacity Backing (Hide)'!$A152,'Capacity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(Hide)'!$A152,'Capacity Summary'!$I$138:$BH$138,0))&lt;&gt;0,INDEX('Capacity Summary'!$I$139:$BH$238,MATCH('Capacity Backing (Hide)'!CV$132,'Capacity Summary'!$B$139:$B$238,0),MATCH('Capacity Backing (Hide)'!$A152,'Capacity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(Hide)'!$A152,'Capacity Summary'!$I$138:$BH$138,0))&lt;&gt;0,INDEX('Capacity Summary'!$I$139:$BH$238,MATCH('Capacity Backing (Hide)'!CW$132,'Capacity Summary'!$B$139:$B$238,0),MATCH('Capacity Backing (Hide)'!$A152,'Capacity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3" spans="1:101" x14ac:dyDescent="0.35">
      <c r="A153" s="2">
        <f ca="1">'Required Capacity (Hide)'!E23</f>
        <v>44330</v>
      </c>
      <c r="B15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(Hide)'!$A153,'Capacity Summary'!$I$138:$BH$138,0))&lt;&gt;0,INDEX('Capacity Summary'!$I$139:$BH$238,MATCH('Capacity Backing (Hide)'!B$132,'Capacity Summary'!$B$139:$B$238,0),MATCH('Capacity Backing (Hide)'!$A153,'Capacity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(Hide)'!$A153,'Capacity Summary'!$I$138:$BH$138,0))&lt;&gt;0,INDEX('Capacity Summary'!$I$139:$BH$238,MATCH('Capacity Backing (Hide)'!C$132,'Capacity Summary'!$B$139:$B$238,0),MATCH('Capacity Backing (Hide)'!$A153,'Capacity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(Hide)'!$A153,'Capacity Summary'!$I$138:$BH$138,0))&lt;&gt;0,INDEX('Capacity Summary'!$I$139:$BH$238,MATCH('Capacity Backing (Hide)'!D$132,'Capacity Summary'!$B$139:$B$238,0),MATCH('Capacity Backing (Hide)'!$A153,'Capacity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(Hide)'!$A153,'Capacity Summary'!$I$138:$BH$138,0))&lt;&gt;0,INDEX('Capacity Summary'!$I$139:$BH$238,MATCH('Capacity Backing (Hide)'!E$132,'Capacity Summary'!$B$139:$B$238,0),MATCH('Capacity Backing (Hide)'!$A153,'Capacity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(Hide)'!$A153,'Capacity Summary'!$I$138:$BH$138,0))&lt;&gt;0,INDEX('Capacity Summary'!$I$139:$BH$238,MATCH('Capacity Backing (Hide)'!F$132,'Capacity Summary'!$B$139:$B$238,0),MATCH('Capacity Backing (Hide)'!$A153,'Capacity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(Hide)'!$A153,'Capacity Summary'!$I$138:$BH$138,0))&lt;&gt;0,INDEX('Capacity Summary'!$I$139:$BH$238,MATCH('Capacity Backing (Hide)'!G$132,'Capacity Summary'!$B$139:$B$238,0),MATCH('Capacity Backing (Hide)'!$A153,'Capacity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(Hide)'!$A153,'Capacity Summary'!$I$138:$BH$138,0))&lt;&gt;0,INDEX('Capacity Summary'!$I$139:$BH$238,MATCH('Capacity Backing (Hide)'!H$132,'Capacity Summary'!$B$139:$B$238,0),MATCH('Capacity Backing (Hide)'!$A153,'Capacity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(Hide)'!$A153,'Capacity Summary'!$I$138:$BH$138,0))&lt;&gt;0,INDEX('Capacity Summary'!$I$139:$BH$238,MATCH('Capacity Backing (Hide)'!I$132,'Capacity Summary'!$B$139:$B$238,0),MATCH('Capacity Backing (Hide)'!$A153,'Capacity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(Hide)'!$A153,'Capacity Summary'!$I$138:$BH$138,0))&lt;&gt;0,INDEX('Capacity Summary'!$I$139:$BH$238,MATCH('Capacity Backing (Hide)'!J$132,'Capacity Summary'!$B$139:$B$238,0),MATCH('Capacity Backing (Hide)'!$A153,'Capacity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(Hide)'!$A153,'Capacity Summary'!$I$138:$BH$138,0))&lt;&gt;0,INDEX('Capacity Summary'!$I$139:$BH$238,MATCH('Capacity Backing (Hide)'!K$132,'Capacity Summary'!$B$139:$B$238,0),MATCH('Capacity Backing (Hide)'!$A153,'Capacity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(Hide)'!$A153,'Capacity Summary'!$I$138:$BH$138,0))&lt;&gt;0,INDEX('Capacity Summary'!$I$139:$BH$238,MATCH('Capacity Backing (Hide)'!L$132,'Capacity Summary'!$B$139:$B$238,0),MATCH('Capacity Backing (Hide)'!$A153,'Capacity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(Hide)'!$A153,'Capacity Summary'!$I$138:$BH$138,0))&lt;&gt;0,INDEX('Capacity Summary'!$I$139:$BH$238,MATCH('Capacity Backing (Hide)'!M$132,'Capacity Summary'!$B$139:$B$238,0),MATCH('Capacity Backing (Hide)'!$A153,'Capacity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(Hide)'!$A153,'Capacity Summary'!$I$138:$BH$138,0))&lt;&gt;0,INDEX('Capacity Summary'!$I$139:$BH$238,MATCH('Capacity Backing (Hide)'!N$132,'Capacity Summary'!$B$139:$B$238,0),MATCH('Capacity Backing (Hide)'!$A153,'Capacity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(Hide)'!$A153,'Capacity Summary'!$I$138:$BH$138,0))&lt;&gt;0,INDEX('Capacity Summary'!$I$139:$BH$238,MATCH('Capacity Backing (Hide)'!O$132,'Capacity Summary'!$B$139:$B$238,0),MATCH('Capacity Backing (Hide)'!$A153,'Capacity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(Hide)'!$A153,'Capacity Summary'!$I$138:$BH$138,0))&lt;&gt;0,INDEX('Capacity Summary'!$I$139:$BH$238,MATCH('Capacity Backing (Hide)'!P$132,'Capacity Summary'!$B$139:$B$238,0),MATCH('Capacity Backing (Hide)'!$A153,'Capacity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(Hide)'!$A153,'Capacity Summary'!$I$138:$BH$138,0))&lt;&gt;0,INDEX('Capacity Summary'!$I$139:$BH$238,MATCH('Capacity Backing (Hide)'!Q$132,'Capacity Summary'!$B$139:$B$238,0),MATCH('Capacity Backing (Hide)'!$A153,'Capacity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(Hide)'!$A153,'Capacity Summary'!$I$138:$BH$138,0))&lt;&gt;0,INDEX('Capacity Summary'!$I$139:$BH$238,MATCH('Capacity Backing (Hide)'!R$132,'Capacity Summary'!$B$139:$B$238,0),MATCH('Capacity Backing (Hide)'!$A153,'Capacity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(Hide)'!$A153,'Capacity Summary'!$I$138:$BH$138,0))&lt;&gt;0,INDEX('Capacity Summary'!$I$139:$BH$238,MATCH('Capacity Backing (Hide)'!S$132,'Capacity Summary'!$B$139:$B$238,0),MATCH('Capacity Backing (Hide)'!$A153,'Capacity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(Hide)'!$A153,'Capacity Summary'!$I$138:$BH$138,0))&lt;&gt;0,INDEX('Capacity Summary'!$I$139:$BH$238,MATCH('Capacity Backing (Hide)'!T$132,'Capacity Summary'!$B$139:$B$238,0),MATCH('Capacity Backing (Hide)'!$A153,'Capacity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(Hide)'!$A153,'Capacity Summary'!$I$138:$BH$138,0))&lt;&gt;0,INDEX('Capacity Summary'!$I$139:$BH$238,MATCH('Capacity Backing (Hide)'!U$132,'Capacity Summary'!$B$139:$B$238,0),MATCH('Capacity Backing (Hide)'!$A153,'Capacity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(Hide)'!$A153,'Capacity Summary'!$I$138:$BH$138,0))&lt;&gt;0,INDEX('Capacity Summary'!$I$139:$BH$238,MATCH('Capacity Backing (Hide)'!V$132,'Capacity Summary'!$B$139:$B$238,0),MATCH('Capacity Backing (Hide)'!$A153,'Capacity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(Hide)'!$A153,'Capacity Summary'!$I$138:$BH$138,0))&lt;&gt;0,INDEX('Capacity Summary'!$I$139:$BH$238,MATCH('Capacity Backing (Hide)'!W$132,'Capacity Summary'!$B$139:$B$238,0),MATCH('Capacity Backing (Hide)'!$A153,'Capacity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(Hide)'!$A153,'Capacity Summary'!$I$138:$BH$138,0))&lt;&gt;0,INDEX('Capacity Summary'!$I$139:$BH$238,MATCH('Capacity Backing (Hide)'!X$132,'Capacity Summary'!$B$139:$B$238,0),MATCH('Capacity Backing (Hide)'!$A153,'Capacity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(Hide)'!$A153,'Capacity Summary'!$I$138:$BH$138,0))&lt;&gt;0,INDEX('Capacity Summary'!$I$139:$BH$238,MATCH('Capacity Backing (Hide)'!Y$132,'Capacity Summary'!$B$139:$B$238,0),MATCH('Capacity Backing (Hide)'!$A153,'Capacity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(Hide)'!$A153,'Capacity Summary'!$I$138:$BH$138,0))&lt;&gt;0,INDEX('Capacity Summary'!$I$139:$BH$238,MATCH('Capacity Backing (Hide)'!Z$132,'Capacity Summary'!$B$139:$B$238,0),MATCH('Capacity Backing (Hide)'!$A153,'Capacity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(Hide)'!$A153,'Capacity Summary'!$I$138:$BH$138,0))&lt;&gt;0,INDEX('Capacity Summary'!$I$139:$BH$238,MATCH('Capacity Backing (Hide)'!AA$132,'Capacity Summary'!$B$139:$B$238,0),MATCH('Capacity Backing (Hide)'!$A153,'Capacity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(Hide)'!$A153,'Capacity Summary'!$I$138:$BH$138,0))&lt;&gt;0,INDEX('Capacity Summary'!$I$139:$BH$238,MATCH('Capacity Backing (Hide)'!AB$132,'Capacity Summary'!$B$139:$B$238,0),MATCH('Capacity Backing (Hide)'!$A153,'Capacity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(Hide)'!$A153,'Capacity Summary'!$I$138:$BH$138,0))&lt;&gt;0,INDEX('Capacity Summary'!$I$139:$BH$238,MATCH('Capacity Backing (Hide)'!AC$132,'Capacity Summary'!$B$139:$B$238,0),MATCH('Capacity Backing (Hide)'!$A153,'Capacity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(Hide)'!$A153,'Capacity Summary'!$I$138:$BH$138,0))&lt;&gt;0,INDEX('Capacity Summary'!$I$139:$BH$238,MATCH('Capacity Backing (Hide)'!AD$132,'Capacity Summary'!$B$139:$B$238,0),MATCH('Capacity Backing (Hide)'!$A153,'Capacity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(Hide)'!$A153,'Capacity Summary'!$I$138:$BH$138,0))&lt;&gt;0,INDEX('Capacity Summary'!$I$139:$BH$238,MATCH('Capacity Backing (Hide)'!AE$132,'Capacity Summary'!$B$139:$B$238,0),MATCH('Capacity Backing (Hide)'!$A153,'Capacity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(Hide)'!$A153,'Capacity Summary'!$I$138:$BH$138,0))&lt;&gt;0,INDEX('Capacity Summary'!$I$139:$BH$238,MATCH('Capacity Backing (Hide)'!AF$132,'Capacity Summary'!$B$139:$B$238,0),MATCH('Capacity Backing (Hide)'!$A153,'Capacity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(Hide)'!$A153,'Capacity Summary'!$I$138:$BH$138,0))&lt;&gt;0,INDEX('Capacity Summary'!$I$139:$BH$238,MATCH('Capacity Backing (Hide)'!AG$132,'Capacity Summary'!$B$139:$B$238,0),MATCH('Capacity Backing (Hide)'!$A153,'Capacity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(Hide)'!$A153,'Capacity Summary'!$I$138:$BH$138,0))&lt;&gt;0,INDEX('Capacity Summary'!$I$139:$BH$238,MATCH('Capacity Backing (Hide)'!AH$132,'Capacity Summary'!$B$139:$B$238,0),MATCH('Capacity Backing (Hide)'!$A153,'Capacity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(Hide)'!$A153,'Capacity Summary'!$I$138:$BH$138,0))&lt;&gt;0,INDEX('Capacity Summary'!$I$139:$BH$238,MATCH('Capacity Backing (Hide)'!AI$132,'Capacity Summary'!$B$139:$B$238,0),MATCH('Capacity Backing (Hide)'!$A153,'Capacity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(Hide)'!$A153,'Capacity Summary'!$I$138:$BH$138,0))&lt;&gt;0,INDEX('Capacity Summary'!$I$139:$BH$238,MATCH('Capacity Backing (Hide)'!AJ$132,'Capacity Summary'!$B$139:$B$238,0),MATCH('Capacity Backing (Hide)'!$A153,'Capacity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(Hide)'!$A153,'Capacity Summary'!$I$138:$BH$138,0))&lt;&gt;0,INDEX('Capacity Summary'!$I$139:$BH$238,MATCH('Capacity Backing (Hide)'!AK$132,'Capacity Summary'!$B$139:$B$238,0),MATCH('Capacity Backing (Hide)'!$A153,'Capacity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(Hide)'!$A153,'Capacity Summary'!$I$138:$BH$138,0))&lt;&gt;0,INDEX('Capacity Summary'!$I$139:$BH$238,MATCH('Capacity Backing (Hide)'!AL$132,'Capacity Summary'!$B$139:$B$238,0),MATCH('Capacity Backing (Hide)'!$A153,'Capacity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(Hide)'!$A153,'Capacity Summary'!$I$138:$BH$138,0))&lt;&gt;0,INDEX('Capacity Summary'!$I$139:$BH$238,MATCH('Capacity Backing (Hide)'!AM$132,'Capacity Summary'!$B$139:$B$238,0),MATCH('Capacity Backing (Hide)'!$A153,'Capacity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(Hide)'!$A153,'Capacity Summary'!$I$138:$BH$138,0))&lt;&gt;0,INDEX('Capacity Summary'!$I$139:$BH$238,MATCH('Capacity Backing (Hide)'!AN$132,'Capacity Summary'!$B$139:$B$238,0),MATCH('Capacity Backing (Hide)'!$A153,'Capacity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(Hide)'!$A153,'Capacity Summary'!$I$138:$BH$138,0))&lt;&gt;0,INDEX('Capacity Summary'!$I$139:$BH$238,MATCH('Capacity Backing (Hide)'!AO$132,'Capacity Summary'!$B$139:$B$238,0),MATCH('Capacity Backing (Hide)'!$A153,'Capacity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(Hide)'!$A153,'Capacity Summary'!$I$138:$BH$138,0))&lt;&gt;0,INDEX('Capacity Summary'!$I$139:$BH$238,MATCH('Capacity Backing (Hide)'!AP$132,'Capacity Summary'!$B$139:$B$238,0),MATCH('Capacity Backing (Hide)'!$A153,'Capacity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(Hide)'!$A153,'Capacity Summary'!$I$138:$BH$138,0))&lt;&gt;0,INDEX('Capacity Summary'!$I$139:$BH$238,MATCH('Capacity Backing (Hide)'!AQ$132,'Capacity Summary'!$B$139:$B$238,0),MATCH('Capacity Backing (Hide)'!$A153,'Capacity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(Hide)'!$A153,'Capacity Summary'!$I$138:$BH$138,0))&lt;&gt;0,INDEX('Capacity Summary'!$I$139:$BH$238,MATCH('Capacity Backing (Hide)'!AR$132,'Capacity Summary'!$B$139:$B$238,0),MATCH('Capacity Backing (Hide)'!$A153,'Capacity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(Hide)'!$A153,'Capacity Summary'!$I$138:$BH$138,0))&lt;&gt;0,INDEX('Capacity Summary'!$I$139:$BH$238,MATCH('Capacity Backing (Hide)'!AS$132,'Capacity Summary'!$B$139:$B$238,0),MATCH('Capacity Backing (Hide)'!$A153,'Capacity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(Hide)'!$A153,'Capacity Summary'!$I$138:$BH$138,0))&lt;&gt;0,INDEX('Capacity Summary'!$I$139:$BH$238,MATCH('Capacity Backing (Hide)'!AT$132,'Capacity Summary'!$B$139:$B$238,0),MATCH('Capacity Backing (Hide)'!$A153,'Capacity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(Hide)'!$A153,'Capacity Summary'!$I$138:$BH$138,0))&lt;&gt;0,INDEX('Capacity Summary'!$I$139:$BH$238,MATCH('Capacity Backing (Hide)'!AU$132,'Capacity Summary'!$B$139:$B$238,0),MATCH('Capacity Backing (Hide)'!$A153,'Capacity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(Hide)'!$A153,'Capacity Summary'!$I$138:$BH$138,0))&lt;&gt;0,INDEX('Capacity Summary'!$I$139:$BH$238,MATCH('Capacity Backing (Hide)'!AV$132,'Capacity Summary'!$B$139:$B$238,0),MATCH('Capacity Backing (Hide)'!$A153,'Capacity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(Hide)'!$A153,'Capacity Summary'!$I$138:$BH$138,0))&lt;&gt;0,INDEX('Capacity Summary'!$I$139:$BH$238,MATCH('Capacity Backing (Hide)'!AW$132,'Capacity Summary'!$B$139:$B$238,0),MATCH('Capacity Backing (Hide)'!$A153,'Capacity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(Hide)'!$A153,'Capacity Summary'!$I$138:$BH$138,0))&lt;&gt;0,INDEX('Capacity Summary'!$I$139:$BH$238,MATCH('Capacity Backing (Hide)'!AX$132,'Capacity Summary'!$B$139:$B$238,0),MATCH('Capacity Backing (Hide)'!$A153,'Capacity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(Hide)'!$A153,'Capacity Summary'!$I$138:$BH$138,0))&lt;&gt;0,INDEX('Capacity Summary'!$I$139:$BH$238,MATCH('Capacity Backing (Hide)'!AY$132,'Capacity Summary'!$B$139:$B$238,0),MATCH('Capacity Backing (Hide)'!$A153,'Capacity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(Hide)'!$A153,'Capacity Summary'!$I$138:$BH$138,0))&lt;&gt;0,INDEX('Capacity Summary'!$I$139:$BH$238,MATCH('Capacity Backing (Hide)'!AZ$132,'Capacity Summary'!$B$139:$B$238,0),MATCH('Capacity Backing (Hide)'!$A153,'Capacity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(Hide)'!$A153,'Capacity Summary'!$I$138:$BH$138,0))&lt;&gt;0,INDEX('Capacity Summary'!$I$139:$BH$238,MATCH('Capacity Backing (Hide)'!BA$132,'Capacity Summary'!$B$139:$B$238,0),MATCH('Capacity Backing (Hide)'!$A153,'Capacity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(Hide)'!$A153,'Capacity Summary'!$I$138:$BH$138,0))&lt;&gt;0,INDEX('Capacity Summary'!$I$139:$BH$238,MATCH('Capacity Backing (Hide)'!BB$132,'Capacity Summary'!$B$139:$B$238,0),MATCH('Capacity Backing (Hide)'!$A153,'Capacity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(Hide)'!$A153,'Capacity Summary'!$I$138:$BH$138,0))&lt;&gt;0,INDEX('Capacity Summary'!$I$139:$BH$238,MATCH('Capacity Backing (Hide)'!BC$132,'Capacity Summary'!$B$139:$B$238,0),MATCH('Capacity Backing (Hide)'!$A153,'Capacity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(Hide)'!$A153,'Capacity Summary'!$I$138:$BH$138,0))&lt;&gt;0,INDEX('Capacity Summary'!$I$139:$BH$238,MATCH('Capacity Backing (Hide)'!BD$132,'Capacity Summary'!$B$139:$B$238,0),MATCH('Capacity Backing (Hide)'!$A153,'Capacity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(Hide)'!$A153,'Capacity Summary'!$I$138:$BH$138,0))&lt;&gt;0,INDEX('Capacity Summary'!$I$139:$BH$238,MATCH('Capacity Backing (Hide)'!BE$132,'Capacity Summary'!$B$139:$B$238,0),MATCH('Capacity Backing (Hide)'!$A153,'Capacity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(Hide)'!$A153,'Capacity Summary'!$I$138:$BH$138,0))&lt;&gt;0,INDEX('Capacity Summary'!$I$139:$BH$238,MATCH('Capacity Backing (Hide)'!BF$132,'Capacity Summary'!$B$139:$B$238,0),MATCH('Capacity Backing (Hide)'!$A153,'Capacity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(Hide)'!$A153,'Capacity Summary'!$I$138:$BH$138,0))&lt;&gt;0,INDEX('Capacity Summary'!$I$139:$BH$238,MATCH('Capacity Backing (Hide)'!BG$132,'Capacity Summary'!$B$139:$B$238,0),MATCH('Capacity Backing (Hide)'!$A153,'Capacity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(Hide)'!$A153,'Capacity Summary'!$I$138:$BH$138,0))&lt;&gt;0,INDEX('Capacity Summary'!$I$139:$BH$238,MATCH('Capacity Backing (Hide)'!BH$132,'Capacity Summary'!$B$139:$B$238,0),MATCH('Capacity Backing (Hide)'!$A153,'Capacity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(Hide)'!$A153,'Capacity Summary'!$I$138:$BH$138,0))&lt;&gt;0,INDEX('Capacity Summary'!$I$139:$BH$238,MATCH('Capacity Backing (Hide)'!BI$132,'Capacity Summary'!$B$139:$B$238,0),MATCH('Capacity Backing (Hide)'!$A153,'Capacity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(Hide)'!$A153,'Capacity Summary'!$I$138:$BH$138,0))&lt;&gt;0,INDEX('Capacity Summary'!$I$139:$BH$238,MATCH('Capacity Backing (Hide)'!BJ$132,'Capacity Summary'!$B$139:$B$238,0),MATCH('Capacity Backing (Hide)'!$A153,'Capacity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(Hide)'!$A153,'Capacity Summary'!$I$138:$BH$138,0))&lt;&gt;0,INDEX('Capacity Summary'!$I$139:$BH$238,MATCH('Capacity Backing (Hide)'!BK$132,'Capacity Summary'!$B$139:$B$238,0),MATCH('Capacity Backing (Hide)'!$A153,'Capacity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(Hide)'!$A153,'Capacity Summary'!$I$138:$BH$138,0))&lt;&gt;0,INDEX('Capacity Summary'!$I$139:$BH$238,MATCH('Capacity Backing (Hide)'!BL$132,'Capacity Summary'!$B$139:$B$238,0),MATCH('Capacity Backing (Hide)'!$A153,'Capacity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(Hide)'!$A153,'Capacity Summary'!$I$138:$BH$138,0))&lt;&gt;0,INDEX('Capacity Summary'!$I$139:$BH$238,MATCH('Capacity Backing (Hide)'!BM$132,'Capacity Summary'!$B$139:$B$238,0),MATCH('Capacity Backing (Hide)'!$A153,'Capacity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(Hide)'!$A153,'Capacity Summary'!$I$138:$BH$138,0))&lt;&gt;0,INDEX('Capacity Summary'!$I$139:$BH$238,MATCH('Capacity Backing (Hide)'!BN$132,'Capacity Summary'!$B$139:$B$238,0),MATCH('Capacity Backing (Hide)'!$A153,'Capacity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(Hide)'!$A153,'Capacity Summary'!$I$138:$BH$138,0))&lt;&gt;0,INDEX('Capacity Summary'!$I$139:$BH$238,MATCH('Capacity Backing (Hide)'!BO$132,'Capacity Summary'!$B$139:$B$238,0),MATCH('Capacity Backing (Hide)'!$A153,'Capacity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(Hide)'!$A153,'Capacity Summary'!$I$138:$BH$138,0))&lt;&gt;0,INDEX('Capacity Summary'!$I$139:$BH$238,MATCH('Capacity Backing (Hide)'!BP$132,'Capacity Summary'!$B$139:$B$238,0),MATCH('Capacity Backing (Hide)'!$A153,'Capacity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(Hide)'!$A153,'Capacity Summary'!$I$138:$BH$138,0))&lt;&gt;0,INDEX('Capacity Summary'!$I$139:$BH$238,MATCH('Capacity Backing (Hide)'!BQ$132,'Capacity Summary'!$B$139:$B$238,0),MATCH('Capacity Backing (Hide)'!$A153,'Capacity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(Hide)'!$A153,'Capacity Summary'!$I$138:$BH$138,0))&lt;&gt;0,INDEX('Capacity Summary'!$I$139:$BH$238,MATCH('Capacity Backing (Hide)'!BR$132,'Capacity Summary'!$B$139:$B$238,0),MATCH('Capacity Backing (Hide)'!$A153,'Capacity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(Hide)'!$A153,'Capacity Summary'!$I$138:$BH$138,0))&lt;&gt;0,INDEX('Capacity Summary'!$I$139:$BH$238,MATCH('Capacity Backing (Hide)'!BS$132,'Capacity Summary'!$B$139:$B$238,0),MATCH('Capacity Backing (Hide)'!$A153,'Capacity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(Hide)'!$A153,'Capacity Summary'!$I$138:$BH$138,0))&lt;&gt;0,INDEX('Capacity Summary'!$I$139:$BH$238,MATCH('Capacity Backing (Hide)'!BT$132,'Capacity Summary'!$B$139:$B$238,0),MATCH('Capacity Backing (Hide)'!$A153,'Capacity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(Hide)'!$A153,'Capacity Summary'!$I$138:$BH$138,0))&lt;&gt;0,INDEX('Capacity Summary'!$I$139:$BH$238,MATCH('Capacity Backing (Hide)'!BU$132,'Capacity Summary'!$B$139:$B$238,0),MATCH('Capacity Backing (Hide)'!$A153,'Capacity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(Hide)'!$A153,'Capacity Summary'!$I$138:$BH$138,0))&lt;&gt;0,INDEX('Capacity Summary'!$I$139:$BH$238,MATCH('Capacity Backing (Hide)'!BV$132,'Capacity Summary'!$B$139:$B$238,0),MATCH('Capacity Backing (Hide)'!$A153,'Capacity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(Hide)'!$A153,'Capacity Summary'!$I$138:$BH$138,0))&lt;&gt;0,INDEX('Capacity Summary'!$I$139:$BH$238,MATCH('Capacity Backing (Hide)'!BW$132,'Capacity Summary'!$B$139:$B$238,0),MATCH('Capacity Backing (Hide)'!$A153,'Capacity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(Hide)'!$A153,'Capacity Summary'!$I$138:$BH$138,0))&lt;&gt;0,INDEX('Capacity Summary'!$I$139:$BH$238,MATCH('Capacity Backing (Hide)'!BX$132,'Capacity Summary'!$B$139:$B$238,0),MATCH('Capacity Backing (Hide)'!$A153,'Capacity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(Hide)'!$A153,'Capacity Summary'!$I$138:$BH$138,0))&lt;&gt;0,INDEX('Capacity Summary'!$I$139:$BH$238,MATCH('Capacity Backing (Hide)'!BY$132,'Capacity Summary'!$B$139:$B$238,0),MATCH('Capacity Backing (Hide)'!$A153,'Capacity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(Hide)'!$A153,'Capacity Summary'!$I$138:$BH$138,0))&lt;&gt;0,INDEX('Capacity Summary'!$I$139:$BH$238,MATCH('Capacity Backing (Hide)'!BZ$132,'Capacity Summary'!$B$139:$B$238,0),MATCH('Capacity Backing (Hide)'!$A153,'Capacity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(Hide)'!$A153,'Capacity Summary'!$I$138:$BH$138,0))&lt;&gt;0,INDEX('Capacity Summary'!$I$139:$BH$238,MATCH('Capacity Backing (Hide)'!CA$132,'Capacity Summary'!$B$139:$B$238,0),MATCH('Capacity Backing (Hide)'!$A153,'Capacity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(Hide)'!$A153,'Capacity Summary'!$I$138:$BH$138,0))&lt;&gt;0,INDEX('Capacity Summary'!$I$139:$BH$238,MATCH('Capacity Backing (Hide)'!CB$132,'Capacity Summary'!$B$139:$B$238,0),MATCH('Capacity Backing (Hide)'!$A153,'Capacity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(Hide)'!$A153,'Capacity Summary'!$I$138:$BH$138,0))&lt;&gt;0,INDEX('Capacity Summary'!$I$139:$BH$238,MATCH('Capacity Backing (Hide)'!CC$132,'Capacity Summary'!$B$139:$B$238,0),MATCH('Capacity Backing (Hide)'!$A153,'Capacity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(Hide)'!$A153,'Capacity Summary'!$I$138:$BH$138,0))&lt;&gt;0,INDEX('Capacity Summary'!$I$139:$BH$238,MATCH('Capacity Backing (Hide)'!CD$132,'Capacity Summary'!$B$139:$B$238,0),MATCH('Capacity Backing (Hide)'!$A153,'Capacity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(Hide)'!$A153,'Capacity Summary'!$I$138:$BH$138,0))&lt;&gt;0,INDEX('Capacity Summary'!$I$139:$BH$238,MATCH('Capacity Backing (Hide)'!CE$132,'Capacity Summary'!$B$139:$B$238,0),MATCH('Capacity Backing (Hide)'!$A153,'Capacity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(Hide)'!$A153,'Capacity Summary'!$I$138:$BH$138,0))&lt;&gt;0,INDEX('Capacity Summary'!$I$139:$BH$238,MATCH('Capacity Backing (Hide)'!CF$132,'Capacity Summary'!$B$139:$B$238,0),MATCH('Capacity Backing (Hide)'!$A153,'Capacity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(Hide)'!$A153,'Capacity Summary'!$I$138:$BH$138,0))&lt;&gt;0,INDEX('Capacity Summary'!$I$139:$BH$238,MATCH('Capacity Backing (Hide)'!CG$132,'Capacity Summary'!$B$139:$B$238,0),MATCH('Capacity Backing (Hide)'!$A153,'Capacity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(Hide)'!$A153,'Capacity Summary'!$I$138:$BH$138,0))&lt;&gt;0,INDEX('Capacity Summary'!$I$139:$BH$238,MATCH('Capacity Backing (Hide)'!CH$132,'Capacity Summary'!$B$139:$B$238,0),MATCH('Capacity Backing (Hide)'!$A153,'Capacity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(Hide)'!$A153,'Capacity Summary'!$I$138:$BH$138,0))&lt;&gt;0,INDEX('Capacity Summary'!$I$139:$BH$238,MATCH('Capacity Backing (Hide)'!CI$132,'Capacity Summary'!$B$139:$B$238,0),MATCH('Capacity Backing (Hide)'!$A153,'Capacity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(Hide)'!$A153,'Capacity Summary'!$I$138:$BH$138,0))&lt;&gt;0,INDEX('Capacity Summary'!$I$139:$BH$238,MATCH('Capacity Backing (Hide)'!CJ$132,'Capacity Summary'!$B$139:$B$238,0),MATCH('Capacity Backing (Hide)'!$A153,'Capacity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(Hide)'!$A153,'Capacity Summary'!$I$138:$BH$138,0))&lt;&gt;0,INDEX('Capacity Summary'!$I$139:$BH$238,MATCH('Capacity Backing (Hide)'!CK$132,'Capacity Summary'!$B$139:$B$238,0),MATCH('Capacity Backing (Hide)'!$A153,'Capacity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(Hide)'!$A153,'Capacity Summary'!$I$138:$BH$138,0))&lt;&gt;0,INDEX('Capacity Summary'!$I$139:$BH$238,MATCH('Capacity Backing (Hide)'!CL$132,'Capacity Summary'!$B$139:$B$238,0),MATCH('Capacity Backing (Hide)'!$A153,'Capacity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(Hide)'!$A153,'Capacity Summary'!$I$138:$BH$138,0))&lt;&gt;0,INDEX('Capacity Summary'!$I$139:$BH$238,MATCH('Capacity Backing (Hide)'!CM$132,'Capacity Summary'!$B$139:$B$238,0),MATCH('Capacity Backing (Hide)'!$A153,'Capacity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(Hide)'!$A153,'Capacity Summary'!$I$138:$BH$138,0))&lt;&gt;0,INDEX('Capacity Summary'!$I$139:$BH$238,MATCH('Capacity Backing (Hide)'!CN$132,'Capacity Summary'!$B$139:$B$238,0),MATCH('Capacity Backing (Hide)'!$A153,'Capacity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(Hide)'!$A153,'Capacity Summary'!$I$138:$BH$138,0))&lt;&gt;0,INDEX('Capacity Summary'!$I$139:$BH$238,MATCH('Capacity Backing (Hide)'!CO$132,'Capacity Summary'!$B$139:$B$238,0),MATCH('Capacity Backing (Hide)'!$A153,'Capacity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(Hide)'!$A153,'Capacity Summary'!$I$138:$BH$138,0))&lt;&gt;0,INDEX('Capacity Summary'!$I$139:$BH$238,MATCH('Capacity Backing (Hide)'!CP$132,'Capacity Summary'!$B$139:$B$238,0),MATCH('Capacity Backing (Hide)'!$A153,'Capacity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(Hide)'!$A153,'Capacity Summary'!$I$138:$BH$138,0))&lt;&gt;0,INDEX('Capacity Summary'!$I$139:$BH$238,MATCH('Capacity Backing (Hide)'!CQ$132,'Capacity Summary'!$B$139:$B$238,0),MATCH('Capacity Backing (Hide)'!$A153,'Capacity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(Hide)'!$A153,'Capacity Summary'!$I$138:$BH$138,0))&lt;&gt;0,INDEX('Capacity Summary'!$I$139:$BH$238,MATCH('Capacity Backing (Hide)'!CR$132,'Capacity Summary'!$B$139:$B$238,0),MATCH('Capacity Backing (Hide)'!$A153,'Capacity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(Hide)'!$A153,'Capacity Summary'!$I$138:$BH$138,0))&lt;&gt;0,INDEX('Capacity Summary'!$I$139:$BH$238,MATCH('Capacity Backing (Hide)'!CS$132,'Capacity Summary'!$B$139:$B$238,0),MATCH('Capacity Backing (Hide)'!$A153,'Capacity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(Hide)'!$A153,'Capacity Summary'!$I$138:$BH$138,0))&lt;&gt;0,INDEX('Capacity Summary'!$I$139:$BH$238,MATCH('Capacity Backing (Hide)'!CT$132,'Capacity Summary'!$B$139:$B$238,0),MATCH('Capacity Backing (Hide)'!$A153,'Capacity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(Hide)'!$A153,'Capacity Summary'!$I$138:$BH$138,0))&lt;&gt;0,INDEX('Capacity Summary'!$I$139:$BH$238,MATCH('Capacity Backing (Hide)'!CU$132,'Capacity Summary'!$B$139:$B$238,0),MATCH('Capacity Backing (Hide)'!$A153,'Capacity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(Hide)'!$A153,'Capacity Summary'!$I$138:$BH$138,0))&lt;&gt;0,INDEX('Capacity Summary'!$I$139:$BH$238,MATCH('Capacity Backing (Hide)'!CV$132,'Capacity Summary'!$B$139:$B$238,0),MATCH('Capacity Backing (Hide)'!$A153,'Capacity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(Hide)'!$A153,'Capacity Summary'!$I$138:$BH$138,0))&lt;&gt;0,INDEX('Capacity Summary'!$I$139:$BH$238,MATCH('Capacity Backing (Hide)'!CW$132,'Capacity Summary'!$B$139:$B$238,0),MATCH('Capacity Backing (Hide)'!$A153,'Capacity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4" spans="1:101" x14ac:dyDescent="0.35">
      <c r="A154" s="2">
        <f ca="1">'Required Capacity (Hide)'!E24</f>
        <v>44337</v>
      </c>
      <c r="B15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(Hide)'!$A154,'Capacity Summary'!$I$138:$BH$138,0))&lt;&gt;0,INDEX('Capacity Summary'!$I$139:$BH$238,MATCH('Capacity Backing (Hide)'!B$132,'Capacity Summary'!$B$139:$B$238,0),MATCH('Capacity Backing (Hide)'!$A154,'Capacity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(Hide)'!$A154,'Capacity Summary'!$I$138:$BH$138,0))&lt;&gt;0,INDEX('Capacity Summary'!$I$139:$BH$238,MATCH('Capacity Backing (Hide)'!C$132,'Capacity Summary'!$B$139:$B$238,0),MATCH('Capacity Backing (Hide)'!$A154,'Capacity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(Hide)'!$A154,'Capacity Summary'!$I$138:$BH$138,0))&lt;&gt;0,INDEX('Capacity Summary'!$I$139:$BH$238,MATCH('Capacity Backing (Hide)'!D$132,'Capacity Summary'!$B$139:$B$238,0),MATCH('Capacity Backing (Hide)'!$A154,'Capacity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(Hide)'!$A154,'Capacity Summary'!$I$138:$BH$138,0))&lt;&gt;0,INDEX('Capacity Summary'!$I$139:$BH$238,MATCH('Capacity Backing (Hide)'!E$132,'Capacity Summary'!$B$139:$B$238,0),MATCH('Capacity Backing (Hide)'!$A154,'Capacity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(Hide)'!$A154,'Capacity Summary'!$I$138:$BH$138,0))&lt;&gt;0,INDEX('Capacity Summary'!$I$139:$BH$238,MATCH('Capacity Backing (Hide)'!F$132,'Capacity Summary'!$B$139:$B$238,0),MATCH('Capacity Backing (Hide)'!$A154,'Capacity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(Hide)'!$A154,'Capacity Summary'!$I$138:$BH$138,0))&lt;&gt;0,INDEX('Capacity Summary'!$I$139:$BH$238,MATCH('Capacity Backing (Hide)'!G$132,'Capacity Summary'!$B$139:$B$238,0),MATCH('Capacity Backing (Hide)'!$A154,'Capacity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(Hide)'!$A154,'Capacity Summary'!$I$138:$BH$138,0))&lt;&gt;0,INDEX('Capacity Summary'!$I$139:$BH$238,MATCH('Capacity Backing (Hide)'!H$132,'Capacity Summary'!$B$139:$B$238,0),MATCH('Capacity Backing (Hide)'!$A154,'Capacity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(Hide)'!$A154,'Capacity Summary'!$I$138:$BH$138,0))&lt;&gt;0,INDEX('Capacity Summary'!$I$139:$BH$238,MATCH('Capacity Backing (Hide)'!I$132,'Capacity Summary'!$B$139:$B$238,0),MATCH('Capacity Backing (Hide)'!$A154,'Capacity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(Hide)'!$A154,'Capacity Summary'!$I$138:$BH$138,0))&lt;&gt;0,INDEX('Capacity Summary'!$I$139:$BH$238,MATCH('Capacity Backing (Hide)'!J$132,'Capacity Summary'!$B$139:$B$238,0),MATCH('Capacity Backing (Hide)'!$A154,'Capacity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(Hide)'!$A154,'Capacity Summary'!$I$138:$BH$138,0))&lt;&gt;0,INDEX('Capacity Summary'!$I$139:$BH$238,MATCH('Capacity Backing (Hide)'!K$132,'Capacity Summary'!$B$139:$B$238,0),MATCH('Capacity Backing (Hide)'!$A154,'Capacity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(Hide)'!$A154,'Capacity Summary'!$I$138:$BH$138,0))&lt;&gt;0,INDEX('Capacity Summary'!$I$139:$BH$238,MATCH('Capacity Backing (Hide)'!L$132,'Capacity Summary'!$B$139:$B$238,0),MATCH('Capacity Backing (Hide)'!$A154,'Capacity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(Hide)'!$A154,'Capacity Summary'!$I$138:$BH$138,0))&lt;&gt;0,INDEX('Capacity Summary'!$I$139:$BH$238,MATCH('Capacity Backing (Hide)'!M$132,'Capacity Summary'!$B$139:$B$238,0),MATCH('Capacity Backing (Hide)'!$A154,'Capacity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(Hide)'!$A154,'Capacity Summary'!$I$138:$BH$138,0))&lt;&gt;0,INDEX('Capacity Summary'!$I$139:$BH$238,MATCH('Capacity Backing (Hide)'!N$132,'Capacity Summary'!$B$139:$B$238,0),MATCH('Capacity Backing (Hide)'!$A154,'Capacity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(Hide)'!$A154,'Capacity Summary'!$I$138:$BH$138,0))&lt;&gt;0,INDEX('Capacity Summary'!$I$139:$BH$238,MATCH('Capacity Backing (Hide)'!O$132,'Capacity Summary'!$B$139:$B$238,0),MATCH('Capacity Backing (Hide)'!$A154,'Capacity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(Hide)'!$A154,'Capacity Summary'!$I$138:$BH$138,0))&lt;&gt;0,INDEX('Capacity Summary'!$I$139:$BH$238,MATCH('Capacity Backing (Hide)'!P$132,'Capacity Summary'!$B$139:$B$238,0),MATCH('Capacity Backing (Hide)'!$A154,'Capacity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(Hide)'!$A154,'Capacity Summary'!$I$138:$BH$138,0))&lt;&gt;0,INDEX('Capacity Summary'!$I$139:$BH$238,MATCH('Capacity Backing (Hide)'!Q$132,'Capacity Summary'!$B$139:$B$238,0),MATCH('Capacity Backing (Hide)'!$A154,'Capacity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(Hide)'!$A154,'Capacity Summary'!$I$138:$BH$138,0))&lt;&gt;0,INDEX('Capacity Summary'!$I$139:$BH$238,MATCH('Capacity Backing (Hide)'!R$132,'Capacity Summary'!$B$139:$B$238,0),MATCH('Capacity Backing (Hide)'!$A154,'Capacity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(Hide)'!$A154,'Capacity Summary'!$I$138:$BH$138,0))&lt;&gt;0,INDEX('Capacity Summary'!$I$139:$BH$238,MATCH('Capacity Backing (Hide)'!S$132,'Capacity Summary'!$B$139:$B$238,0),MATCH('Capacity Backing (Hide)'!$A154,'Capacity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(Hide)'!$A154,'Capacity Summary'!$I$138:$BH$138,0))&lt;&gt;0,INDEX('Capacity Summary'!$I$139:$BH$238,MATCH('Capacity Backing (Hide)'!T$132,'Capacity Summary'!$B$139:$B$238,0),MATCH('Capacity Backing (Hide)'!$A154,'Capacity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(Hide)'!$A154,'Capacity Summary'!$I$138:$BH$138,0))&lt;&gt;0,INDEX('Capacity Summary'!$I$139:$BH$238,MATCH('Capacity Backing (Hide)'!U$132,'Capacity Summary'!$B$139:$B$238,0),MATCH('Capacity Backing (Hide)'!$A154,'Capacity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(Hide)'!$A154,'Capacity Summary'!$I$138:$BH$138,0))&lt;&gt;0,INDEX('Capacity Summary'!$I$139:$BH$238,MATCH('Capacity Backing (Hide)'!V$132,'Capacity Summary'!$B$139:$B$238,0),MATCH('Capacity Backing (Hide)'!$A154,'Capacity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(Hide)'!$A154,'Capacity Summary'!$I$138:$BH$138,0))&lt;&gt;0,INDEX('Capacity Summary'!$I$139:$BH$238,MATCH('Capacity Backing (Hide)'!W$132,'Capacity Summary'!$B$139:$B$238,0),MATCH('Capacity Backing (Hide)'!$A154,'Capacity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(Hide)'!$A154,'Capacity Summary'!$I$138:$BH$138,0))&lt;&gt;0,INDEX('Capacity Summary'!$I$139:$BH$238,MATCH('Capacity Backing (Hide)'!X$132,'Capacity Summary'!$B$139:$B$238,0),MATCH('Capacity Backing (Hide)'!$A154,'Capacity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(Hide)'!$A154,'Capacity Summary'!$I$138:$BH$138,0))&lt;&gt;0,INDEX('Capacity Summary'!$I$139:$BH$238,MATCH('Capacity Backing (Hide)'!Y$132,'Capacity Summary'!$B$139:$B$238,0),MATCH('Capacity Backing (Hide)'!$A154,'Capacity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(Hide)'!$A154,'Capacity Summary'!$I$138:$BH$138,0))&lt;&gt;0,INDEX('Capacity Summary'!$I$139:$BH$238,MATCH('Capacity Backing (Hide)'!Z$132,'Capacity Summary'!$B$139:$B$238,0),MATCH('Capacity Backing (Hide)'!$A154,'Capacity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(Hide)'!$A154,'Capacity Summary'!$I$138:$BH$138,0))&lt;&gt;0,INDEX('Capacity Summary'!$I$139:$BH$238,MATCH('Capacity Backing (Hide)'!AA$132,'Capacity Summary'!$B$139:$B$238,0),MATCH('Capacity Backing (Hide)'!$A154,'Capacity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(Hide)'!$A154,'Capacity Summary'!$I$138:$BH$138,0))&lt;&gt;0,INDEX('Capacity Summary'!$I$139:$BH$238,MATCH('Capacity Backing (Hide)'!AB$132,'Capacity Summary'!$B$139:$B$238,0),MATCH('Capacity Backing (Hide)'!$A154,'Capacity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(Hide)'!$A154,'Capacity Summary'!$I$138:$BH$138,0))&lt;&gt;0,INDEX('Capacity Summary'!$I$139:$BH$238,MATCH('Capacity Backing (Hide)'!AC$132,'Capacity Summary'!$B$139:$B$238,0),MATCH('Capacity Backing (Hide)'!$A154,'Capacity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(Hide)'!$A154,'Capacity Summary'!$I$138:$BH$138,0))&lt;&gt;0,INDEX('Capacity Summary'!$I$139:$BH$238,MATCH('Capacity Backing (Hide)'!AD$132,'Capacity Summary'!$B$139:$B$238,0),MATCH('Capacity Backing (Hide)'!$A154,'Capacity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(Hide)'!$A154,'Capacity Summary'!$I$138:$BH$138,0))&lt;&gt;0,INDEX('Capacity Summary'!$I$139:$BH$238,MATCH('Capacity Backing (Hide)'!AE$132,'Capacity Summary'!$B$139:$B$238,0),MATCH('Capacity Backing (Hide)'!$A154,'Capacity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(Hide)'!$A154,'Capacity Summary'!$I$138:$BH$138,0))&lt;&gt;0,INDEX('Capacity Summary'!$I$139:$BH$238,MATCH('Capacity Backing (Hide)'!AF$132,'Capacity Summary'!$B$139:$B$238,0),MATCH('Capacity Backing (Hide)'!$A154,'Capacity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(Hide)'!$A154,'Capacity Summary'!$I$138:$BH$138,0))&lt;&gt;0,INDEX('Capacity Summary'!$I$139:$BH$238,MATCH('Capacity Backing (Hide)'!AG$132,'Capacity Summary'!$B$139:$B$238,0),MATCH('Capacity Backing (Hide)'!$A154,'Capacity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(Hide)'!$A154,'Capacity Summary'!$I$138:$BH$138,0))&lt;&gt;0,INDEX('Capacity Summary'!$I$139:$BH$238,MATCH('Capacity Backing (Hide)'!AH$132,'Capacity Summary'!$B$139:$B$238,0),MATCH('Capacity Backing (Hide)'!$A154,'Capacity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(Hide)'!$A154,'Capacity Summary'!$I$138:$BH$138,0))&lt;&gt;0,INDEX('Capacity Summary'!$I$139:$BH$238,MATCH('Capacity Backing (Hide)'!AI$132,'Capacity Summary'!$B$139:$B$238,0),MATCH('Capacity Backing (Hide)'!$A154,'Capacity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(Hide)'!$A154,'Capacity Summary'!$I$138:$BH$138,0))&lt;&gt;0,INDEX('Capacity Summary'!$I$139:$BH$238,MATCH('Capacity Backing (Hide)'!AJ$132,'Capacity Summary'!$B$139:$B$238,0),MATCH('Capacity Backing (Hide)'!$A154,'Capacity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(Hide)'!$A154,'Capacity Summary'!$I$138:$BH$138,0))&lt;&gt;0,INDEX('Capacity Summary'!$I$139:$BH$238,MATCH('Capacity Backing (Hide)'!AK$132,'Capacity Summary'!$B$139:$B$238,0),MATCH('Capacity Backing (Hide)'!$A154,'Capacity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(Hide)'!$A154,'Capacity Summary'!$I$138:$BH$138,0))&lt;&gt;0,INDEX('Capacity Summary'!$I$139:$BH$238,MATCH('Capacity Backing (Hide)'!AL$132,'Capacity Summary'!$B$139:$B$238,0),MATCH('Capacity Backing (Hide)'!$A154,'Capacity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(Hide)'!$A154,'Capacity Summary'!$I$138:$BH$138,0))&lt;&gt;0,INDEX('Capacity Summary'!$I$139:$BH$238,MATCH('Capacity Backing (Hide)'!AM$132,'Capacity Summary'!$B$139:$B$238,0),MATCH('Capacity Backing (Hide)'!$A154,'Capacity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(Hide)'!$A154,'Capacity Summary'!$I$138:$BH$138,0))&lt;&gt;0,INDEX('Capacity Summary'!$I$139:$BH$238,MATCH('Capacity Backing (Hide)'!AN$132,'Capacity Summary'!$B$139:$B$238,0),MATCH('Capacity Backing (Hide)'!$A154,'Capacity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(Hide)'!$A154,'Capacity Summary'!$I$138:$BH$138,0))&lt;&gt;0,INDEX('Capacity Summary'!$I$139:$BH$238,MATCH('Capacity Backing (Hide)'!AO$132,'Capacity Summary'!$B$139:$B$238,0),MATCH('Capacity Backing (Hide)'!$A154,'Capacity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(Hide)'!$A154,'Capacity Summary'!$I$138:$BH$138,0))&lt;&gt;0,INDEX('Capacity Summary'!$I$139:$BH$238,MATCH('Capacity Backing (Hide)'!AP$132,'Capacity Summary'!$B$139:$B$238,0),MATCH('Capacity Backing (Hide)'!$A154,'Capacity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(Hide)'!$A154,'Capacity Summary'!$I$138:$BH$138,0))&lt;&gt;0,INDEX('Capacity Summary'!$I$139:$BH$238,MATCH('Capacity Backing (Hide)'!AQ$132,'Capacity Summary'!$B$139:$B$238,0),MATCH('Capacity Backing (Hide)'!$A154,'Capacity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(Hide)'!$A154,'Capacity Summary'!$I$138:$BH$138,0))&lt;&gt;0,INDEX('Capacity Summary'!$I$139:$BH$238,MATCH('Capacity Backing (Hide)'!AR$132,'Capacity Summary'!$B$139:$B$238,0),MATCH('Capacity Backing (Hide)'!$A154,'Capacity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(Hide)'!$A154,'Capacity Summary'!$I$138:$BH$138,0))&lt;&gt;0,INDEX('Capacity Summary'!$I$139:$BH$238,MATCH('Capacity Backing (Hide)'!AS$132,'Capacity Summary'!$B$139:$B$238,0),MATCH('Capacity Backing (Hide)'!$A154,'Capacity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(Hide)'!$A154,'Capacity Summary'!$I$138:$BH$138,0))&lt;&gt;0,INDEX('Capacity Summary'!$I$139:$BH$238,MATCH('Capacity Backing (Hide)'!AT$132,'Capacity Summary'!$B$139:$B$238,0),MATCH('Capacity Backing (Hide)'!$A154,'Capacity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(Hide)'!$A154,'Capacity Summary'!$I$138:$BH$138,0))&lt;&gt;0,INDEX('Capacity Summary'!$I$139:$BH$238,MATCH('Capacity Backing (Hide)'!AU$132,'Capacity Summary'!$B$139:$B$238,0),MATCH('Capacity Backing (Hide)'!$A154,'Capacity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(Hide)'!$A154,'Capacity Summary'!$I$138:$BH$138,0))&lt;&gt;0,INDEX('Capacity Summary'!$I$139:$BH$238,MATCH('Capacity Backing (Hide)'!AV$132,'Capacity Summary'!$B$139:$B$238,0),MATCH('Capacity Backing (Hide)'!$A154,'Capacity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(Hide)'!$A154,'Capacity Summary'!$I$138:$BH$138,0))&lt;&gt;0,INDEX('Capacity Summary'!$I$139:$BH$238,MATCH('Capacity Backing (Hide)'!AW$132,'Capacity Summary'!$B$139:$B$238,0),MATCH('Capacity Backing (Hide)'!$A154,'Capacity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(Hide)'!$A154,'Capacity Summary'!$I$138:$BH$138,0))&lt;&gt;0,INDEX('Capacity Summary'!$I$139:$BH$238,MATCH('Capacity Backing (Hide)'!AX$132,'Capacity Summary'!$B$139:$B$238,0),MATCH('Capacity Backing (Hide)'!$A154,'Capacity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(Hide)'!$A154,'Capacity Summary'!$I$138:$BH$138,0))&lt;&gt;0,INDEX('Capacity Summary'!$I$139:$BH$238,MATCH('Capacity Backing (Hide)'!AY$132,'Capacity Summary'!$B$139:$B$238,0),MATCH('Capacity Backing (Hide)'!$A154,'Capacity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(Hide)'!$A154,'Capacity Summary'!$I$138:$BH$138,0))&lt;&gt;0,INDEX('Capacity Summary'!$I$139:$BH$238,MATCH('Capacity Backing (Hide)'!AZ$132,'Capacity Summary'!$B$139:$B$238,0),MATCH('Capacity Backing (Hide)'!$A154,'Capacity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(Hide)'!$A154,'Capacity Summary'!$I$138:$BH$138,0))&lt;&gt;0,INDEX('Capacity Summary'!$I$139:$BH$238,MATCH('Capacity Backing (Hide)'!BA$132,'Capacity Summary'!$B$139:$B$238,0),MATCH('Capacity Backing (Hide)'!$A154,'Capacity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(Hide)'!$A154,'Capacity Summary'!$I$138:$BH$138,0))&lt;&gt;0,INDEX('Capacity Summary'!$I$139:$BH$238,MATCH('Capacity Backing (Hide)'!BB$132,'Capacity Summary'!$B$139:$B$238,0),MATCH('Capacity Backing (Hide)'!$A154,'Capacity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(Hide)'!$A154,'Capacity Summary'!$I$138:$BH$138,0))&lt;&gt;0,INDEX('Capacity Summary'!$I$139:$BH$238,MATCH('Capacity Backing (Hide)'!BC$132,'Capacity Summary'!$B$139:$B$238,0),MATCH('Capacity Backing (Hide)'!$A154,'Capacity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(Hide)'!$A154,'Capacity Summary'!$I$138:$BH$138,0))&lt;&gt;0,INDEX('Capacity Summary'!$I$139:$BH$238,MATCH('Capacity Backing (Hide)'!BD$132,'Capacity Summary'!$B$139:$B$238,0),MATCH('Capacity Backing (Hide)'!$A154,'Capacity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(Hide)'!$A154,'Capacity Summary'!$I$138:$BH$138,0))&lt;&gt;0,INDEX('Capacity Summary'!$I$139:$BH$238,MATCH('Capacity Backing (Hide)'!BE$132,'Capacity Summary'!$B$139:$B$238,0),MATCH('Capacity Backing (Hide)'!$A154,'Capacity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(Hide)'!$A154,'Capacity Summary'!$I$138:$BH$138,0))&lt;&gt;0,INDEX('Capacity Summary'!$I$139:$BH$238,MATCH('Capacity Backing (Hide)'!BF$132,'Capacity Summary'!$B$139:$B$238,0),MATCH('Capacity Backing (Hide)'!$A154,'Capacity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(Hide)'!$A154,'Capacity Summary'!$I$138:$BH$138,0))&lt;&gt;0,INDEX('Capacity Summary'!$I$139:$BH$238,MATCH('Capacity Backing (Hide)'!BG$132,'Capacity Summary'!$B$139:$B$238,0),MATCH('Capacity Backing (Hide)'!$A154,'Capacity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(Hide)'!$A154,'Capacity Summary'!$I$138:$BH$138,0))&lt;&gt;0,INDEX('Capacity Summary'!$I$139:$BH$238,MATCH('Capacity Backing (Hide)'!BH$132,'Capacity Summary'!$B$139:$B$238,0),MATCH('Capacity Backing (Hide)'!$A154,'Capacity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(Hide)'!$A154,'Capacity Summary'!$I$138:$BH$138,0))&lt;&gt;0,INDEX('Capacity Summary'!$I$139:$BH$238,MATCH('Capacity Backing (Hide)'!BI$132,'Capacity Summary'!$B$139:$B$238,0),MATCH('Capacity Backing (Hide)'!$A154,'Capacity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(Hide)'!$A154,'Capacity Summary'!$I$138:$BH$138,0))&lt;&gt;0,INDEX('Capacity Summary'!$I$139:$BH$238,MATCH('Capacity Backing (Hide)'!BJ$132,'Capacity Summary'!$B$139:$B$238,0),MATCH('Capacity Backing (Hide)'!$A154,'Capacity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(Hide)'!$A154,'Capacity Summary'!$I$138:$BH$138,0))&lt;&gt;0,INDEX('Capacity Summary'!$I$139:$BH$238,MATCH('Capacity Backing (Hide)'!BK$132,'Capacity Summary'!$B$139:$B$238,0),MATCH('Capacity Backing (Hide)'!$A154,'Capacity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(Hide)'!$A154,'Capacity Summary'!$I$138:$BH$138,0))&lt;&gt;0,INDEX('Capacity Summary'!$I$139:$BH$238,MATCH('Capacity Backing (Hide)'!BL$132,'Capacity Summary'!$B$139:$B$238,0),MATCH('Capacity Backing (Hide)'!$A154,'Capacity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(Hide)'!$A154,'Capacity Summary'!$I$138:$BH$138,0))&lt;&gt;0,INDEX('Capacity Summary'!$I$139:$BH$238,MATCH('Capacity Backing (Hide)'!BM$132,'Capacity Summary'!$B$139:$B$238,0),MATCH('Capacity Backing (Hide)'!$A154,'Capacity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(Hide)'!$A154,'Capacity Summary'!$I$138:$BH$138,0))&lt;&gt;0,INDEX('Capacity Summary'!$I$139:$BH$238,MATCH('Capacity Backing (Hide)'!BN$132,'Capacity Summary'!$B$139:$B$238,0),MATCH('Capacity Backing (Hide)'!$A154,'Capacity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(Hide)'!$A154,'Capacity Summary'!$I$138:$BH$138,0))&lt;&gt;0,INDEX('Capacity Summary'!$I$139:$BH$238,MATCH('Capacity Backing (Hide)'!BO$132,'Capacity Summary'!$B$139:$B$238,0),MATCH('Capacity Backing (Hide)'!$A154,'Capacity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(Hide)'!$A154,'Capacity Summary'!$I$138:$BH$138,0))&lt;&gt;0,INDEX('Capacity Summary'!$I$139:$BH$238,MATCH('Capacity Backing (Hide)'!BP$132,'Capacity Summary'!$B$139:$B$238,0),MATCH('Capacity Backing (Hide)'!$A154,'Capacity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(Hide)'!$A154,'Capacity Summary'!$I$138:$BH$138,0))&lt;&gt;0,INDEX('Capacity Summary'!$I$139:$BH$238,MATCH('Capacity Backing (Hide)'!BQ$132,'Capacity Summary'!$B$139:$B$238,0),MATCH('Capacity Backing (Hide)'!$A154,'Capacity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(Hide)'!$A154,'Capacity Summary'!$I$138:$BH$138,0))&lt;&gt;0,INDEX('Capacity Summary'!$I$139:$BH$238,MATCH('Capacity Backing (Hide)'!BR$132,'Capacity Summary'!$B$139:$B$238,0),MATCH('Capacity Backing (Hide)'!$A154,'Capacity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(Hide)'!$A154,'Capacity Summary'!$I$138:$BH$138,0))&lt;&gt;0,INDEX('Capacity Summary'!$I$139:$BH$238,MATCH('Capacity Backing (Hide)'!BS$132,'Capacity Summary'!$B$139:$B$238,0),MATCH('Capacity Backing (Hide)'!$A154,'Capacity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(Hide)'!$A154,'Capacity Summary'!$I$138:$BH$138,0))&lt;&gt;0,INDEX('Capacity Summary'!$I$139:$BH$238,MATCH('Capacity Backing (Hide)'!BT$132,'Capacity Summary'!$B$139:$B$238,0),MATCH('Capacity Backing (Hide)'!$A154,'Capacity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(Hide)'!$A154,'Capacity Summary'!$I$138:$BH$138,0))&lt;&gt;0,INDEX('Capacity Summary'!$I$139:$BH$238,MATCH('Capacity Backing (Hide)'!BU$132,'Capacity Summary'!$B$139:$B$238,0),MATCH('Capacity Backing (Hide)'!$A154,'Capacity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(Hide)'!$A154,'Capacity Summary'!$I$138:$BH$138,0))&lt;&gt;0,INDEX('Capacity Summary'!$I$139:$BH$238,MATCH('Capacity Backing (Hide)'!BV$132,'Capacity Summary'!$B$139:$B$238,0),MATCH('Capacity Backing (Hide)'!$A154,'Capacity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(Hide)'!$A154,'Capacity Summary'!$I$138:$BH$138,0))&lt;&gt;0,INDEX('Capacity Summary'!$I$139:$BH$238,MATCH('Capacity Backing (Hide)'!BW$132,'Capacity Summary'!$B$139:$B$238,0),MATCH('Capacity Backing (Hide)'!$A154,'Capacity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(Hide)'!$A154,'Capacity Summary'!$I$138:$BH$138,0))&lt;&gt;0,INDEX('Capacity Summary'!$I$139:$BH$238,MATCH('Capacity Backing (Hide)'!BX$132,'Capacity Summary'!$B$139:$B$238,0),MATCH('Capacity Backing (Hide)'!$A154,'Capacity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(Hide)'!$A154,'Capacity Summary'!$I$138:$BH$138,0))&lt;&gt;0,INDEX('Capacity Summary'!$I$139:$BH$238,MATCH('Capacity Backing (Hide)'!BY$132,'Capacity Summary'!$B$139:$B$238,0),MATCH('Capacity Backing (Hide)'!$A154,'Capacity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(Hide)'!$A154,'Capacity Summary'!$I$138:$BH$138,0))&lt;&gt;0,INDEX('Capacity Summary'!$I$139:$BH$238,MATCH('Capacity Backing (Hide)'!BZ$132,'Capacity Summary'!$B$139:$B$238,0),MATCH('Capacity Backing (Hide)'!$A154,'Capacity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(Hide)'!$A154,'Capacity Summary'!$I$138:$BH$138,0))&lt;&gt;0,INDEX('Capacity Summary'!$I$139:$BH$238,MATCH('Capacity Backing (Hide)'!CA$132,'Capacity Summary'!$B$139:$B$238,0),MATCH('Capacity Backing (Hide)'!$A154,'Capacity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(Hide)'!$A154,'Capacity Summary'!$I$138:$BH$138,0))&lt;&gt;0,INDEX('Capacity Summary'!$I$139:$BH$238,MATCH('Capacity Backing (Hide)'!CB$132,'Capacity Summary'!$B$139:$B$238,0),MATCH('Capacity Backing (Hide)'!$A154,'Capacity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(Hide)'!$A154,'Capacity Summary'!$I$138:$BH$138,0))&lt;&gt;0,INDEX('Capacity Summary'!$I$139:$BH$238,MATCH('Capacity Backing (Hide)'!CC$132,'Capacity Summary'!$B$139:$B$238,0),MATCH('Capacity Backing (Hide)'!$A154,'Capacity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(Hide)'!$A154,'Capacity Summary'!$I$138:$BH$138,0))&lt;&gt;0,INDEX('Capacity Summary'!$I$139:$BH$238,MATCH('Capacity Backing (Hide)'!CD$132,'Capacity Summary'!$B$139:$B$238,0),MATCH('Capacity Backing (Hide)'!$A154,'Capacity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(Hide)'!$A154,'Capacity Summary'!$I$138:$BH$138,0))&lt;&gt;0,INDEX('Capacity Summary'!$I$139:$BH$238,MATCH('Capacity Backing (Hide)'!CE$132,'Capacity Summary'!$B$139:$B$238,0),MATCH('Capacity Backing (Hide)'!$A154,'Capacity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(Hide)'!$A154,'Capacity Summary'!$I$138:$BH$138,0))&lt;&gt;0,INDEX('Capacity Summary'!$I$139:$BH$238,MATCH('Capacity Backing (Hide)'!CF$132,'Capacity Summary'!$B$139:$B$238,0),MATCH('Capacity Backing (Hide)'!$A154,'Capacity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(Hide)'!$A154,'Capacity Summary'!$I$138:$BH$138,0))&lt;&gt;0,INDEX('Capacity Summary'!$I$139:$BH$238,MATCH('Capacity Backing (Hide)'!CG$132,'Capacity Summary'!$B$139:$B$238,0),MATCH('Capacity Backing (Hide)'!$A154,'Capacity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(Hide)'!$A154,'Capacity Summary'!$I$138:$BH$138,0))&lt;&gt;0,INDEX('Capacity Summary'!$I$139:$BH$238,MATCH('Capacity Backing (Hide)'!CH$132,'Capacity Summary'!$B$139:$B$238,0),MATCH('Capacity Backing (Hide)'!$A154,'Capacity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(Hide)'!$A154,'Capacity Summary'!$I$138:$BH$138,0))&lt;&gt;0,INDEX('Capacity Summary'!$I$139:$BH$238,MATCH('Capacity Backing (Hide)'!CI$132,'Capacity Summary'!$B$139:$B$238,0),MATCH('Capacity Backing (Hide)'!$A154,'Capacity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(Hide)'!$A154,'Capacity Summary'!$I$138:$BH$138,0))&lt;&gt;0,INDEX('Capacity Summary'!$I$139:$BH$238,MATCH('Capacity Backing (Hide)'!CJ$132,'Capacity Summary'!$B$139:$B$238,0),MATCH('Capacity Backing (Hide)'!$A154,'Capacity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(Hide)'!$A154,'Capacity Summary'!$I$138:$BH$138,0))&lt;&gt;0,INDEX('Capacity Summary'!$I$139:$BH$238,MATCH('Capacity Backing (Hide)'!CK$132,'Capacity Summary'!$B$139:$B$238,0),MATCH('Capacity Backing (Hide)'!$A154,'Capacity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(Hide)'!$A154,'Capacity Summary'!$I$138:$BH$138,0))&lt;&gt;0,INDEX('Capacity Summary'!$I$139:$BH$238,MATCH('Capacity Backing (Hide)'!CL$132,'Capacity Summary'!$B$139:$B$238,0),MATCH('Capacity Backing (Hide)'!$A154,'Capacity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(Hide)'!$A154,'Capacity Summary'!$I$138:$BH$138,0))&lt;&gt;0,INDEX('Capacity Summary'!$I$139:$BH$238,MATCH('Capacity Backing (Hide)'!CM$132,'Capacity Summary'!$B$139:$B$238,0),MATCH('Capacity Backing (Hide)'!$A154,'Capacity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(Hide)'!$A154,'Capacity Summary'!$I$138:$BH$138,0))&lt;&gt;0,INDEX('Capacity Summary'!$I$139:$BH$238,MATCH('Capacity Backing (Hide)'!CN$132,'Capacity Summary'!$B$139:$B$238,0),MATCH('Capacity Backing (Hide)'!$A154,'Capacity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(Hide)'!$A154,'Capacity Summary'!$I$138:$BH$138,0))&lt;&gt;0,INDEX('Capacity Summary'!$I$139:$BH$238,MATCH('Capacity Backing (Hide)'!CO$132,'Capacity Summary'!$B$139:$B$238,0),MATCH('Capacity Backing (Hide)'!$A154,'Capacity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(Hide)'!$A154,'Capacity Summary'!$I$138:$BH$138,0))&lt;&gt;0,INDEX('Capacity Summary'!$I$139:$BH$238,MATCH('Capacity Backing (Hide)'!CP$132,'Capacity Summary'!$B$139:$B$238,0),MATCH('Capacity Backing (Hide)'!$A154,'Capacity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(Hide)'!$A154,'Capacity Summary'!$I$138:$BH$138,0))&lt;&gt;0,INDEX('Capacity Summary'!$I$139:$BH$238,MATCH('Capacity Backing (Hide)'!CQ$132,'Capacity Summary'!$B$139:$B$238,0),MATCH('Capacity Backing (Hide)'!$A154,'Capacity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(Hide)'!$A154,'Capacity Summary'!$I$138:$BH$138,0))&lt;&gt;0,INDEX('Capacity Summary'!$I$139:$BH$238,MATCH('Capacity Backing (Hide)'!CR$132,'Capacity Summary'!$B$139:$B$238,0),MATCH('Capacity Backing (Hide)'!$A154,'Capacity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(Hide)'!$A154,'Capacity Summary'!$I$138:$BH$138,0))&lt;&gt;0,INDEX('Capacity Summary'!$I$139:$BH$238,MATCH('Capacity Backing (Hide)'!CS$132,'Capacity Summary'!$B$139:$B$238,0),MATCH('Capacity Backing (Hide)'!$A154,'Capacity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(Hide)'!$A154,'Capacity Summary'!$I$138:$BH$138,0))&lt;&gt;0,INDEX('Capacity Summary'!$I$139:$BH$238,MATCH('Capacity Backing (Hide)'!CT$132,'Capacity Summary'!$B$139:$B$238,0),MATCH('Capacity Backing (Hide)'!$A154,'Capacity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(Hide)'!$A154,'Capacity Summary'!$I$138:$BH$138,0))&lt;&gt;0,INDEX('Capacity Summary'!$I$139:$BH$238,MATCH('Capacity Backing (Hide)'!CU$132,'Capacity Summary'!$B$139:$B$238,0),MATCH('Capacity Backing (Hide)'!$A154,'Capacity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(Hide)'!$A154,'Capacity Summary'!$I$138:$BH$138,0))&lt;&gt;0,INDEX('Capacity Summary'!$I$139:$BH$238,MATCH('Capacity Backing (Hide)'!CV$132,'Capacity Summary'!$B$139:$B$238,0),MATCH('Capacity Backing (Hide)'!$A154,'Capacity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(Hide)'!$A154,'Capacity Summary'!$I$138:$BH$138,0))&lt;&gt;0,INDEX('Capacity Summary'!$I$139:$BH$238,MATCH('Capacity Backing (Hide)'!CW$132,'Capacity Summary'!$B$139:$B$238,0),MATCH('Capacity Backing (Hide)'!$A154,'Capacity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5" spans="1:101" x14ac:dyDescent="0.35">
      <c r="A155" s="2">
        <f ca="1">'Required Capacity (Hide)'!E25</f>
        <v>44344</v>
      </c>
      <c r="B15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(Hide)'!$A155,'Capacity Summary'!$I$138:$BH$138,0))&lt;&gt;0,INDEX('Capacity Summary'!$I$139:$BH$238,MATCH('Capacity Backing (Hide)'!B$132,'Capacity Summary'!$B$139:$B$238,0),MATCH('Capacity Backing (Hide)'!$A155,'Capacity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(Hide)'!$A155,'Capacity Summary'!$I$138:$BH$138,0))&lt;&gt;0,INDEX('Capacity Summary'!$I$139:$BH$238,MATCH('Capacity Backing (Hide)'!C$132,'Capacity Summary'!$B$139:$B$238,0),MATCH('Capacity Backing (Hide)'!$A155,'Capacity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(Hide)'!$A155,'Capacity Summary'!$I$138:$BH$138,0))&lt;&gt;0,INDEX('Capacity Summary'!$I$139:$BH$238,MATCH('Capacity Backing (Hide)'!D$132,'Capacity Summary'!$B$139:$B$238,0),MATCH('Capacity Backing (Hide)'!$A155,'Capacity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(Hide)'!$A155,'Capacity Summary'!$I$138:$BH$138,0))&lt;&gt;0,INDEX('Capacity Summary'!$I$139:$BH$238,MATCH('Capacity Backing (Hide)'!E$132,'Capacity Summary'!$B$139:$B$238,0),MATCH('Capacity Backing (Hide)'!$A155,'Capacity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(Hide)'!$A155,'Capacity Summary'!$I$138:$BH$138,0))&lt;&gt;0,INDEX('Capacity Summary'!$I$139:$BH$238,MATCH('Capacity Backing (Hide)'!F$132,'Capacity Summary'!$B$139:$B$238,0),MATCH('Capacity Backing (Hide)'!$A155,'Capacity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(Hide)'!$A155,'Capacity Summary'!$I$138:$BH$138,0))&lt;&gt;0,INDEX('Capacity Summary'!$I$139:$BH$238,MATCH('Capacity Backing (Hide)'!G$132,'Capacity Summary'!$B$139:$B$238,0),MATCH('Capacity Backing (Hide)'!$A155,'Capacity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(Hide)'!$A155,'Capacity Summary'!$I$138:$BH$138,0))&lt;&gt;0,INDEX('Capacity Summary'!$I$139:$BH$238,MATCH('Capacity Backing (Hide)'!H$132,'Capacity Summary'!$B$139:$B$238,0),MATCH('Capacity Backing (Hide)'!$A155,'Capacity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(Hide)'!$A155,'Capacity Summary'!$I$138:$BH$138,0))&lt;&gt;0,INDEX('Capacity Summary'!$I$139:$BH$238,MATCH('Capacity Backing (Hide)'!I$132,'Capacity Summary'!$B$139:$B$238,0),MATCH('Capacity Backing (Hide)'!$A155,'Capacity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(Hide)'!$A155,'Capacity Summary'!$I$138:$BH$138,0))&lt;&gt;0,INDEX('Capacity Summary'!$I$139:$BH$238,MATCH('Capacity Backing (Hide)'!J$132,'Capacity Summary'!$B$139:$B$238,0),MATCH('Capacity Backing (Hide)'!$A155,'Capacity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(Hide)'!$A155,'Capacity Summary'!$I$138:$BH$138,0))&lt;&gt;0,INDEX('Capacity Summary'!$I$139:$BH$238,MATCH('Capacity Backing (Hide)'!K$132,'Capacity Summary'!$B$139:$B$238,0),MATCH('Capacity Backing (Hide)'!$A155,'Capacity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(Hide)'!$A155,'Capacity Summary'!$I$138:$BH$138,0))&lt;&gt;0,INDEX('Capacity Summary'!$I$139:$BH$238,MATCH('Capacity Backing (Hide)'!L$132,'Capacity Summary'!$B$139:$B$238,0),MATCH('Capacity Backing (Hide)'!$A155,'Capacity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(Hide)'!$A155,'Capacity Summary'!$I$138:$BH$138,0))&lt;&gt;0,INDEX('Capacity Summary'!$I$139:$BH$238,MATCH('Capacity Backing (Hide)'!M$132,'Capacity Summary'!$B$139:$B$238,0),MATCH('Capacity Backing (Hide)'!$A155,'Capacity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(Hide)'!$A155,'Capacity Summary'!$I$138:$BH$138,0))&lt;&gt;0,INDEX('Capacity Summary'!$I$139:$BH$238,MATCH('Capacity Backing (Hide)'!N$132,'Capacity Summary'!$B$139:$B$238,0),MATCH('Capacity Backing (Hide)'!$A155,'Capacity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(Hide)'!$A155,'Capacity Summary'!$I$138:$BH$138,0))&lt;&gt;0,INDEX('Capacity Summary'!$I$139:$BH$238,MATCH('Capacity Backing (Hide)'!O$132,'Capacity Summary'!$B$139:$B$238,0),MATCH('Capacity Backing (Hide)'!$A155,'Capacity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(Hide)'!$A155,'Capacity Summary'!$I$138:$BH$138,0))&lt;&gt;0,INDEX('Capacity Summary'!$I$139:$BH$238,MATCH('Capacity Backing (Hide)'!P$132,'Capacity Summary'!$B$139:$B$238,0),MATCH('Capacity Backing (Hide)'!$A155,'Capacity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(Hide)'!$A155,'Capacity Summary'!$I$138:$BH$138,0))&lt;&gt;0,INDEX('Capacity Summary'!$I$139:$BH$238,MATCH('Capacity Backing (Hide)'!Q$132,'Capacity Summary'!$B$139:$B$238,0),MATCH('Capacity Backing (Hide)'!$A155,'Capacity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(Hide)'!$A155,'Capacity Summary'!$I$138:$BH$138,0))&lt;&gt;0,INDEX('Capacity Summary'!$I$139:$BH$238,MATCH('Capacity Backing (Hide)'!R$132,'Capacity Summary'!$B$139:$B$238,0),MATCH('Capacity Backing (Hide)'!$A155,'Capacity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(Hide)'!$A155,'Capacity Summary'!$I$138:$BH$138,0))&lt;&gt;0,INDEX('Capacity Summary'!$I$139:$BH$238,MATCH('Capacity Backing (Hide)'!S$132,'Capacity Summary'!$B$139:$B$238,0),MATCH('Capacity Backing (Hide)'!$A155,'Capacity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(Hide)'!$A155,'Capacity Summary'!$I$138:$BH$138,0))&lt;&gt;0,INDEX('Capacity Summary'!$I$139:$BH$238,MATCH('Capacity Backing (Hide)'!T$132,'Capacity Summary'!$B$139:$B$238,0),MATCH('Capacity Backing (Hide)'!$A155,'Capacity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(Hide)'!$A155,'Capacity Summary'!$I$138:$BH$138,0))&lt;&gt;0,INDEX('Capacity Summary'!$I$139:$BH$238,MATCH('Capacity Backing (Hide)'!U$132,'Capacity Summary'!$B$139:$B$238,0),MATCH('Capacity Backing (Hide)'!$A155,'Capacity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(Hide)'!$A155,'Capacity Summary'!$I$138:$BH$138,0))&lt;&gt;0,INDEX('Capacity Summary'!$I$139:$BH$238,MATCH('Capacity Backing (Hide)'!V$132,'Capacity Summary'!$B$139:$B$238,0),MATCH('Capacity Backing (Hide)'!$A155,'Capacity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(Hide)'!$A155,'Capacity Summary'!$I$138:$BH$138,0))&lt;&gt;0,INDEX('Capacity Summary'!$I$139:$BH$238,MATCH('Capacity Backing (Hide)'!W$132,'Capacity Summary'!$B$139:$B$238,0),MATCH('Capacity Backing (Hide)'!$A155,'Capacity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(Hide)'!$A155,'Capacity Summary'!$I$138:$BH$138,0))&lt;&gt;0,INDEX('Capacity Summary'!$I$139:$BH$238,MATCH('Capacity Backing (Hide)'!X$132,'Capacity Summary'!$B$139:$B$238,0),MATCH('Capacity Backing (Hide)'!$A155,'Capacity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(Hide)'!$A155,'Capacity Summary'!$I$138:$BH$138,0))&lt;&gt;0,INDEX('Capacity Summary'!$I$139:$BH$238,MATCH('Capacity Backing (Hide)'!Y$132,'Capacity Summary'!$B$139:$B$238,0),MATCH('Capacity Backing (Hide)'!$A155,'Capacity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(Hide)'!$A155,'Capacity Summary'!$I$138:$BH$138,0))&lt;&gt;0,INDEX('Capacity Summary'!$I$139:$BH$238,MATCH('Capacity Backing (Hide)'!Z$132,'Capacity Summary'!$B$139:$B$238,0),MATCH('Capacity Backing (Hide)'!$A155,'Capacity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(Hide)'!$A155,'Capacity Summary'!$I$138:$BH$138,0))&lt;&gt;0,INDEX('Capacity Summary'!$I$139:$BH$238,MATCH('Capacity Backing (Hide)'!AA$132,'Capacity Summary'!$B$139:$B$238,0),MATCH('Capacity Backing (Hide)'!$A155,'Capacity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(Hide)'!$A155,'Capacity Summary'!$I$138:$BH$138,0))&lt;&gt;0,INDEX('Capacity Summary'!$I$139:$BH$238,MATCH('Capacity Backing (Hide)'!AB$132,'Capacity Summary'!$B$139:$B$238,0),MATCH('Capacity Backing (Hide)'!$A155,'Capacity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(Hide)'!$A155,'Capacity Summary'!$I$138:$BH$138,0))&lt;&gt;0,INDEX('Capacity Summary'!$I$139:$BH$238,MATCH('Capacity Backing (Hide)'!AC$132,'Capacity Summary'!$B$139:$B$238,0),MATCH('Capacity Backing (Hide)'!$A155,'Capacity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(Hide)'!$A155,'Capacity Summary'!$I$138:$BH$138,0))&lt;&gt;0,INDEX('Capacity Summary'!$I$139:$BH$238,MATCH('Capacity Backing (Hide)'!AD$132,'Capacity Summary'!$B$139:$B$238,0),MATCH('Capacity Backing (Hide)'!$A155,'Capacity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(Hide)'!$A155,'Capacity Summary'!$I$138:$BH$138,0))&lt;&gt;0,INDEX('Capacity Summary'!$I$139:$BH$238,MATCH('Capacity Backing (Hide)'!AE$132,'Capacity Summary'!$B$139:$B$238,0),MATCH('Capacity Backing (Hide)'!$A155,'Capacity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(Hide)'!$A155,'Capacity Summary'!$I$138:$BH$138,0))&lt;&gt;0,INDEX('Capacity Summary'!$I$139:$BH$238,MATCH('Capacity Backing (Hide)'!AF$132,'Capacity Summary'!$B$139:$B$238,0),MATCH('Capacity Backing (Hide)'!$A155,'Capacity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(Hide)'!$A155,'Capacity Summary'!$I$138:$BH$138,0))&lt;&gt;0,INDEX('Capacity Summary'!$I$139:$BH$238,MATCH('Capacity Backing (Hide)'!AG$132,'Capacity Summary'!$B$139:$B$238,0),MATCH('Capacity Backing (Hide)'!$A155,'Capacity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(Hide)'!$A155,'Capacity Summary'!$I$138:$BH$138,0))&lt;&gt;0,INDEX('Capacity Summary'!$I$139:$BH$238,MATCH('Capacity Backing (Hide)'!AH$132,'Capacity Summary'!$B$139:$B$238,0),MATCH('Capacity Backing (Hide)'!$A155,'Capacity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(Hide)'!$A155,'Capacity Summary'!$I$138:$BH$138,0))&lt;&gt;0,INDEX('Capacity Summary'!$I$139:$BH$238,MATCH('Capacity Backing (Hide)'!AI$132,'Capacity Summary'!$B$139:$B$238,0),MATCH('Capacity Backing (Hide)'!$A155,'Capacity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(Hide)'!$A155,'Capacity Summary'!$I$138:$BH$138,0))&lt;&gt;0,INDEX('Capacity Summary'!$I$139:$BH$238,MATCH('Capacity Backing (Hide)'!AJ$132,'Capacity Summary'!$B$139:$B$238,0),MATCH('Capacity Backing (Hide)'!$A155,'Capacity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(Hide)'!$A155,'Capacity Summary'!$I$138:$BH$138,0))&lt;&gt;0,INDEX('Capacity Summary'!$I$139:$BH$238,MATCH('Capacity Backing (Hide)'!AK$132,'Capacity Summary'!$B$139:$B$238,0),MATCH('Capacity Backing (Hide)'!$A155,'Capacity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(Hide)'!$A155,'Capacity Summary'!$I$138:$BH$138,0))&lt;&gt;0,INDEX('Capacity Summary'!$I$139:$BH$238,MATCH('Capacity Backing (Hide)'!AL$132,'Capacity Summary'!$B$139:$B$238,0),MATCH('Capacity Backing (Hide)'!$A155,'Capacity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(Hide)'!$A155,'Capacity Summary'!$I$138:$BH$138,0))&lt;&gt;0,INDEX('Capacity Summary'!$I$139:$BH$238,MATCH('Capacity Backing (Hide)'!AM$132,'Capacity Summary'!$B$139:$B$238,0),MATCH('Capacity Backing (Hide)'!$A155,'Capacity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(Hide)'!$A155,'Capacity Summary'!$I$138:$BH$138,0))&lt;&gt;0,INDEX('Capacity Summary'!$I$139:$BH$238,MATCH('Capacity Backing (Hide)'!AN$132,'Capacity Summary'!$B$139:$B$238,0),MATCH('Capacity Backing (Hide)'!$A155,'Capacity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(Hide)'!$A155,'Capacity Summary'!$I$138:$BH$138,0))&lt;&gt;0,INDEX('Capacity Summary'!$I$139:$BH$238,MATCH('Capacity Backing (Hide)'!AO$132,'Capacity Summary'!$B$139:$B$238,0),MATCH('Capacity Backing (Hide)'!$A155,'Capacity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(Hide)'!$A155,'Capacity Summary'!$I$138:$BH$138,0))&lt;&gt;0,INDEX('Capacity Summary'!$I$139:$BH$238,MATCH('Capacity Backing (Hide)'!AP$132,'Capacity Summary'!$B$139:$B$238,0),MATCH('Capacity Backing (Hide)'!$A155,'Capacity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(Hide)'!$A155,'Capacity Summary'!$I$138:$BH$138,0))&lt;&gt;0,INDEX('Capacity Summary'!$I$139:$BH$238,MATCH('Capacity Backing (Hide)'!AQ$132,'Capacity Summary'!$B$139:$B$238,0),MATCH('Capacity Backing (Hide)'!$A155,'Capacity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(Hide)'!$A155,'Capacity Summary'!$I$138:$BH$138,0))&lt;&gt;0,INDEX('Capacity Summary'!$I$139:$BH$238,MATCH('Capacity Backing (Hide)'!AR$132,'Capacity Summary'!$B$139:$B$238,0),MATCH('Capacity Backing (Hide)'!$A155,'Capacity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(Hide)'!$A155,'Capacity Summary'!$I$138:$BH$138,0))&lt;&gt;0,INDEX('Capacity Summary'!$I$139:$BH$238,MATCH('Capacity Backing (Hide)'!AS$132,'Capacity Summary'!$B$139:$B$238,0),MATCH('Capacity Backing (Hide)'!$A155,'Capacity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(Hide)'!$A155,'Capacity Summary'!$I$138:$BH$138,0))&lt;&gt;0,INDEX('Capacity Summary'!$I$139:$BH$238,MATCH('Capacity Backing (Hide)'!AT$132,'Capacity Summary'!$B$139:$B$238,0),MATCH('Capacity Backing (Hide)'!$A155,'Capacity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(Hide)'!$A155,'Capacity Summary'!$I$138:$BH$138,0))&lt;&gt;0,INDEX('Capacity Summary'!$I$139:$BH$238,MATCH('Capacity Backing (Hide)'!AU$132,'Capacity Summary'!$B$139:$B$238,0),MATCH('Capacity Backing (Hide)'!$A155,'Capacity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(Hide)'!$A155,'Capacity Summary'!$I$138:$BH$138,0))&lt;&gt;0,INDEX('Capacity Summary'!$I$139:$BH$238,MATCH('Capacity Backing (Hide)'!AV$132,'Capacity Summary'!$B$139:$B$238,0),MATCH('Capacity Backing (Hide)'!$A155,'Capacity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(Hide)'!$A155,'Capacity Summary'!$I$138:$BH$138,0))&lt;&gt;0,INDEX('Capacity Summary'!$I$139:$BH$238,MATCH('Capacity Backing (Hide)'!AW$132,'Capacity Summary'!$B$139:$B$238,0),MATCH('Capacity Backing (Hide)'!$A155,'Capacity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(Hide)'!$A155,'Capacity Summary'!$I$138:$BH$138,0))&lt;&gt;0,INDEX('Capacity Summary'!$I$139:$BH$238,MATCH('Capacity Backing (Hide)'!AX$132,'Capacity Summary'!$B$139:$B$238,0),MATCH('Capacity Backing (Hide)'!$A155,'Capacity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(Hide)'!$A155,'Capacity Summary'!$I$138:$BH$138,0))&lt;&gt;0,INDEX('Capacity Summary'!$I$139:$BH$238,MATCH('Capacity Backing (Hide)'!AY$132,'Capacity Summary'!$B$139:$B$238,0),MATCH('Capacity Backing (Hide)'!$A155,'Capacity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(Hide)'!$A155,'Capacity Summary'!$I$138:$BH$138,0))&lt;&gt;0,INDEX('Capacity Summary'!$I$139:$BH$238,MATCH('Capacity Backing (Hide)'!AZ$132,'Capacity Summary'!$B$139:$B$238,0),MATCH('Capacity Backing (Hide)'!$A155,'Capacity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(Hide)'!$A155,'Capacity Summary'!$I$138:$BH$138,0))&lt;&gt;0,INDEX('Capacity Summary'!$I$139:$BH$238,MATCH('Capacity Backing (Hide)'!BA$132,'Capacity Summary'!$B$139:$B$238,0),MATCH('Capacity Backing (Hide)'!$A155,'Capacity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(Hide)'!$A155,'Capacity Summary'!$I$138:$BH$138,0))&lt;&gt;0,INDEX('Capacity Summary'!$I$139:$BH$238,MATCH('Capacity Backing (Hide)'!BB$132,'Capacity Summary'!$B$139:$B$238,0),MATCH('Capacity Backing (Hide)'!$A155,'Capacity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(Hide)'!$A155,'Capacity Summary'!$I$138:$BH$138,0))&lt;&gt;0,INDEX('Capacity Summary'!$I$139:$BH$238,MATCH('Capacity Backing (Hide)'!BC$132,'Capacity Summary'!$B$139:$B$238,0),MATCH('Capacity Backing (Hide)'!$A155,'Capacity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(Hide)'!$A155,'Capacity Summary'!$I$138:$BH$138,0))&lt;&gt;0,INDEX('Capacity Summary'!$I$139:$BH$238,MATCH('Capacity Backing (Hide)'!BD$132,'Capacity Summary'!$B$139:$B$238,0),MATCH('Capacity Backing (Hide)'!$A155,'Capacity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(Hide)'!$A155,'Capacity Summary'!$I$138:$BH$138,0))&lt;&gt;0,INDEX('Capacity Summary'!$I$139:$BH$238,MATCH('Capacity Backing (Hide)'!BE$132,'Capacity Summary'!$B$139:$B$238,0),MATCH('Capacity Backing (Hide)'!$A155,'Capacity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(Hide)'!$A155,'Capacity Summary'!$I$138:$BH$138,0))&lt;&gt;0,INDEX('Capacity Summary'!$I$139:$BH$238,MATCH('Capacity Backing (Hide)'!BF$132,'Capacity Summary'!$B$139:$B$238,0),MATCH('Capacity Backing (Hide)'!$A155,'Capacity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(Hide)'!$A155,'Capacity Summary'!$I$138:$BH$138,0))&lt;&gt;0,INDEX('Capacity Summary'!$I$139:$BH$238,MATCH('Capacity Backing (Hide)'!BG$132,'Capacity Summary'!$B$139:$B$238,0),MATCH('Capacity Backing (Hide)'!$A155,'Capacity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(Hide)'!$A155,'Capacity Summary'!$I$138:$BH$138,0))&lt;&gt;0,INDEX('Capacity Summary'!$I$139:$BH$238,MATCH('Capacity Backing (Hide)'!BH$132,'Capacity Summary'!$B$139:$B$238,0),MATCH('Capacity Backing (Hide)'!$A155,'Capacity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(Hide)'!$A155,'Capacity Summary'!$I$138:$BH$138,0))&lt;&gt;0,INDEX('Capacity Summary'!$I$139:$BH$238,MATCH('Capacity Backing (Hide)'!BI$132,'Capacity Summary'!$B$139:$B$238,0),MATCH('Capacity Backing (Hide)'!$A155,'Capacity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(Hide)'!$A155,'Capacity Summary'!$I$138:$BH$138,0))&lt;&gt;0,INDEX('Capacity Summary'!$I$139:$BH$238,MATCH('Capacity Backing (Hide)'!BJ$132,'Capacity Summary'!$B$139:$B$238,0),MATCH('Capacity Backing (Hide)'!$A155,'Capacity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(Hide)'!$A155,'Capacity Summary'!$I$138:$BH$138,0))&lt;&gt;0,INDEX('Capacity Summary'!$I$139:$BH$238,MATCH('Capacity Backing (Hide)'!BK$132,'Capacity Summary'!$B$139:$B$238,0),MATCH('Capacity Backing (Hide)'!$A155,'Capacity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(Hide)'!$A155,'Capacity Summary'!$I$138:$BH$138,0))&lt;&gt;0,INDEX('Capacity Summary'!$I$139:$BH$238,MATCH('Capacity Backing (Hide)'!BL$132,'Capacity Summary'!$B$139:$B$238,0),MATCH('Capacity Backing (Hide)'!$A155,'Capacity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(Hide)'!$A155,'Capacity Summary'!$I$138:$BH$138,0))&lt;&gt;0,INDEX('Capacity Summary'!$I$139:$BH$238,MATCH('Capacity Backing (Hide)'!BM$132,'Capacity Summary'!$B$139:$B$238,0),MATCH('Capacity Backing (Hide)'!$A155,'Capacity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(Hide)'!$A155,'Capacity Summary'!$I$138:$BH$138,0))&lt;&gt;0,INDEX('Capacity Summary'!$I$139:$BH$238,MATCH('Capacity Backing (Hide)'!BN$132,'Capacity Summary'!$B$139:$B$238,0),MATCH('Capacity Backing (Hide)'!$A155,'Capacity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(Hide)'!$A155,'Capacity Summary'!$I$138:$BH$138,0))&lt;&gt;0,INDEX('Capacity Summary'!$I$139:$BH$238,MATCH('Capacity Backing (Hide)'!BO$132,'Capacity Summary'!$B$139:$B$238,0),MATCH('Capacity Backing (Hide)'!$A155,'Capacity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(Hide)'!$A155,'Capacity Summary'!$I$138:$BH$138,0))&lt;&gt;0,INDEX('Capacity Summary'!$I$139:$BH$238,MATCH('Capacity Backing (Hide)'!BP$132,'Capacity Summary'!$B$139:$B$238,0),MATCH('Capacity Backing (Hide)'!$A155,'Capacity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(Hide)'!$A155,'Capacity Summary'!$I$138:$BH$138,0))&lt;&gt;0,INDEX('Capacity Summary'!$I$139:$BH$238,MATCH('Capacity Backing (Hide)'!BQ$132,'Capacity Summary'!$B$139:$B$238,0),MATCH('Capacity Backing (Hide)'!$A155,'Capacity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(Hide)'!$A155,'Capacity Summary'!$I$138:$BH$138,0))&lt;&gt;0,INDEX('Capacity Summary'!$I$139:$BH$238,MATCH('Capacity Backing (Hide)'!BR$132,'Capacity Summary'!$B$139:$B$238,0),MATCH('Capacity Backing (Hide)'!$A155,'Capacity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(Hide)'!$A155,'Capacity Summary'!$I$138:$BH$138,0))&lt;&gt;0,INDEX('Capacity Summary'!$I$139:$BH$238,MATCH('Capacity Backing (Hide)'!BS$132,'Capacity Summary'!$B$139:$B$238,0),MATCH('Capacity Backing (Hide)'!$A155,'Capacity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(Hide)'!$A155,'Capacity Summary'!$I$138:$BH$138,0))&lt;&gt;0,INDEX('Capacity Summary'!$I$139:$BH$238,MATCH('Capacity Backing (Hide)'!BT$132,'Capacity Summary'!$B$139:$B$238,0),MATCH('Capacity Backing (Hide)'!$A155,'Capacity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(Hide)'!$A155,'Capacity Summary'!$I$138:$BH$138,0))&lt;&gt;0,INDEX('Capacity Summary'!$I$139:$BH$238,MATCH('Capacity Backing (Hide)'!BU$132,'Capacity Summary'!$B$139:$B$238,0),MATCH('Capacity Backing (Hide)'!$A155,'Capacity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(Hide)'!$A155,'Capacity Summary'!$I$138:$BH$138,0))&lt;&gt;0,INDEX('Capacity Summary'!$I$139:$BH$238,MATCH('Capacity Backing (Hide)'!BV$132,'Capacity Summary'!$B$139:$B$238,0),MATCH('Capacity Backing (Hide)'!$A155,'Capacity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(Hide)'!$A155,'Capacity Summary'!$I$138:$BH$138,0))&lt;&gt;0,INDEX('Capacity Summary'!$I$139:$BH$238,MATCH('Capacity Backing (Hide)'!BW$132,'Capacity Summary'!$B$139:$B$238,0),MATCH('Capacity Backing (Hide)'!$A155,'Capacity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(Hide)'!$A155,'Capacity Summary'!$I$138:$BH$138,0))&lt;&gt;0,INDEX('Capacity Summary'!$I$139:$BH$238,MATCH('Capacity Backing (Hide)'!BX$132,'Capacity Summary'!$B$139:$B$238,0),MATCH('Capacity Backing (Hide)'!$A155,'Capacity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(Hide)'!$A155,'Capacity Summary'!$I$138:$BH$138,0))&lt;&gt;0,INDEX('Capacity Summary'!$I$139:$BH$238,MATCH('Capacity Backing (Hide)'!BY$132,'Capacity Summary'!$B$139:$B$238,0),MATCH('Capacity Backing (Hide)'!$A155,'Capacity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(Hide)'!$A155,'Capacity Summary'!$I$138:$BH$138,0))&lt;&gt;0,INDEX('Capacity Summary'!$I$139:$BH$238,MATCH('Capacity Backing (Hide)'!BZ$132,'Capacity Summary'!$B$139:$B$238,0),MATCH('Capacity Backing (Hide)'!$A155,'Capacity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(Hide)'!$A155,'Capacity Summary'!$I$138:$BH$138,0))&lt;&gt;0,INDEX('Capacity Summary'!$I$139:$BH$238,MATCH('Capacity Backing (Hide)'!CA$132,'Capacity Summary'!$B$139:$B$238,0),MATCH('Capacity Backing (Hide)'!$A155,'Capacity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(Hide)'!$A155,'Capacity Summary'!$I$138:$BH$138,0))&lt;&gt;0,INDEX('Capacity Summary'!$I$139:$BH$238,MATCH('Capacity Backing (Hide)'!CB$132,'Capacity Summary'!$B$139:$B$238,0),MATCH('Capacity Backing (Hide)'!$A155,'Capacity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(Hide)'!$A155,'Capacity Summary'!$I$138:$BH$138,0))&lt;&gt;0,INDEX('Capacity Summary'!$I$139:$BH$238,MATCH('Capacity Backing (Hide)'!CC$132,'Capacity Summary'!$B$139:$B$238,0),MATCH('Capacity Backing (Hide)'!$A155,'Capacity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(Hide)'!$A155,'Capacity Summary'!$I$138:$BH$138,0))&lt;&gt;0,INDEX('Capacity Summary'!$I$139:$BH$238,MATCH('Capacity Backing (Hide)'!CD$132,'Capacity Summary'!$B$139:$B$238,0),MATCH('Capacity Backing (Hide)'!$A155,'Capacity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(Hide)'!$A155,'Capacity Summary'!$I$138:$BH$138,0))&lt;&gt;0,INDEX('Capacity Summary'!$I$139:$BH$238,MATCH('Capacity Backing (Hide)'!CE$132,'Capacity Summary'!$B$139:$B$238,0),MATCH('Capacity Backing (Hide)'!$A155,'Capacity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(Hide)'!$A155,'Capacity Summary'!$I$138:$BH$138,0))&lt;&gt;0,INDEX('Capacity Summary'!$I$139:$BH$238,MATCH('Capacity Backing (Hide)'!CF$132,'Capacity Summary'!$B$139:$B$238,0),MATCH('Capacity Backing (Hide)'!$A155,'Capacity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(Hide)'!$A155,'Capacity Summary'!$I$138:$BH$138,0))&lt;&gt;0,INDEX('Capacity Summary'!$I$139:$BH$238,MATCH('Capacity Backing (Hide)'!CG$132,'Capacity Summary'!$B$139:$B$238,0),MATCH('Capacity Backing (Hide)'!$A155,'Capacity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(Hide)'!$A155,'Capacity Summary'!$I$138:$BH$138,0))&lt;&gt;0,INDEX('Capacity Summary'!$I$139:$BH$238,MATCH('Capacity Backing (Hide)'!CH$132,'Capacity Summary'!$B$139:$B$238,0),MATCH('Capacity Backing (Hide)'!$A155,'Capacity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(Hide)'!$A155,'Capacity Summary'!$I$138:$BH$138,0))&lt;&gt;0,INDEX('Capacity Summary'!$I$139:$BH$238,MATCH('Capacity Backing (Hide)'!CI$132,'Capacity Summary'!$B$139:$B$238,0),MATCH('Capacity Backing (Hide)'!$A155,'Capacity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(Hide)'!$A155,'Capacity Summary'!$I$138:$BH$138,0))&lt;&gt;0,INDEX('Capacity Summary'!$I$139:$BH$238,MATCH('Capacity Backing (Hide)'!CJ$132,'Capacity Summary'!$B$139:$B$238,0),MATCH('Capacity Backing (Hide)'!$A155,'Capacity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(Hide)'!$A155,'Capacity Summary'!$I$138:$BH$138,0))&lt;&gt;0,INDEX('Capacity Summary'!$I$139:$BH$238,MATCH('Capacity Backing (Hide)'!CK$132,'Capacity Summary'!$B$139:$B$238,0),MATCH('Capacity Backing (Hide)'!$A155,'Capacity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(Hide)'!$A155,'Capacity Summary'!$I$138:$BH$138,0))&lt;&gt;0,INDEX('Capacity Summary'!$I$139:$BH$238,MATCH('Capacity Backing (Hide)'!CL$132,'Capacity Summary'!$B$139:$B$238,0),MATCH('Capacity Backing (Hide)'!$A155,'Capacity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(Hide)'!$A155,'Capacity Summary'!$I$138:$BH$138,0))&lt;&gt;0,INDEX('Capacity Summary'!$I$139:$BH$238,MATCH('Capacity Backing (Hide)'!CM$132,'Capacity Summary'!$B$139:$B$238,0),MATCH('Capacity Backing (Hide)'!$A155,'Capacity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(Hide)'!$A155,'Capacity Summary'!$I$138:$BH$138,0))&lt;&gt;0,INDEX('Capacity Summary'!$I$139:$BH$238,MATCH('Capacity Backing (Hide)'!CN$132,'Capacity Summary'!$B$139:$B$238,0),MATCH('Capacity Backing (Hide)'!$A155,'Capacity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(Hide)'!$A155,'Capacity Summary'!$I$138:$BH$138,0))&lt;&gt;0,INDEX('Capacity Summary'!$I$139:$BH$238,MATCH('Capacity Backing (Hide)'!CO$132,'Capacity Summary'!$B$139:$B$238,0),MATCH('Capacity Backing (Hide)'!$A155,'Capacity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(Hide)'!$A155,'Capacity Summary'!$I$138:$BH$138,0))&lt;&gt;0,INDEX('Capacity Summary'!$I$139:$BH$238,MATCH('Capacity Backing (Hide)'!CP$132,'Capacity Summary'!$B$139:$B$238,0),MATCH('Capacity Backing (Hide)'!$A155,'Capacity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(Hide)'!$A155,'Capacity Summary'!$I$138:$BH$138,0))&lt;&gt;0,INDEX('Capacity Summary'!$I$139:$BH$238,MATCH('Capacity Backing (Hide)'!CQ$132,'Capacity Summary'!$B$139:$B$238,0),MATCH('Capacity Backing (Hide)'!$A155,'Capacity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(Hide)'!$A155,'Capacity Summary'!$I$138:$BH$138,0))&lt;&gt;0,INDEX('Capacity Summary'!$I$139:$BH$238,MATCH('Capacity Backing (Hide)'!CR$132,'Capacity Summary'!$B$139:$B$238,0),MATCH('Capacity Backing (Hide)'!$A155,'Capacity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(Hide)'!$A155,'Capacity Summary'!$I$138:$BH$138,0))&lt;&gt;0,INDEX('Capacity Summary'!$I$139:$BH$238,MATCH('Capacity Backing (Hide)'!CS$132,'Capacity Summary'!$B$139:$B$238,0),MATCH('Capacity Backing (Hide)'!$A155,'Capacity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(Hide)'!$A155,'Capacity Summary'!$I$138:$BH$138,0))&lt;&gt;0,INDEX('Capacity Summary'!$I$139:$BH$238,MATCH('Capacity Backing (Hide)'!CT$132,'Capacity Summary'!$B$139:$B$238,0),MATCH('Capacity Backing (Hide)'!$A155,'Capacity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(Hide)'!$A155,'Capacity Summary'!$I$138:$BH$138,0))&lt;&gt;0,INDEX('Capacity Summary'!$I$139:$BH$238,MATCH('Capacity Backing (Hide)'!CU$132,'Capacity Summary'!$B$139:$B$238,0),MATCH('Capacity Backing (Hide)'!$A155,'Capacity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(Hide)'!$A155,'Capacity Summary'!$I$138:$BH$138,0))&lt;&gt;0,INDEX('Capacity Summary'!$I$139:$BH$238,MATCH('Capacity Backing (Hide)'!CV$132,'Capacity Summary'!$B$139:$B$238,0),MATCH('Capacity Backing (Hide)'!$A155,'Capacity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(Hide)'!$A155,'Capacity Summary'!$I$138:$BH$138,0))&lt;&gt;0,INDEX('Capacity Summary'!$I$139:$BH$238,MATCH('Capacity Backing (Hide)'!CW$132,'Capacity Summary'!$B$139:$B$238,0),MATCH('Capacity Backing (Hide)'!$A155,'Capacity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6" spans="1:101" x14ac:dyDescent="0.35">
      <c r="A156" s="2">
        <f ca="1">'Required Capacity (Hide)'!E26</f>
        <v>44351</v>
      </c>
      <c r="B15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(Hide)'!$A156,'Capacity Summary'!$I$138:$BH$138,0))&lt;&gt;0,INDEX('Capacity Summary'!$I$139:$BH$238,MATCH('Capacity Backing (Hide)'!B$132,'Capacity Summary'!$B$139:$B$238,0),MATCH('Capacity Backing (Hide)'!$A156,'Capacity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(Hide)'!$A156,'Capacity Summary'!$I$138:$BH$138,0))&lt;&gt;0,INDEX('Capacity Summary'!$I$139:$BH$238,MATCH('Capacity Backing (Hide)'!C$132,'Capacity Summary'!$B$139:$B$238,0),MATCH('Capacity Backing (Hide)'!$A156,'Capacity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(Hide)'!$A156,'Capacity Summary'!$I$138:$BH$138,0))&lt;&gt;0,INDEX('Capacity Summary'!$I$139:$BH$238,MATCH('Capacity Backing (Hide)'!D$132,'Capacity Summary'!$B$139:$B$238,0),MATCH('Capacity Backing (Hide)'!$A156,'Capacity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(Hide)'!$A156,'Capacity Summary'!$I$138:$BH$138,0))&lt;&gt;0,INDEX('Capacity Summary'!$I$139:$BH$238,MATCH('Capacity Backing (Hide)'!E$132,'Capacity Summary'!$B$139:$B$238,0),MATCH('Capacity Backing (Hide)'!$A156,'Capacity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(Hide)'!$A156,'Capacity Summary'!$I$138:$BH$138,0))&lt;&gt;0,INDEX('Capacity Summary'!$I$139:$BH$238,MATCH('Capacity Backing (Hide)'!F$132,'Capacity Summary'!$B$139:$B$238,0),MATCH('Capacity Backing (Hide)'!$A156,'Capacity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(Hide)'!$A156,'Capacity Summary'!$I$138:$BH$138,0))&lt;&gt;0,INDEX('Capacity Summary'!$I$139:$BH$238,MATCH('Capacity Backing (Hide)'!G$132,'Capacity Summary'!$B$139:$B$238,0),MATCH('Capacity Backing (Hide)'!$A156,'Capacity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(Hide)'!$A156,'Capacity Summary'!$I$138:$BH$138,0))&lt;&gt;0,INDEX('Capacity Summary'!$I$139:$BH$238,MATCH('Capacity Backing (Hide)'!H$132,'Capacity Summary'!$B$139:$B$238,0),MATCH('Capacity Backing (Hide)'!$A156,'Capacity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(Hide)'!$A156,'Capacity Summary'!$I$138:$BH$138,0))&lt;&gt;0,INDEX('Capacity Summary'!$I$139:$BH$238,MATCH('Capacity Backing (Hide)'!I$132,'Capacity Summary'!$B$139:$B$238,0),MATCH('Capacity Backing (Hide)'!$A156,'Capacity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(Hide)'!$A156,'Capacity Summary'!$I$138:$BH$138,0))&lt;&gt;0,INDEX('Capacity Summary'!$I$139:$BH$238,MATCH('Capacity Backing (Hide)'!J$132,'Capacity Summary'!$B$139:$B$238,0),MATCH('Capacity Backing (Hide)'!$A156,'Capacity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(Hide)'!$A156,'Capacity Summary'!$I$138:$BH$138,0))&lt;&gt;0,INDEX('Capacity Summary'!$I$139:$BH$238,MATCH('Capacity Backing (Hide)'!K$132,'Capacity Summary'!$B$139:$B$238,0),MATCH('Capacity Backing (Hide)'!$A156,'Capacity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(Hide)'!$A156,'Capacity Summary'!$I$138:$BH$138,0))&lt;&gt;0,INDEX('Capacity Summary'!$I$139:$BH$238,MATCH('Capacity Backing (Hide)'!L$132,'Capacity Summary'!$B$139:$B$238,0),MATCH('Capacity Backing (Hide)'!$A156,'Capacity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(Hide)'!$A156,'Capacity Summary'!$I$138:$BH$138,0))&lt;&gt;0,INDEX('Capacity Summary'!$I$139:$BH$238,MATCH('Capacity Backing (Hide)'!M$132,'Capacity Summary'!$B$139:$B$238,0),MATCH('Capacity Backing (Hide)'!$A156,'Capacity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(Hide)'!$A156,'Capacity Summary'!$I$138:$BH$138,0))&lt;&gt;0,INDEX('Capacity Summary'!$I$139:$BH$238,MATCH('Capacity Backing (Hide)'!N$132,'Capacity Summary'!$B$139:$B$238,0),MATCH('Capacity Backing (Hide)'!$A156,'Capacity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(Hide)'!$A156,'Capacity Summary'!$I$138:$BH$138,0))&lt;&gt;0,INDEX('Capacity Summary'!$I$139:$BH$238,MATCH('Capacity Backing (Hide)'!O$132,'Capacity Summary'!$B$139:$B$238,0),MATCH('Capacity Backing (Hide)'!$A156,'Capacity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(Hide)'!$A156,'Capacity Summary'!$I$138:$BH$138,0))&lt;&gt;0,INDEX('Capacity Summary'!$I$139:$BH$238,MATCH('Capacity Backing (Hide)'!P$132,'Capacity Summary'!$B$139:$B$238,0),MATCH('Capacity Backing (Hide)'!$A156,'Capacity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(Hide)'!$A156,'Capacity Summary'!$I$138:$BH$138,0))&lt;&gt;0,INDEX('Capacity Summary'!$I$139:$BH$238,MATCH('Capacity Backing (Hide)'!Q$132,'Capacity Summary'!$B$139:$B$238,0),MATCH('Capacity Backing (Hide)'!$A156,'Capacity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(Hide)'!$A156,'Capacity Summary'!$I$138:$BH$138,0))&lt;&gt;0,INDEX('Capacity Summary'!$I$139:$BH$238,MATCH('Capacity Backing (Hide)'!R$132,'Capacity Summary'!$B$139:$B$238,0),MATCH('Capacity Backing (Hide)'!$A156,'Capacity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(Hide)'!$A156,'Capacity Summary'!$I$138:$BH$138,0))&lt;&gt;0,INDEX('Capacity Summary'!$I$139:$BH$238,MATCH('Capacity Backing (Hide)'!S$132,'Capacity Summary'!$B$139:$B$238,0),MATCH('Capacity Backing (Hide)'!$A156,'Capacity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(Hide)'!$A156,'Capacity Summary'!$I$138:$BH$138,0))&lt;&gt;0,INDEX('Capacity Summary'!$I$139:$BH$238,MATCH('Capacity Backing (Hide)'!T$132,'Capacity Summary'!$B$139:$B$238,0),MATCH('Capacity Backing (Hide)'!$A156,'Capacity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(Hide)'!$A156,'Capacity Summary'!$I$138:$BH$138,0))&lt;&gt;0,INDEX('Capacity Summary'!$I$139:$BH$238,MATCH('Capacity Backing (Hide)'!U$132,'Capacity Summary'!$B$139:$B$238,0),MATCH('Capacity Backing (Hide)'!$A156,'Capacity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(Hide)'!$A156,'Capacity Summary'!$I$138:$BH$138,0))&lt;&gt;0,INDEX('Capacity Summary'!$I$139:$BH$238,MATCH('Capacity Backing (Hide)'!V$132,'Capacity Summary'!$B$139:$B$238,0),MATCH('Capacity Backing (Hide)'!$A156,'Capacity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(Hide)'!$A156,'Capacity Summary'!$I$138:$BH$138,0))&lt;&gt;0,INDEX('Capacity Summary'!$I$139:$BH$238,MATCH('Capacity Backing (Hide)'!W$132,'Capacity Summary'!$B$139:$B$238,0),MATCH('Capacity Backing (Hide)'!$A156,'Capacity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(Hide)'!$A156,'Capacity Summary'!$I$138:$BH$138,0))&lt;&gt;0,INDEX('Capacity Summary'!$I$139:$BH$238,MATCH('Capacity Backing (Hide)'!X$132,'Capacity Summary'!$B$139:$B$238,0),MATCH('Capacity Backing (Hide)'!$A156,'Capacity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(Hide)'!$A156,'Capacity Summary'!$I$138:$BH$138,0))&lt;&gt;0,INDEX('Capacity Summary'!$I$139:$BH$238,MATCH('Capacity Backing (Hide)'!Y$132,'Capacity Summary'!$B$139:$B$238,0),MATCH('Capacity Backing (Hide)'!$A156,'Capacity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(Hide)'!$A156,'Capacity Summary'!$I$138:$BH$138,0))&lt;&gt;0,INDEX('Capacity Summary'!$I$139:$BH$238,MATCH('Capacity Backing (Hide)'!Z$132,'Capacity Summary'!$B$139:$B$238,0),MATCH('Capacity Backing (Hide)'!$A156,'Capacity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(Hide)'!$A156,'Capacity Summary'!$I$138:$BH$138,0))&lt;&gt;0,INDEX('Capacity Summary'!$I$139:$BH$238,MATCH('Capacity Backing (Hide)'!AA$132,'Capacity Summary'!$B$139:$B$238,0),MATCH('Capacity Backing (Hide)'!$A156,'Capacity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(Hide)'!$A156,'Capacity Summary'!$I$138:$BH$138,0))&lt;&gt;0,INDEX('Capacity Summary'!$I$139:$BH$238,MATCH('Capacity Backing (Hide)'!AB$132,'Capacity Summary'!$B$139:$B$238,0),MATCH('Capacity Backing (Hide)'!$A156,'Capacity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(Hide)'!$A156,'Capacity Summary'!$I$138:$BH$138,0))&lt;&gt;0,INDEX('Capacity Summary'!$I$139:$BH$238,MATCH('Capacity Backing (Hide)'!AC$132,'Capacity Summary'!$B$139:$B$238,0),MATCH('Capacity Backing (Hide)'!$A156,'Capacity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(Hide)'!$A156,'Capacity Summary'!$I$138:$BH$138,0))&lt;&gt;0,INDEX('Capacity Summary'!$I$139:$BH$238,MATCH('Capacity Backing (Hide)'!AD$132,'Capacity Summary'!$B$139:$B$238,0),MATCH('Capacity Backing (Hide)'!$A156,'Capacity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(Hide)'!$A156,'Capacity Summary'!$I$138:$BH$138,0))&lt;&gt;0,INDEX('Capacity Summary'!$I$139:$BH$238,MATCH('Capacity Backing (Hide)'!AE$132,'Capacity Summary'!$B$139:$B$238,0),MATCH('Capacity Backing (Hide)'!$A156,'Capacity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(Hide)'!$A156,'Capacity Summary'!$I$138:$BH$138,0))&lt;&gt;0,INDEX('Capacity Summary'!$I$139:$BH$238,MATCH('Capacity Backing (Hide)'!AF$132,'Capacity Summary'!$B$139:$B$238,0),MATCH('Capacity Backing (Hide)'!$A156,'Capacity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(Hide)'!$A156,'Capacity Summary'!$I$138:$BH$138,0))&lt;&gt;0,INDEX('Capacity Summary'!$I$139:$BH$238,MATCH('Capacity Backing (Hide)'!AG$132,'Capacity Summary'!$B$139:$B$238,0),MATCH('Capacity Backing (Hide)'!$A156,'Capacity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(Hide)'!$A156,'Capacity Summary'!$I$138:$BH$138,0))&lt;&gt;0,INDEX('Capacity Summary'!$I$139:$BH$238,MATCH('Capacity Backing (Hide)'!AH$132,'Capacity Summary'!$B$139:$B$238,0),MATCH('Capacity Backing (Hide)'!$A156,'Capacity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(Hide)'!$A156,'Capacity Summary'!$I$138:$BH$138,0))&lt;&gt;0,INDEX('Capacity Summary'!$I$139:$BH$238,MATCH('Capacity Backing (Hide)'!AI$132,'Capacity Summary'!$B$139:$B$238,0),MATCH('Capacity Backing (Hide)'!$A156,'Capacity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(Hide)'!$A156,'Capacity Summary'!$I$138:$BH$138,0))&lt;&gt;0,INDEX('Capacity Summary'!$I$139:$BH$238,MATCH('Capacity Backing (Hide)'!AJ$132,'Capacity Summary'!$B$139:$B$238,0),MATCH('Capacity Backing (Hide)'!$A156,'Capacity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(Hide)'!$A156,'Capacity Summary'!$I$138:$BH$138,0))&lt;&gt;0,INDEX('Capacity Summary'!$I$139:$BH$238,MATCH('Capacity Backing (Hide)'!AK$132,'Capacity Summary'!$B$139:$B$238,0),MATCH('Capacity Backing (Hide)'!$A156,'Capacity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(Hide)'!$A156,'Capacity Summary'!$I$138:$BH$138,0))&lt;&gt;0,INDEX('Capacity Summary'!$I$139:$BH$238,MATCH('Capacity Backing (Hide)'!AL$132,'Capacity Summary'!$B$139:$B$238,0),MATCH('Capacity Backing (Hide)'!$A156,'Capacity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(Hide)'!$A156,'Capacity Summary'!$I$138:$BH$138,0))&lt;&gt;0,INDEX('Capacity Summary'!$I$139:$BH$238,MATCH('Capacity Backing (Hide)'!AM$132,'Capacity Summary'!$B$139:$B$238,0),MATCH('Capacity Backing (Hide)'!$A156,'Capacity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(Hide)'!$A156,'Capacity Summary'!$I$138:$BH$138,0))&lt;&gt;0,INDEX('Capacity Summary'!$I$139:$BH$238,MATCH('Capacity Backing (Hide)'!AN$132,'Capacity Summary'!$B$139:$B$238,0),MATCH('Capacity Backing (Hide)'!$A156,'Capacity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(Hide)'!$A156,'Capacity Summary'!$I$138:$BH$138,0))&lt;&gt;0,INDEX('Capacity Summary'!$I$139:$BH$238,MATCH('Capacity Backing (Hide)'!AO$132,'Capacity Summary'!$B$139:$B$238,0),MATCH('Capacity Backing (Hide)'!$A156,'Capacity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(Hide)'!$A156,'Capacity Summary'!$I$138:$BH$138,0))&lt;&gt;0,INDEX('Capacity Summary'!$I$139:$BH$238,MATCH('Capacity Backing (Hide)'!AP$132,'Capacity Summary'!$B$139:$B$238,0),MATCH('Capacity Backing (Hide)'!$A156,'Capacity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(Hide)'!$A156,'Capacity Summary'!$I$138:$BH$138,0))&lt;&gt;0,INDEX('Capacity Summary'!$I$139:$BH$238,MATCH('Capacity Backing (Hide)'!AQ$132,'Capacity Summary'!$B$139:$B$238,0),MATCH('Capacity Backing (Hide)'!$A156,'Capacity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(Hide)'!$A156,'Capacity Summary'!$I$138:$BH$138,0))&lt;&gt;0,INDEX('Capacity Summary'!$I$139:$BH$238,MATCH('Capacity Backing (Hide)'!AR$132,'Capacity Summary'!$B$139:$B$238,0),MATCH('Capacity Backing (Hide)'!$A156,'Capacity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(Hide)'!$A156,'Capacity Summary'!$I$138:$BH$138,0))&lt;&gt;0,INDEX('Capacity Summary'!$I$139:$BH$238,MATCH('Capacity Backing (Hide)'!AS$132,'Capacity Summary'!$B$139:$B$238,0),MATCH('Capacity Backing (Hide)'!$A156,'Capacity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(Hide)'!$A156,'Capacity Summary'!$I$138:$BH$138,0))&lt;&gt;0,INDEX('Capacity Summary'!$I$139:$BH$238,MATCH('Capacity Backing (Hide)'!AT$132,'Capacity Summary'!$B$139:$B$238,0),MATCH('Capacity Backing (Hide)'!$A156,'Capacity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(Hide)'!$A156,'Capacity Summary'!$I$138:$BH$138,0))&lt;&gt;0,INDEX('Capacity Summary'!$I$139:$BH$238,MATCH('Capacity Backing (Hide)'!AU$132,'Capacity Summary'!$B$139:$B$238,0),MATCH('Capacity Backing (Hide)'!$A156,'Capacity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(Hide)'!$A156,'Capacity Summary'!$I$138:$BH$138,0))&lt;&gt;0,INDEX('Capacity Summary'!$I$139:$BH$238,MATCH('Capacity Backing (Hide)'!AV$132,'Capacity Summary'!$B$139:$B$238,0),MATCH('Capacity Backing (Hide)'!$A156,'Capacity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(Hide)'!$A156,'Capacity Summary'!$I$138:$BH$138,0))&lt;&gt;0,INDEX('Capacity Summary'!$I$139:$BH$238,MATCH('Capacity Backing (Hide)'!AW$132,'Capacity Summary'!$B$139:$B$238,0),MATCH('Capacity Backing (Hide)'!$A156,'Capacity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(Hide)'!$A156,'Capacity Summary'!$I$138:$BH$138,0))&lt;&gt;0,INDEX('Capacity Summary'!$I$139:$BH$238,MATCH('Capacity Backing (Hide)'!AX$132,'Capacity Summary'!$B$139:$B$238,0),MATCH('Capacity Backing (Hide)'!$A156,'Capacity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(Hide)'!$A156,'Capacity Summary'!$I$138:$BH$138,0))&lt;&gt;0,INDEX('Capacity Summary'!$I$139:$BH$238,MATCH('Capacity Backing (Hide)'!AY$132,'Capacity Summary'!$B$139:$B$238,0),MATCH('Capacity Backing (Hide)'!$A156,'Capacity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(Hide)'!$A156,'Capacity Summary'!$I$138:$BH$138,0))&lt;&gt;0,INDEX('Capacity Summary'!$I$139:$BH$238,MATCH('Capacity Backing (Hide)'!AZ$132,'Capacity Summary'!$B$139:$B$238,0),MATCH('Capacity Backing (Hide)'!$A156,'Capacity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(Hide)'!$A156,'Capacity Summary'!$I$138:$BH$138,0))&lt;&gt;0,INDEX('Capacity Summary'!$I$139:$BH$238,MATCH('Capacity Backing (Hide)'!BA$132,'Capacity Summary'!$B$139:$B$238,0),MATCH('Capacity Backing (Hide)'!$A156,'Capacity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(Hide)'!$A156,'Capacity Summary'!$I$138:$BH$138,0))&lt;&gt;0,INDEX('Capacity Summary'!$I$139:$BH$238,MATCH('Capacity Backing (Hide)'!BB$132,'Capacity Summary'!$B$139:$B$238,0),MATCH('Capacity Backing (Hide)'!$A156,'Capacity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(Hide)'!$A156,'Capacity Summary'!$I$138:$BH$138,0))&lt;&gt;0,INDEX('Capacity Summary'!$I$139:$BH$238,MATCH('Capacity Backing (Hide)'!BC$132,'Capacity Summary'!$B$139:$B$238,0),MATCH('Capacity Backing (Hide)'!$A156,'Capacity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(Hide)'!$A156,'Capacity Summary'!$I$138:$BH$138,0))&lt;&gt;0,INDEX('Capacity Summary'!$I$139:$BH$238,MATCH('Capacity Backing (Hide)'!BD$132,'Capacity Summary'!$B$139:$B$238,0),MATCH('Capacity Backing (Hide)'!$A156,'Capacity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(Hide)'!$A156,'Capacity Summary'!$I$138:$BH$138,0))&lt;&gt;0,INDEX('Capacity Summary'!$I$139:$BH$238,MATCH('Capacity Backing (Hide)'!BE$132,'Capacity Summary'!$B$139:$B$238,0),MATCH('Capacity Backing (Hide)'!$A156,'Capacity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(Hide)'!$A156,'Capacity Summary'!$I$138:$BH$138,0))&lt;&gt;0,INDEX('Capacity Summary'!$I$139:$BH$238,MATCH('Capacity Backing (Hide)'!BF$132,'Capacity Summary'!$B$139:$B$238,0),MATCH('Capacity Backing (Hide)'!$A156,'Capacity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(Hide)'!$A156,'Capacity Summary'!$I$138:$BH$138,0))&lt;&gt;0,INDEX('Capacity Summary'!$I$139:$BH$238,MATCH('Capacity Backing (Hide)'!BG$132,'Capacity Summary'!$B$139:$B$238,0),MATCH('Capacity Backing (Hide)'!$A156,'Capacity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(Hide)'!$A156,'Capacity Summary'!$I$138:$BH$138,0))&lt;&gt;0,INDEX('Capacity Summary'!$I$139:$BH$238,MATCH('Capacity Backing (Hide)'!BH$132,'Capacity Summary'!$B$139:$B$238,0),MATCH('Capacity Backing (Hide)'!$A156,'Capacity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(Hide)'!$A156,'Capacity Summary'!$I$138:$BH$138,0))&lt;&gt;0,INDEX('Capacity Summary'!$I$139:$BH$238,MATCH('Capacity Backing (Hide)'!BI$132,'Capacity Summary'!$B$139:$B$238,0),MATCH('Capacity Backing (Hide)'!$A156,'Capacity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(Hide)'!$A156,'Capacity Summary'!$I$138:$BH$138,0))&lt;&gt;0,INDEX('Capacity Summary'!$I$139:$BH$238,MATCH('Capacity Backing (Hide)'!BJ$132,'Capacity Summary'!$B$139:$B$238,0),MATCH('Capacity Backing (Hide)'!$A156,'Capacity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(Hide)'!$A156,'Capacity Summary'!$I$138:$BH$138,0))&lt;&gt;0,INDEX('Capacity Summary'!$I$139:$BH$238,MATCH('Capacity Backing (Hide)'!BK$132,'Capacity Summary'!$B$139:$B$238,0),MATCH('Capacity Backing (Hide)'!$A156,'Capacity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(Hide)'!$A156,'Capacity Summary'!$I$138:$BH$138,0))&lt;&gt;0,INDEX('Capacity Summary'!$I$139:$BH$238,MATCH('Capacity Backing (Hide)'!BL$132,'Capacity Summary'!$B$139:$B$238,0),MATCH('Capacity Backing (Hide)'!$A156,'Capacity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(Hide)'!$A156,'Capacity Summary'!$I$138:$BH$138,0))&lt;&gt;0,INDEX('Capacity Summary'!$I$139:$BH$238,MATCH('Capacity Backing (Hide)'!BM$132,'Capacity Summary'!$B$139:$B$238,0),MATCH('Capacity Backing (Hide)'!$A156,'Capacity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(Hide)'!$A156,'Capacity Summary'!$I$138:$BH$138,0))&lt;&gt;0,INDEX('Capacity Summary'!$I$139:$BH$238,MATCH('Capacity Backing (Hide)'!BN$132,'Capacity Summary'!$B$139:$B$238,0),MATCH('Capacity Backing (Hide)'!$A156,'Capacity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(Hide)'!$A156,'Capacity Summary'!$I$138:$BH$138,0))&lt;&gt;0,INDEX('Capacity Summary'!$I$139:$BH$238,MATCH('Capacity Backing (Hide)'!BO$132,'Capacity Summary'!$B$139:$B$238,0),MATCH('Capacity Backing (Hide)'!$A156,'Capacity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(Hide)'!$A156,'Capacity Summary'!$I$138:$BH$138,0))&lt;&gt;0,INDEX('Capacity Summary'!$I$139:$BH$238,MATCH('Capacity Backing (Hide)'!BP$132,'Capacity Summary'!$B$139:$B$238,0),MATCH('Capacity Backing (Hide)'!$A156,'Capacity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(Hide)'!$A156,'Capacity Summary'!$I$138:$BH$138,0))&lt;&gt;0,INDEX('Capacity Summary'!$I$139:$BH$238,MATCH('Capacity Backing (Hide)'!BQ$132,'Capacity Summary'!$B$139:$B$238,0),MATCH('Capacity Backing (Hide)'!$A156,'Capacity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(Hide)'!$A156,'Capacity Summary'!$I$138:$BH$138,0))&lt;&gt;0,INDEX('Capacity Summary'!$I$139:$BH$238,MATCH('Capacity Backing (Hide)'!BR$132,'Capacity Summary'!$B$139:$B$238,0),MATCH('Capacity Backing (Hide)'!$A156,'Capacity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(Hide)'!$A156,'Capacity Summary'!$I$138:$BH$138,0))&lt;&gt;0,INDEX('Capacity Summary'!$I$139:$BH$238,MATCH('Capacity Backing (Hide)'!BS$132,'Capacity Summary'!$B$139:$B$238,0),MATCH('Capacity Backing (Hide)'!$A156,'Capacity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(Hide)'!$A156,'Capacity Summary'!$I$138:$BH$138,0))&lt;&gt;0,INDEX('Capacity Summary'!$I$139:$BH$238,MATCH('Capacity Backing (Hide)'!BT$132,'Capacity Summary'!$B$139:$B$238,0),MATCH('Capacity Backing (Hide)'!$A156,'Capacity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(Hide)'!$A156,'Capacity Summary'!$I$138:$BH$138,0))&lt;&gt;0,INDEX('Capacity Summary'!$I$139:$BH$238,MATCH('Capacity Backing (Hide)'!BU$132,'Capacity Summary'!$B$139:$B$238,0),MATCH('Capacity Backing (Hide)'!$A156,'Capacity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(Hide)'!$A156,'Capacity Summary'!$I$138:$BH$138,0))&lt;&gt;0,INDEX('Capacity Summary'!$I$139:$BH$238,MATCH('Capacity Backing (Hide)'!BV$132,'Capacity Summary'!$B$139:$B$238,0),MATCH('Capacity Backing (Hide)'!$A156,'Capacity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(Hide)'!$A156,'Capacity Summary'!$I$138:$BH$138,0))&lt;&gt;0,INDEX('Capacity Summary'!$I$139:$BH$238,MATCH('Capacity Backing (Hide)'!BW$132,'Capacity Summary'!$B$139:$B$238,0),MATCH('Capacity Backing (Hide)'!$A156,'Capacity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(Hide)'!$A156,'Capacity Summary'!$I$138:$BH$138,0))&lt;&gt;0,INDEX('Capacity Summary'!$I$139:$BH$238,MATCH('Capacity Backing (Hide)'!BX$132,'Capacity Summary'!$B$139:$B$238,0),MATCH('Capacity Backing (Hide)'!$A156,'Capacity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(Hide)'!$A156,'Capacity Summary'!$I$138:$BH$138,0))&lt;&gt;0,INDEX('Capacity Summary'!$I$139:$BH$238,MATCH('Capacity Backing (Hide)'!BY$132,'Capacity Summary'!$B$139:$B$238,0),MATCH('Capacity Backing (Hide)'!$A156,'Capacity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(Hide)'!$A156,'Capacity Summary'!$I$138:$BH$138,0))&lt;&gt;0,INDEX('Capacity Summary'!$I$139:$BH$238,MATCH('Capacity Backing (Hide)'!BZ$132,'Capacity Summary'!$B$139:$B$238,0),MATCH('Capacity Backing (Hide)'!$A156,'Capacity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(Hide)'!$A156,'Capacity Summary'!$I$138:$BH$138,0))&lt;&gt;0,INDEX('Capacity Summary'!$I$139:$BH$238,MATCH('Capacity Backing (Hide)'!CA$132,'Capacity Summary'!$B$139:$B$238,0),MATCH('Capacity Backing (Hide)'!$A156,'Capacity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(Hide)'!$A156,'Capacity Summary'!$I$138:$BH$138,0))&lt;&gt;0,INDEX('Capacity Summary'!$I$139:$BH$238,MATCH('Capacity Backing (Hide)'!CB$132,'Capacity Summary'!$B$139:$B$238,0),MATCH('Capacity Backing (Hide)'!$A156,'Capacity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(Hide)'!$A156,'Capacity Summary'!$I$138:$BH$138,0))&lt;&gt;0,INDEX('Capacity Summary'!$I$139:$BH$238,MATCH('Capacity Backing (Hide)'!CC$132,'Capacity Summary'!$B$139:$B$238,0),MATCH('Capacity Backing (Hide)'!$A156,'Capacity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(Hide)'!$A156,'Capacity Summary'!$I$138:$BH$138,0))&lt;&gt;0,INDEX('Capacity Summary'!$I$139:$BH$238,MATCH('Capacity Backing (Hide)'!CD$132,'Capacity Summary'!$B$139:$B$238,0),MATCH('Capacity Backing (Hide)'!$A156,'Capacity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(Hide)'!$A156,'Capacity Summary'!$I$138:$BH$138,0))&lt;&gt;0,INDEX('Capacity Summary'!$I$139:$BH$238,MATCH('Capacity Backing (Hide)'!CE$132,'Capacity Summary'!$B$139:$B$238,0),MATCH('Capacity Backing (Hide)'!$A156,'Capacity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(Hide)'!$A156,'Capacity Summary'!$I$138:$BH$138,0))&lt;&gt;0,INDEX('Capacity Summary'!$I$139:$BH$238,MATCH('Capacity Backing (Hide)'!CF$132,'Capacity Summary'!$B$139:$B$238,0),MATCH('Capacity Backing (Hide)'!$A156,'Capacity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(Hide)'!$A156,'Capacity Summary'!$I$138:$BH$138,0))&lt;&gt;0,INDEX('Capacity Summary'!$I$139:$BH$238,MATCH('Capacity Backing (Hide)'!CG$132,'Capacity Summary'!$B$139:$B$238,0),MATCH('Capacity Backing (Hide)'!$A156,'Capacity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(Hide)'!$A156,'Capacity Summary'!$I$138:$BH$138,0))&lt;&gt;0,INDEX('Capacity Summary'!$I$139:$BH$238,MATCH('Capacity Backing (Hide)'!CH$132,'Capacity Summary'!$B$139:$B$238,0),MATCH('Capacity Backing (Hide)'!$A156,'Capacity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(Hide)'!$A156,'Capacity Summary'!$I$138:$BH$138,0))&lt;&gt;0,INDEX('Capacity Summary'!$I$139:$BH$238,MATCH('Capacity Backing (Hide)'!CI$132,'Capacity Summary'!$B$139:$B$238,0),MATCH('Capacity Backing (Hide)'!$A156,'Capacity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(Hide)'!$A156,'Capacity Summary'!$I$138:$BH$138,0))&lt;&gt;0,INDEX('Capacity Summary'!$I$139:$BH$238,MATCH('Capacity Backing (Hide)'!CJ$132,'Capacity Summary'!$B$139:$B$238,0),MATCH('Capacity Backing (Hide)'!$A156,'Capacity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(Hide)'!$A156,'Capacity Summary'!$I$138:$BH$138,0))&lt;&gt;0,INDEX('Capacity Summary'!$I$139:$BH$238,MATCH('Capacity Backing (Hide)'!CK$132,'Capacity Summary'!$B$139:$B$238,0),MATCH('Capacity Backing (Hide)'!$A156,'Capacity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(Hide)'!$A156,'Capacity Summary'!$I$138:$BH$138,0))&lt;&gt;0,INDEX('Capacity Summary'!$I$139:$BH$238,MATCH('Capacity Backing (Hide)'!CL$132,'Capacity Summary'!$B$139:$B$238,0),MATCH('Capacity Backing (Hide)'!$A156,'Capacity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(Hide)'!$A156,'Capacity Summary'!$I$138:$BH$138,0))&lt;&gt;0,INDEX('Capacity Summary'!$I$139:$BH$238,MATCH('Capacity Backing (Hide)'!CM$132,'Capacity Summary'!$B$139:$B$238,0),MATCH('Capacity Backing (Hide)'!$A156,'Capacity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(Hide)'!$A156,'Capacity Summary'!$I$138:$BH$138,0))&lt;&gt;0,INDEX('Capacity Summary'!$I$139:$BH$238,MATCH('Capacity Backing (Hide)'!CN$132,'Capacity Summary'!$B$139:$B$238,0),MATCH('Capacity Backing (Hide)'!$A156,'Capacity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(Hide)'!$A156,'Capacity Summary'!$I$138:$BH$138,0))&lt;&gt;0,INDEX('Capacity Summary'!$I$139:$BH$238,MATCH('Capacity Backing (Hide)'!CO$132,'Capacity Summary'!$B$139:$B$238,0),MATCH('Capacity Backing (Hide)'!$A156,'Capacity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(Hide)'!$A156,'Capacity Summary'!$I$138:$BH$138,0))&lt;&gt;0,INDEX('Capacity Summary'!$I$139:$BH$238,MATCH('Capacity Backing (Hide)'!CP$132,'Capacity Summary'!$B$139:$B$238,0),MATCH('Capacity Backing (Hide)'!$A156,'Capacity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(Hide)'!$A156,'Capacity Summary'!$I$138:$BH$138,0))&lt;&gt;0,INDEX('Capacity Summary'!$I$139:$BH$238,MATCH('Capacity Backing (Hide)'!CQ$132,'Capacity Summary'!$B$139:$B$238,0),MATCH('Capacity Backing (Hide)'!$A156,'Capacity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(Hide)'!$A156,'Capacity Summary'!$I$138:$BH$138,0))&lt;&gt;0,INDEX('Capacity Summary'!$I$139:$BH$238,MATCH('Capacity Backing (Hide)'!CR$132,'Capacity Summary'!$B$139:$B$238,0),MATCH('Capacity Backing (Hide)'!$A156,'Capacity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(Hide)'!$A156,'Capacity Summary'!$I$138:$BH$138,0))&lt;&gt;0,INDEX('Capacity Summary'!$I$139:$BH$238,MATCH('Capacity Backing (Hide)'!CS$132,'Capacity Summary'!$B$139:$B$238,0),MATCH('Capacity Backing (Hide)'!$A156,'Capacity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(Hide)'!$A156,'Capacity Summary'!$I$138:$BH$138,0))&lt;&gt;0,INDEX('Capacity Summary'!$I$139:$BH$238,MATCH('Capacity Backing (Hide)'!CT$132,'Capacity Summary'!$B$139:$B$238,0),MATCH('Capacity Backing (Hide)'!$A156,'Capacity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(Hide)'!$A156,'Capacity Summary'!$I$138:$BH$138,0))&lt;&gt;0,INDEX('Capacity Summary'!$I$139:$BH$238,MATCH('Capacity Backing (Hide)'!CU$132,'Capacity Summary'!$B$139:$B$238,0),MATCH('Capacity Backing (Hide)'!$A156,'Capacity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(Hide)'!$A156,'Capacity Summary'!$I$138:$BH$138,0))&lt;&gt;0,INDEX('Capacity Summary'!$I$139:$BH$238,MATCH('Capacity Backing (Hide)'!CV$132,'Capacity Summary'!$B$139:$B$238,0),MATCH('Capacity Backing (Hide)'!$A156,'Capacity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(Hide)'!$A156,'Capacity Summary'!$I$138:$BH$138,0))&lt;&gt;0,INDEX('Capacity Summary'!$I$139:$BH$238,MATCH('Capacity Backing (Hide)'!CW$132,'Capacity Summary'!$B$139:$B$238,0),MATCH('Capacity Backing (Hide)'!$A156,'Capacity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7" spans="1:101" x14ac:dyDescent="0.35">
      <c r="A157" s="2">
        <f ca="1">'Required Capacity (Hide)'!E27</f>
        <v>44358</v>
      </c>
      <c r="B15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(Hide)'!$A157,'Capacity Summary'!$I$138:$BH$138,0))&lt;&gt;0,INDEX('Capacity Summary'!$I$139:$BH$238,MATCH('Capacity Backing (Hide)'!B$132,'Capacity Summary'!$B$139:$B$238,0),MATCH('Capacity Backing (Hide)'!$A157,'Capacity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(Hide)'!$A157,'Capacity Summary'!$I$138:$BH$138,0))&lt;&gt;0,INDEX('Capacity Summary'!$I$139:$BH$238,MATCH('Capacity Backing (Hide)'!C$132,'Capacity Summary'!$B$139:$B$238,0),MATCH('Capacity Backing (Hide)'!$A157,'Capacity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(Hide)'!$A157,'Capacity Summary'!$I$138:$BH$138,0))&lt;&gt;0,INDEX('Capacity Summary'!$I$139:$BH$238,MATCH('Capacity Backing (Hide)'!D$132,'Capacity Summary'!$B$139:$B$238,0),MATCH('Capacity Backing (Hide)'!$A157,'Capacity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(Hide)'!$A157,'Capacity Summary'!$I$138:$BH$138,0))&lt;&gt;0,INDEX('Capacity Summary'!$I$139:$BH$238,MATCH('Capacity Backing (Hide)'!E$132,'Capacity Summary'!$B$139:$B$238,0),MATCH('Capacity Backing (Hide)'!$A157,'Capacity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(Hide)'!$A157,'Capacity Summary'!$I$138:$BH$138,0))&lt;&gt;0,INDEX('Capacity Summary'!$I$139:$BH$238,MATCH('Capacity Backing (Hide)'!F$132,'Capacity Summary'!$B$139:$B$238,0),MATCH('Capacity Backing (Hide)'!$A157,'Capacity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(Hide)'!$A157,'Capacity Summary'!$I$138:$BH$138,0))&lt;&gt;0,INDEX('Capacity Summary'!$I$139:$BH$238,MATCH('Capacity Backing (Hide)'!G$132,'Capacity Summary'!$B$139:$B$238,0),MATCH('Capacity Backing (Hide)'!$A157,'Capacity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(Hide)'!$A157,'Capacity Summary'!$I$138:$BH$138,0))&lt;&gt;0,INDEX('Capacity Summary'!$I$139:$BH$238,MATCH('Capacity Backing (Hide)'!H$132,'Capacity Summary'!$B$139:$B$238,0),MATCH('Capacity Backing (Hide)'!$A157,'Capacity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(Hide)'!$A157,'Capacity Summary'!$I$138:$BH$138,0))&lt;&gt;0,INDEX('Capacity Summary'!$I$139:$BH$238,MATCH('Capacity Backing (Hide)'!I$132,'Capacity Summary'!$B$139:$B$238,0),MATCH('Capacity Backing (Hide)'!$A157,'Capacity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(Hide)'!$A157,'Capacity Summary'!$I$138:$BH$138,0))&lt;&gt;0,INDEX('Capacity Summary'!$I$139:$BH$238,MATCH('Capacity Backing (Hide)'!J$132,'Capacity Summary'!$B$139:$B$238,0),MATCH('Capacity Backing (Hide)'!$A157,'Capacity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(Hide)'!$A157,'Capacity Summary'!$I$138:$BH$138,0))&lt;&gt;0,INDEX('Capacity Summary'!$I$139:$BH$238,MATCH('Capacity Backing (Hide)'!K$132,'Capacity Summary'!$B$139:$B$238,0),MATCH('Capacity Backing (Hide)'!$A157,'Capacity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(Hide)'!$A157,'Capacity Summary'!$I$138:$BH$138,0))&lt;&gt;0,INDEX('Capacity Summary'!$I$139:$BH$238,MATCH('Capacity Backing (Hide)'!L$132,'Capacity Summary'!$B$139:$B$238,0),MATCH('Capacity Backing (Hide)'!$A157,'Capacity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(Hide)'!$A157,'Capacity Summary'!$I$138:$BH$138,0))&lt;&gt;0,INDEX('Capacity Summary'!$I$139:$BH$238,MATCH('Capacity Backing (Hide)'!M$132,'Capacity Summary'!$B$139:$B$238,0),MATCH('Capacity Backing (Hide)'!$A157,'Capacity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(Hide)'!$A157,'Capacity Summary'!$I$138:$BH$138,0))&lt;&gt;0,INDEX('Capacity Summary'!$I$139:$BH$238,MATCH('Capacity Backing (Hide)'!N$132,'Capacity Summary'!$B$139:$B$238,0),MATCH('Capacity Backing (Hide)'!$A157,'Capacity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(Hide)'!$A157,'Capacity Summary'!$I$138:$BH$138,0))&lt;&gt;0,INDEX('Capacity Summary'!$I$139:$BH$238,MATCH('Capacity Backing (Hide)'!O$132,'Capacity Summary'!$B$139:$B$238,0),MATCH('Capacity Backing (Hide)'!$A157,'Capacity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(Hide)'!$A157,'Capacity Summary'!$I$138:$BH$138,0))&lt;&gt;0,INDEX('Capacity Summary'!$I$139:$BH$238,MATCH('Capacity Backing (Hide)'!P$132,'Capacity Summary'!$B$139:$B$238,0),MATCH('Capacity Backing (Hide)'!$A157,'Capacity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(Hide)'!$A157,'Capacity Summary'!$I$138:$BH$138,0))&lt;&gt;0,INDEX('Capacity Summary'!$I$139:$BH$238,MATCH('Capacity Backing (Hide)'!Q$132,'Capacity Summary'!$B$139:$B$238,0),MATCH('Capacity Backing (Hide)'!$A157,'Capacity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(Hide)'!$A157,'Capacity Summary'!$I$138:$BH$138,0))&lt;&gt;0,INDEX('Capacity Summary'!$I$139:$BH$238,MATCH('Capacity Backing (Hide)'!R$132,'Capacity Summary'!$B$139:$B$238,0),MATCH('Capacity Backing (Hide)'!$A157,'Capacity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(Hide)'!$A157,'Capacity Summary'!$I$138:$BH$138,0))&lt;&gt;0,INDEX('Capacity Summary'!$I$139:$BH$238,MATCH('Capacity Backing (Hide)'!S$132,'Capacity Summary'!$B$139:$B$238,0),MATCH('Capacity Backing (Hide)'!$A157,'Capacity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(Hide)'!$A157,'Capacity Summary'!$I$138:$BH$138,0))&lt;&gt;0,INDEX('Capacity Summary'!$I$139:$BH$238,MATCH('Capacity Backing (Hide)'!T$132,'Capacity Summary'!$B$139:$B$238,0),MATCH('Capacity Backing (Hide)'!$A157,'Capacity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(Hide)'!$A157,'Capacity Summary'!$I$138:$BH$138,0))&lt;&gt;0,INDEX('Capacity Summary'!$I$139:$BH$238,MATCH('Capacity Backing (Hide)'!U$132,'Capacity Summary'!$B$139:$B$238,0),MATCH('Capacity Backing (Hide)'!$A157,'Capacity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(Hide)'!$A157,'Capacity Summary'!$I$138:$BH$138,0))&lt;&gt;0,INDEX('Capacity Summary'!$I$139:$BH$238,MATCH('Capacity Backing (Hide)'!V$132,'Capacity Summary'!$B$139:$B$238,0),MATCH('Capacity Backing (Hide)'!$A157,'Capacity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(Hide)'!$A157,'Capacity Summary'!$I$138:$BH$138,0))&lt;&gt;0,INDEX('Capacity Summary'!$I$139:$BH$238,MATCH('Capacity Backing (Hide)'!W$132,'Capacity Summary'!$B$139:$B$238,0),MATCH('Capacity Backing (Hide)'!$A157,'Capacity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(Hide)'!$A157,'Capacity Summary'!$I$138:$BH$138,0))&lt;&gt;0,INDEX('Capacity Summary'!$I$139:$BH$238,MATCH('Capacity Backing (Hide)'!X$132,'Capacity Summary'!$B$139:$B$238,0),MATCH('Capacity Backing (Hide)'!$A157,'Capacity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(Hide)'!$A157,'Capacity Summary'!$I$138:$BH$138,0))&lt;&gt;0,INDEX('Capacity Summary'!$I$139:$BH$238,MATCH('Capacity Backing (Hide)'!Y$132,'Capacity Summary'!$B$139:$B$238,0),MATCH('Capacity Backing (Hide)'!$A157,'Capacity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(Hide)'!$A157,'Capacity Summary'!$I$138:$BH$138,0))&lt;&gt;0,INDEX('Capacity Summary'!$I$139:$BH$238,MATCH('Capacity Backing (Hide)'!Z$132,'Capacity Summary'!$B$139:$B$238,0),MATCH('Capacity Backing (Hide)'!$A157,'Capacity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(Hide)'!$A157,'Capacity Summary'!$I$138:$BH$138,0))&lt;&gt;0,INDEX('Capacity Summary'!$I$139:$BH$238,MATCH('Capacity Backing (Hide)'!AA$132,'Capacity Summary'!$B$139:$B$238,0),MATCH('Capacity Backing (Hide)'!$A157,'Capacity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(Hide)'!$A157,'Capacity Summary'!$I$138:$BH$138,0))&lt;&gt;0,INDEX('Capacity Summary'!$I$139:$BH$238,MATCH('Capacity Backing (Hide)'!AB$132,'Capacity Summary'!$B$139:$B$238,0),MATCH('Capacity Backing (Hide)'!$A157,'Capacity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(Hide)'!$A157,'Capacity Summary'!$I$138:$BH$138,0))&lt;&gt;0,INDEX('Capacity Summary'!$I$139:$BH$238,MATCH('Capacity Backing (Hide)'!AC$132,'Capacity Summary'!$B$139:$B$238,0),MATCH('Capacity Backing (Hide)'!$A157,'Capacity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(Hide)'!$A157,'Capacity Summary'!$I$138:$BH$138,0))&lt;&gt;0,INDEX('Capacity Summary'!$I$139:$BH$238,MATCH('Capacity Backing (Hide)'!AD$132,'Capacity Summary'!$B$139:$B$238,0),MATCH('Capacity Backing (Hide)'!$A157,'Capacity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(Hide)'!$A157,'Capacity Summary'!$I$138:$BH$138,0))&lt;&gt;0,INDEX('Capacity Summary'!$I$139:$BH$238,MATCH('Capacity Backing (Hide)'!AE$132,'Capacity Summary'!$B$139:$B$238,0),MATCH('Capacity Backing (Hide)'!$A157,'Capacity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(Hide)'!$A157,'Capacity Summary'!$I$138:$BH$138,0))&lt;&gt;0,INDEX('Capacity Summary'!$I$139:$BH$238,MATCH('Capacity Backing (Hide)'!AF$132,'Capacity Summary'!$B$139:$B$238,0),MATCH('Capacity Backing (Hide)'!$A157,'Capacity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(Hide)'!$A157,'Capacity Summary'!$I$138:$BH$138,0))&lt;&gt;0,INDEX('Capacity Summary'!$I$139:$BH$238,MATCH('Capacity Backing (Hide)'!AG$132,'Capacity Summary'!$B$139:$B$238,0),MATCH('Capacity Backing (Hide)'!$A157,'Capacity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(Hide)'!$A157,'Capacity Summary'!$I$138:$BH$138,0))&lt;&gt;0,INDEX('Capacity Summary'!$I$139:$BH$238,MATCH('Capacity Backing (Hide)'!AH$132,'Capacity Summary'!$B$139:$B$238,0),MATCH('Capacity Backing (Hide)'!$A157,'Capacity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(Hide)'!$A157,'Capacity Summary'!$I$138:$BH$138,0))&lt;&gt;0,INDEX('Capacity Summary'!$I$139:$BH$238,MATCH('Capacity Backing (Hide)'!AI$132,'Capacity Summary'!$B$139:$B$238,0),MATCH('Capacity Backing (Hide)'!$A157,'Capacity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(Hide)'!$A157,'Capacity Summary'!$I$138:$BH$138,0))&lt;&gt;0,INDEX('Capacity Summary'!$I$139:$BH$238,MATCH('Capacity Backing (Hide)'!AJ$132,'Capacity Summary'!$B$139:$B$238,0),MATCH('Capacity Backing (Hide)'!$A157,'Capacity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(Hide)'!$A157,'Capacity Summary'!$I$138:$BH$138,0))&lt;&gt;0,INDEX('Capacity Summary'!$I$139:$BH$238,MATCH('Capacity Backing (Hide)'!AK$132,'Capacity Summary'!$B$139:$B$238,0),MATCH('Capacity Backing (Hide)'!$A157,'Capacity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(Hide)'!$A157,'Capacity Summary'!$I$138:$BH$138,0))&lt;&gt;0,INDEX('Capacity Summary'!$I$139:$BH$238,MATCH('Capacity Backing (Hide)'!AL$132,'Capacity Summary'!$B$139:$B$238,0),MATCH('Capacity Backing (Hide)'!$A157,'Capacity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(Hide)'!$A157,'Capacity Summary'!$I$138:$BH$138,0))&lt;&gt;0,INDEX('Capacity Summary'!$I$139:$BH$238,MATCH('Capacity Backing (Hide)'!AM$132,'Capacity Summary'!$B$139:$B$238,0),MATCH('Capacity Backing (Hide)'!$A157,'Capacity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(Hide)'!$A157,'Capacity Summary'!$I$138:$BH$138,0))&lt;&gt;0,INDEX('Capacity Summary'!$I$139:$BH$238,MATCH('Capacity Backing (Hide)'!AN$132,'Capacity Summary'!$B$139:$B$238,0),MATCH('Capacity Backing (Hide)'!$A157,'Capacity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(Hide)'!$A157,'Capacity Summary'!$I$138:$BH$138,0))&lt;&gt;0,INDEX('Capacity Summary'!$I$139:$BH$238,MATCH('Capacity Backing (Hide)'!AO$132,'Capacity Summary'!$B$139:$B$238,0),MATCH('Capacity Backing (Hide)'!$A157,'Capacity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(Hide)'!$A157,'Capacity Summary'!$I$138:$BH$138,0))&lt;&gt;0,INDEX('Capacity Summary'!$I$139:$BH$238,MATCH('Capacity Backing (Hide)'!AP$132,'Capacity Summary'!$B$139:$B$238,0),MATCH('Capacity Backing (Hide)'!$A157,'Capacity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(Hide)'!$A157,'Capacity Summary'!$I$138:$BH$138,0))&lt;&gt;0,INDEX('Capacity Summary'!$I$139:$BH$238,MATCH('Capacity Backing (Hide)'!AQ$132,'Capacity Summary'!$B$139:$B$238,0),MATCH('Capacity Backing (Hide)'!$A157,'Capacity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(Hide)'!$A157,'Capacity Summary'!$I$138:$BH$138,0))&lt;&gt;0,INDEX('Capacity Summary'!$I$139:$BH$238,MATCH('Capacity Backing (Hide)'!AR$132,'Capacity Summary'!$B$139:$B$238,0),MATCH('Capacity Backing (Hide)'!$A157,'Capacity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(Hide)'!$A157,'Capacity Summary'!$I$138:$BH$138,0))&lt;&gt;0,INDEX('Capacity Summary'!$I$139:$BH$238,MATCH('Capacity Backing (Hide)'!AS$132,'Capacity Summary'!$B$139:$B$238,0),MATCH('Capacity Backing (Hide)'!$A157,'Capacity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(Hide)'!$A157,'Capacity Summary'!$I$138:$BH$138,0))&lt;&gt;0,INDEX('Capacity Summary'!$I$139:$BH$238,MATCH('Capacity Backing (Hide)'!AT$132,'Capacity Summary'!$B$139:$B$238,0),MATCH('Capacity Backing (Hide)'!$A157,'Capacity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(Hide)'!$A157,'Capacity Summary'!$I$138:$BH$138,0))&lt;&gt;0,INDEX('Capacity Summary'!$I$139:$BH$238,MATCH('Capacity Backing (Hide)'!AU$132,'Capacity Summary'!$B$139:$B$238,0),MATCH('Capacity Backing (Hide)'!$A157,'Capacity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(Hide)'!$A157,'Capacity Summary'!$I$138:$BH$138,0))&lt;&gt;0,INDEX('Capacity Summary'!$I$139:$BH$238,MATCH('Capacity Backing (Hide)'!AV$132,'Capacity Summary'!$B$139:$B$238,0),MATCH('Capacity Backing (Hide)'!$A157,'Capacity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(Hide)'!$A157,'Capacity Summary'!$I$138:$BH$138,0))&lt;&gt;0,INDEX('Capacity Summary'!$I$139:$BH$238,MATCH('Capacity Backing (Hide)'!AW$132,'Capacity Summary'!$B$139:$B$238,0),MATCH('Capacity Backing (Hide)'!$A157,'Capacity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(Hide)'!$A157,'Capacity Summary'!$I$138:$BH$138,0))&lt;&gt;0,INDEX('Capacity Summary'!$I$139:$BH$238,MATCH('Capacity Backing (Hide)'!AX$132,'Capacity Summary'!$B$139:$B$238,0),MATCH('Capacity Backing (Hide)'!$A157,'Capacity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(Hide)'!$A157,'Capacity Summary'!$I$138:$BH$138,0))&lt;&gt;0,INDEX('Capacity Summary'!$I$139:$BH$238,MATCH('Capacity Backing (Hide)'!AY$132,'Capacity Summary'!$B$139:$B$238,0),MATCH('Capacity Backing (Hide)'!$A157,'Capacity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(Hide)'!$A157,'Capacity Summary'!$I$138:$BH$138,0))&lt;&gt;0,INDEX('Capacity Summary'!$I$139:$BH$238,MATCH('Capacity Backing (Hide)'!AZ$132,'Capacity Summary'!$B$139:$B$238,0),MATCH('Capacity Backing (Hide)'!$A157,'Capacity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(Hide)'!$A157,'Capacity Summary'!$I$138:$BH$138,0))&lt;&gt;0,INDEX('Capacity Summary'!$I$139:$BH$238,MATCH('Capacity Backing (Hide)'!BA$132,'Capacity Summary'!$B$139:$B$238,0),MATCH('Capacity Backing (Hide)'!$A157,'Capacity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(Hide)'!$A157,'Capacity Summary'!$I$138:$BH$138,0))&lt;&gt;0,INDEX('Capacity Summary'!$I$139:$BH$238,MATCH('Capacity Backing (Hide)'!BB$132,'Capacity Summary'!$B$139:$B$238,0),MATCH('Capacity Backing (Hide)'!$A157,'Capacity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(Hide)'!$A157,'Capacity Summary'!$I$138:$BH$138,0))&lt;&gt;0,INDEX('Capacity Summary'!$I$139:$BH$238,MATCH('Capacity Backing (Hide)'!BC$132,'Capacity Summary'!$B$139:$B$238,0),MATCH('Capacity Backing (Hide)'!$A157,'Capacity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(Hide)'!$A157,'Capacity Summary'!$I$138:$BH$138,0))&lt;&gt;0,INDEX('Capacity Summary'!$I$139:$BH$238,MATCH('Capacity Backing (Hide)'!BD$132,'Capacity Summary'!$B$139:$B$238,0),MATCH('Capacity Backing (Hide)'!$A157,'Capacity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(Hide)'!$A157,'Capacity Summary'!$I$138:$BH$138,0))&lt;&gt;0,INDEX('Capacity Summary'!$I$139:$BH$238,MATCH('Capacity Backing (Hide)'!BE$132,'Capacity Summary'!$B$139:$B$238,0),MATCH('Capacity Backing (Hide)'!$A157,'Capacity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(Hide)'!$A157,'Capacity Summary'!$I$138:$BH$138,0))&lt;&gt;0,INDEX('Capacity Summary'!$I$139:$BH$238,MATCH('Capacity Backing (Hide)'!BF$132,'Capacity Summary'!$B$139:$B$238,0),MATCH('Capacity Backing (Hide)'!$A157,'Capacity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(Hide)'!$A157,'Capacity Summary'!$I$138:$BH$138,0))&lt;&gt;0,INDEX('Capacity Summary'!$I$139:$BH$238,MATCH('Capacity Backing (Hide)'!BG$132,'Capacity Summary'!$B$139:$B$238,0),MATCH('Capacity Backing (Hide)'!$A157,'Capacity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(Hide)'!$A157,'Capacity Summary'!$I$138:$BH$138,0))&lt;&gt;0,INDEX('Capacity Summary'!$I$139:$BH$238,MATCH('Capacity Backing (Hide)'!BH$132,'Capacity Summary'!$B$139:$B$238,0),MATCH('Capacity Backing (Hide)'!$A157,'Capacity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(Hide)'!$A157,'Capacity Summary'!$I$138:$BH$138,0))&lt;&gt;0,INDEX('Capacity Summary'!$I$139:$BH$238,MATCH('Capacity Backing (Hide)'!BI$132,'Capacity Summary'!$B$139:$B$238,0),MATCH('Capacity Backing (Hide)'!$A157,'Capacity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(Hide)'!$A157,'Capacity Summary'!$I$138:$BH$138,0))&lt;&gt;0,INDEX('Capacity Summary'!$I$139:$BH$238,MATCH('Capacity Backing (Hide)'!BJ$132,'Capacity Summary'!$B$139:$B$238,0),MATCH('Capacity Backing (Hide)'!$A157,'Capacity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(Hide)'!$A157,'Capacity Summary'!$I$138:$BH$138,0))&lt;&gt;0,INDEX('Capacity Summary'!$I$139:$BH$238,MATCH('Capacity Backing (Hide)'!BK$132,'Capacity Summary'!$B$139:$B$238,0),MATCH('Capacity Backing (Hide)'!$A157,'Capacity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(Hide)'!$A157,'Capacity Summary'!$I$138:$BH$138,0))&lt;&gt;0,INDEX('Capacity Summary'!$I$139:$BH$238,MATCH('Capacity Backing (Hide)'!BL$132,'Capacity Summary'!$B$139:$B$238,0),MATCH('Capacity Backing (Hide)'!$A157,'Capacity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(Hide)'!$A157,'Capacity Summary'!$I$138:$BH$138,0))&lt;&gt;0,INDEX('Capacity Summary'!$I$139:$BH$238,MATCH('Capacity Backing (Hide)'!BM$132,'Capacity Summary'!$B$139:$B$238,0),MATCH('Capacity Backing (Hide)'!$A157,'Capacity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(Hide)'!$A157,'Capacity Summary'!$I$138:$BH$138,0))&lt;&gt;0,INDEX('Capacity Summary'!$I$139:$BH$238,MATCH('Capacity Backing (Hide)'!BN$132,'Capacity Summary'!$B$139:$B$238,0),MATCH('Capacity Backing (Hide)'!$A157,'Capacity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(Hide)'!$A157,'Capacity Summary'!$I$138:$BH$138,0))&lt;&gt;0,INDEX('Capacity Summary'!$I$139:$BH$238,MATCH('Capacity Backing (Hide)'!BO$132,'Capacity Summary'!$B$139:$B$238,0),MATCH('Capacity Backing (Hide)'!$A157,'Capacity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(Hide)'!$A157,'Capacity Summary'!$I$138:$BH$138,0))&lt;&gt;0,INDEX('Capacity Summary'!$I$139:$BH$238,MATCH('Capacity Backing (Hide)'!BP$132,'Capacity Summary'!$B$139:$B$238,0),MATCH('Capacity Backing (Hide)'!$A157,'Capacity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(Hide)'!$A157,'Capacity Summary'!$I$138:$BH$138,0))&lt;&gt;0,INDEX('Capacity Summary'!$I$139:$BH$238,MATCH('Capacity Backing (Hide)'!BQ$132,'Capacity Summary'!$B$139:$B$238,0),MATCH('Capacity Backing (Hide)'!$A157,'Capacity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(Hide)'!$A157,'Capacity Summary'!$I$138:$BH$138,0))&lt;&gt;0,INDEX('Capacity Summary'!$I$139:$BH$238,MATCH('Capacity Backing (Hide)'!BR$132,'Capacity Summary'!$B$139:$B$238,0),MATCH('Capacity Backing (Hide)'!$A157,'Capacity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(Hide)'!$A157,'Capacity Summary'!$I$138:$BH$138,0))&lt;&gt;0,INDEX('Capacity Summary'!$I$139:$BH$238,MATCH('Capacity Backing (Hide)'!BS$132,'Capacity Summary'!$B$139:$B$238,0),MATCH('Capacity Backing (Hide)'!$A157,'Capacity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(Hide)'!$A157,'Capacity Summary'!$I$138:$BH$138,0))&lt;&gt;0,INDEX('Capacity Summary'!$I$139:$BH$238,MATCH('Capacity Backing (Hide)'!BT$132,'Capacity Summary'!$B$139:$B$238,0),MATCH('Capacity Backing (Hide)'!$A157,'Capacity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(Hide)'!$A157,'Capacity Summary'!$I$138:$BH$138,0))&lt;&gt;0,INDEX('Capacity Summary'!$I$139:$BH$238,MATCH('Capacity Backing (Hide)'!BU$132,'Capacity Summary'!$B$139:$B$238,0),MATCH('Capacity Backing (Hide)'!$A157,'Capacity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(Hide)'!$A157,'Capacity Summary'!$I$138:$BH$138,0))&lt;&gt;0,INDEX('Capacity Summary'!$I$139:$BH$238,MATCH('Capacity Backing (Hide)'!BV$132,'Capacity Summary'!$B$139:$B$238,0),MATCH('Capacity Backing (Hide)'!$A157,'Capacity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(Hide)'!$A157,'Capacity Summary'!$I$138:$BH$138,0))&lt;&gt;0,INDEX('Capacity Summary'!$I$139:$BH$238,MATCH('Capacity Backing (Hide)'!BW$132,'Capacity Summary'!$B$139:$B$238,0),MATCH('Capacity Backing (Hide)'!$A157,'Capacity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(Hide)'!$A157,'Capacity Summary'!$I$138:$BH$138,0))&lt;&gt;0,INDEX('Capacity Summary'!$I$139:$BH$238,MATCH('Capacity Backing (Hide)'!BX$132,'Capacity Summary'!$B$139:$B$238,0),MATCH('Capacity Backing (Hide)'!$A157,'Capacity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(Hide)'!$A157,'Capacity Summary'!$I$138:$BH$138,0))&lt;&gt;0,INDEX('Capacity Summary'!$I$139:$BH$238,MATCH('Capacity Backing (Hide)'!BY$132,'Capacity Summary'!$B$139:$B$238,0),MATCH('Capacity Backing (Hide)'!$A157,'Capacity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(Hide)'!$A157,'Capacity Summary'!$I$138:$BH$138,0))&lt;&gt;0,INDEX('Capacity Summary'!$I$139:$BH$238,MATCH('Capacity Backing (Hide)'!BZ$132,'Capacity Summary'!$B$139:$B$238,0),MATCH('Capacity Backing (Hide)'!$A157,'Capacity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(Hide)'!$A157,'Capacity Summary'!$I$138:$BH$138,0))&lt;&gt;0,INDEX('Capacity Summary'!$I$139:$BH$238,MATCH('Capacity Backing (Hide)'!CA$132,'Capacity Summary'!$B$139:$B$238,0),MATCH('Capacity Backing (Hide)'!$A157,'Capacity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(Hide)'!$A157,'Capacity Summary'!$I$138:$BH$138,0))&lt;&gt;0,INDEX('Capacity Summary'!$I$139:$BH$238,MATCH('Capacity Backing (Hide)'!CB$132,'Capacity Summary'!$B$139:$B$238,0),MATCH('Capacity Backing (Hide)'!$A157,'Capacity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(Hide)'!$A157,'Capacity Summary'!$I$138:$BH$138,0))&lt;&gt;0,INDEX('Capacity Summary'!$I$139:$BH$238,MATCH('Capacity Backing (Hide)'!CC$132,'Capacity Summary'!$B$139:$B$238,0),MATCH('Capacity Backing (Hide)'!$A157,'Capacity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(Hide)'!$A157,'Capacity Summary'!$I$138:$BH$138,0))&lt;&gt;0,INDEX('Capacity Summary'!$I$139:$BH$238,MATCH('Capacity Backing (Hide)'!CD$132,'Capacity Summary'!$B$139:$B$238,0),MATCH('Capacity Backing (Hide)'!$A157,'Capacity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(Hide)'!$A157,'Capacity Summary'!$I$138:$BH$138,0))&lt;&gt;0,INDEX('Capacity Summary'!$I$139:$BH$238,MATCH('Capacity Backing (Hide)'!CE$132,'Capacity Summary'!$B$139:$B$238,0),MATCH('Capacity Backing (Hide)'!$A157,'Capacity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(Hide)'!$A157,'Capacity Summary'!$I$138:$BH$138,0))&lt;&gt;0,INDEX('Capacity Summary'!$I$139:$BH$238,MATCH('Capacity Backing (Hide)'!CF$132,'Capacity Summary'!$B$139:$B$238,0),MATCH('Capacity Backing (Hide)'!$A157,'Capacity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(Hide)'!$A157,'Capacity Summary'!$I$138:$BH$138,0))&lt;&gt;0,INDEX('Capacity Summary'!$I$139:$BH$238,MATCH('Capacity Backing (Hide)'!CG$132,'Capacity Summary'!$B$139:$B$238,0),MATCH('Capacity Backing (Hide)'!$A157,'Capacity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(Hide)'!$A157,'Capacity Summary'!$I$138:$BH$138,0))&lt;&gt;0,INDEX('Capacity Summary'!$I$139:$BH$238,MATCH('Capacity Backing (Hide)'!CH$132,'Capacity Summary'!$B$139:$B$238,0),MATCH('Capacity Backing (Hide)'!$A157,'Capacity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(Hide)'!$A157,'Capacity Summary'!$I$138:$BH$138,0))&lt;&gt;0,INDEX('Capacity Summary'!$I$139:$BH$238,MATCH('Capacity Backing (Hide)'!CI$132,'Capacity Summary'!$B$139:$B$238,0),MATCH('Capacity Backing (Hide)'!$A157,'Capacity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(Hide)'!$A157,'Capacity Summary'!$I$138:$BH$138,0))&lt;&gt;0,INDEX('Capacity Summary'!$I$139:$BH$238,MATCH('Capacity Backing (Hide)'!CJ$132,'Capacity Summary'!$B$139:$B$238,0),MATCH('Capacity Backing (Hide)'!$A157,'Capacity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(Hide)'!$A157,'Capacity Summary'!$I$138:$BH$138,0))&lt;&gt;0,INDEX('Capacity Summary'!$I$139:$BH$238,MATCH('Capacity Backing (Hide)'!CK$132,'Capacity Summary'!$B$139:$B$238,0),MATCH('Capacity Backing (Hide)'!$A157,'Capacity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(Hide)'!$A157,'Capacity Summary'!$I$138:$BH$138,0))&lt;&gt;0,INDEX('Capacity Summary'!$I$139:$BH$238,MATCH('Capacity Backing (Hide)'!CL$132,'Capacity Summary'!$B$139:$B$238,0),MATCH('Capacity Backing (Hide)'!$A157,'Capacity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(Hide)'!$A157,'Capacity Summary'!$I$138:$BH$138,0))&lt;&gt;0,INDEX('Capacity Summary'!$I$139:$BH$238,MATCH('Capacity Backing (Hide)'!CM$132,'Capacity Summary'!$B$139:$B$238,0),MATCH('Capacity Backing (Hide)'!$A157,'Capacity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(Hide)'!$A157,'Capacity Summary'!$I$138:$BH$138,0))&lt;&gt;0,INDEX('Capacity Summary'!$I$139:$BH$238,MATCH('Capacity Backing (Hide)'!CN$132,'Capacity Summary'!$B$139:$B$238,0),MATCH('Capacity Backing (Hide)'!$A157,'Capacity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(Hide)'!$A157,'Capacity Summary'!$I$138:$BH$138,0))&lt;&gt;0,INDEX('Capacity Summary'!$I$139:$BH$238,MATCH('Capacity Backing (Hide)'!CO$132,'Capacity Summary'!$B$139:$B$238,0),MATCH('Capacity Backing (Hide)'!$A157,'Capacity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(Hide)'!$A157,'Capacity Summary'!$I$138:$BH$138,0))&lt;&gt;0,INDEX('Capacity Summary'!$I$139:$BH$238,MATCH('Capacity Backing (Hide)'!CP$132,'Capacity Summary'!$B$139:$B$238,0),MATCH('Capacity Backing (Hide)'!$A157,'Capacity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(Hide)'!$A157,'Capacity Summary'!$I$138:$BH$138,0))&lt;&gt;0,INDEX('Capacity Summary'!$I$139:$BH$238,MATCH('Capacity Backing (Hide)'!CQ$132,'Capacity Summary'!$B$139:$B$238,0),MATCH('Capacity Backing (Hide)'!$A157,'Capacity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(Hide)'!$A157,'Capacity Summary'!$I$138:$BH$138,0))&lt;&gt;0,INDEX('Capacity Summary'!$I$139:$BH$238,MATCH('Capacity Backing (Hide)'!CR$132,'Capacity Summary'!$B$139:$B$238,0),MATCH('Capacity Backing (Hide)'!$A157,'Capacity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(Hide)'!$A157,'Capacity Summary'!$I$138:$BH$138,0))&lt;&gt;0,INDEX('Capacity Summary'!$I$139:$BH$238,MATCH('Capacity Backing (Hide)'!CS$132,'Capacity Summary'!$B$139:$B$238,0),MATCH('Capacity Backing (Hide)'!$A157,'Capacity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(Hide)'!$A157,'Capacity Summary'!$I$138:$BH$138,0))&lt;&gt;0,INDEX('Capacity Summary'!$I$139:$BH$238,MATCH('Capacity Backing (Hide)'!CT$132,'Capacity Summary'!$B$139:$B$238,0),MATCH('Capacity Backing (Hide)'!$A157,'Capacity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(Hide)'!$A157,'Capacity Summary'!$I$138:$BH$138,0))&lt;&gt;0,INDEX('Capacity Summary'!$I$139:$BH$238,MATCH('Capacity Backing (Hide)'!CU$132,'Capacity Summary'!$B$139:$B$238,0),MATCH('Capacity Backing (Hide)'!$A157,'Capacity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(Hide)'!$A157,'Capacity Summary'!$I$138:$BH$138,0))&lt;&gt;0,INDEX('Capacity Summary'!$I$139:$BH$238,MATCH('Capacity Backing (Hide)'!CV$132,'Capacity Summary'!$B$139:$B$238,0),MATCH('Capacity Backing (Hide)'!$A157,'Capacity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(Hide)'!$A157,'Capacity Summary'!$I$138:$BH$138,0))&lt;&gt;0,INDEX('Capacity Summary'!$I$139:$BH$238,MATCH('Capacity Backing (Hide)'!CW$132,'Capacity Summary'!$B$139:$B$238,0),MATCH('Capacity Backing (Hide)'!$A157,'Capacity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8" spans="1:101" x14ac:dyDescent="0.35">
      <c r="A158" s="2">
        <f ca="1">'Required Capacity (Hide)'!E28</f>
        <v>44365</v>
      </c>
      <c r="B15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(Hide)'!$A158,'Capacity Summary'!$I$138:$BH$138,0))&lt;&gt;0,INDEX('Capacity Summary'!$I$139:$BH$238,MATCH('Capacity Backing (Hide)'!B$132,'Capacity Summary'!$B$139:$B$238,0),MATCH('Capacity Backing (Hide)'!$A158,'Capacity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(Hide)'!$A158,'Capacity Summary'!$I$138:$BH$138,0))&lt;&gt;0,INDEX('Capacity Summary'!$I$139:$BH$238,MATCH('Capacity Backing (Hide)'!C$132,'Capacity Summary'!$B$139:$B$238,0),MATCH('Capacity Backing (Hide)'!$A158,'Capacity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(Hide)'!$A158,'Capacity Summary'!$I$138:$BH$138,0))&lt;&gt;0,INDEX('Capacity Summary'!$I$139:$BH$238,MATCH('Capacity Backing (Hide)'!D$132,'Capacity Summary'!$B$139:$B$238,0),MATCH('Capacity Backing (Hide)'!$A158,'Capacity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(Hide)'!$A158,'Capacity Summary'!$I$138:$BH$138,0))&lt;&gt;0,INDEX('Capacity Summary'!$I$139:$BH$238,MATCH('Capacity Backing (Hide)'!E$132,'Capacity Summary'!$B$139:$B$238,0),MATCH('Capacity Backing (Hide)'!$A158,'Capacity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(Hide)'!$A158,'Capacity Summary'!$I$138:$BH$138,0))&lt;&gt;0,INDEX('Capacity Summary'!$I$139:$BH$238,MATCH('Capacity Backing (Hide)'!F$132,'Capacity Summary'!$B$139:$B$238,0),MATCH('Capacity Backing (Hide)'!$A158,'Capacity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(Hide)'!$A158,'Capacity Summary'!$I$138:$BH$138,0))&lt;&gt;0,INDEX('Capacity Summary'!$I$139:$BH$238,MATCH('Capacity Backing (Hide)'!G$132,'Capacity Summary'!$B$139:$B$238,0),MATCH('Capacity Backing (Hide)'!$A158,'Capacity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(Hide)'!$A158,'Capacity Summary'!$I$138:$BH$138,0))&lt;&gt;0,INDEX('Capacity Summary'!$I$139:$BH$238,MATCH('Capacity Backing (Hide)'!H$132,'Capacity Summary'!$B$139:$B$238,0),MATCH('Capacity Backing (Hide)'!$A158,'Capacity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(Hide)'!$A158,'Capacity Summary'!$I$138:$BH$138,0))&lt;&gt;0,INDEX('Capacity Summary'!$I$139:$BH$238,MATCH('Capacity Backing (Hide)'!I$132,'Capacity Summary'!$B$139:$B$238,0),MATCH('Capacity Backing (Hide)'!$A158,'Capacity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(Hide)'!$A158,'Capacity Summary'!$I$138:$BH$138,0))&lt;&gt;0,INDEX('Capacity Summary'!$I$139:$BH$238,MATCH('Capacity Backing (Hide)'!J$132,'Capacity Summary'!$B$139:$B$238,0),MATCH('Capacity Backing (Hide)'!$A158,'Capacity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(Hide)'!$A158,'Capacity Summary'!$I$138:$BH$138,0))&lt;&gt;0,INDEX('Capacity Summary'!$I$139:$BH$238,MATCH('Capacity Backing (Hide)'!K$132,'Capacity Summary'!$B$139:$B$238,0),MATCH('Capacity Backing (Hide)'!$A158,'Capacity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(Hide)'!$A158,'Capacity Summary'!$I$138:$BH$138,0))&lt;&gt;0,INDEX('Capacity Summary'!$I$139:$BH$238,MATCH('Capacity Backing (Hide)'!L$132,'Capacity Summary'!$B$139:$B$238,0),MATCH('Capacity Backing (Hide)'!$A158,'Capacity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(Hide)'!$A158,'Capacity Summary'!$I$138:$BH$138,0))&lt;&gt;0,INDEX('Capacity Summary'!$I$139:$BH$238,MATCH('Capacity Backing (Hide)'!M$132,'Capacity Summary'!$B$139:$B$238,0),MATCH('Capacity Backing (Hide)'!$A158,'Capacity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(Hide)'!$A158,'Capacity Summary'!$I$138:$BH$138,0))&lt;&gt;0,INDEX('Capacity Summary'!$I$139:$BH$238,MATCH('Capacity Backing (Hide)'!N$132,'Capacity Summary'!$B$139:$B$238,0),MATCH('Capacity Backing (Hide)'!$A158,'Capacity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(Hide)'!$A158,'Capacity Summary'!$I$138:$BH$138,0))&lt;&gt;0,INDEX('Capacity Summary'!$I$139:$BH$238,MATCH('Capacity Backing (Hide)'!O$132,'Capacity Summary'!$B$139:$B$238,0),MATCH('Capacity Backing (Hide)'!$A158,'Capacity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(Hide)'!$A158,'Capacity Summary'!$I$138:$BH$138,0))&lt;&gt;0,INDEX('Capacity Summary'!$I$139:$BH$238,MATCH('Capacity Backing (Hide)'!P$132,'Capacity Summary'!$B$139:$B$238,0),MATCH('Capacity Backing (Hide)'!$A158,'Capacity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(Hide)'!$A158,'Capacity Summary'!$I$138:$BH$138,0))&lt;&gt;0,INDEX('Capacity Summary'!$I$139:$BH$238,MATCH('Capacity Backing (Hide)'!Q$132,'Capacity Summary'!$B$139:$B$238,0),MATCH('Capacity Backing (Hide)'!$A158,'Capacity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(Hide)'!$A158,'Capacity Summary'!$I$138:$BH$138,0))&lt;&gt;0,INDEX('Capacity Summary'!$I$139:$BH$238,MATCH('Capacity Backing (Hide)'!R$132,'Capacity Summary'!$B$139:$B$238,0),MATCH('Capacity Backing (Hide)'!$A158,'Capacity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(Hide)'!$A158,'Capacity Summary'!$I$138:$BH$138,0))&lt;&gt;0,INDEX('Capacity Summary'!$I$139:$BH$238,MATCH('Capacity Backing (Hide)'!S$132,'Capacity Summary'!$B$139:$B$238,0),MATCH('Capacity Backing (Hide)'!$A158,'Capacity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(Hide)'!$A158,'Capacity Summary'!$I$138:$BH$138,0))&lt;&gt;0,INDEX('Capacity Summary'!$I$139:$BH$238,MATCH('Capacity Backing (Hide)'!T$132,'Capacity Summary'!$B$139:$B$238,0),MATCH('Capacity Backing (Hide)'!$A158,'Capacity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(Hide)'!$A158,'Capacity Summary'!$I$138:$BH$138,0))&lt;&gt;0,INDEX('Capacity Summary'!$I$139:$BH$238,MATCH('Capacity Backing (Hide)'!U$132,'Capacity Summary'!$B$139:$B$238,0),MATCH('Capacity Backing (Hide)'!$A158,'Capacity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(Hide)'!$A158,'Capacity Summary'!$I$138:$BH$138,0))&lt;&gt;0,INDEX('Capacity Summary'!$I$139:$BH$238,MATCH('Capacity Backing (Hide)'!V$132,'Capacity Summary'!$B$139:$B$238,0),MATCH('Capacity Backing (Hide)'!$A158,'Capacity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(Hide)'!$A158,'Capacity Summary'!$I$138:$BH$138,0))&lt;&gt;0,INDEX('Capacity Summary'!$I$139:$BH$238,MATCH('Capacity Backing (Hide)'!W$132,'Capacity Summary'!$B$139:$B$238,0),MATCH('Capacity Backing (Hide)'!$A158,'Capacity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(Hide)'!$A158,'Capacity Summary'!$I$138:$BH$138,0))&lt;&gt;0,INDEX('Capacity Summary'!$I$139:$BH$238,MATCH('Capacity Backing (Hide)'!X$132,'Capacity Summary'!$B$139:$B$238,0),MATCH('Capacity Backing (Hide)'!$A158,'Capacity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(Hide)'!$A158,'Capacity Summary'!$I$138:$BH$138,0))&lt;&gt;0,INDEX('Capacity Summary'!$I$139:$BH$238,MATCH('Capacity Backing (Hide)'!Y$132,'Capacity Summary'!$B$139:$B$238,0),MATCH('Capacity Backing (Hide)'!$A158,'Capacity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(Hide)'!$A158,'Capacity Summary'!$I$138:$BH$138,0))&lt;&gt;0,INDEX('Capacity Summary'!$I$139:$BH$238,MATCH('Capacity Backing (Hide)'!Z$132,'Capacity Summary'!$B$139:$B$238,0),MATCH('Capacity Backing (Hide)'!$A158,'Capacity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(Hide)'!$A158,'Capacity Summary'!$I$138:$BH$138,0))&lt;&gt;0,INDEX('Capacity Summary'!$I$139:$BH$238,MATCH('Capacity Backing (Hide)'!AA$132,'Capacity Summary'!$B$139:$B$238,0),MATCH('Capacity Backing (Hide)'!$A158,'Capacity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(Hide)'!$A158,'Capacity Summary'!$I$138:$BH$138,0))&lt;&gt;0,INDEX('Capacity Summary'!$I$139:$BH$238,MATCH('Capacity Backing (Hide)'!AB$132,'Capacity Summary'!$B$139:$B$238,0),MATCH('Capacity Backing (Hide)'!$A158,'Capacity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(Hide)'!$A158,'Capacity Summary'!$I$138:$BH$138,0))&lt;&gt;0,INDEX('Capacity Summary'!$I$139:$BH$238,MATCH('Capacity Backing (Hide)'!AC$132,'Capacity Summary'!$B$139:$B$238,0),MATCH('Capacity Backing (Hide)'!$A158,'Capacity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(Hide)'!$A158,'Capacity Summary'!$I$138:$BH$138,0))&lt;&gt;0,INDEX('Capacity Summary'!$I$139:$BH$238,MATCH('Capacity Backing (Hide)'!AD$132,'Capacity Summary'!$B$139:$B$238,0),MATCH('Capacity Backing (Hide)'!$A158,'Capacity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(Hide)'!$A158,'Capacity Summary'!$I$138:$BH$138,0))&lt;&gt;0,INDEX('Capacity Summary'!$I$139:$BH$238,MATCH('Capacity Backing (Hide)'!AE$132,'Capacity Summary'!$B$139:$B$238,0),MATCH('Capacity Backing (Hide)'!$A158,'Capacity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(Hide)'!$A158,'Capacity Summary'!$I$138:$BH$138,0))&lt;&gt;0,INDEX('Capacity Summary'!$I$139:$BH$238,MATCH('Capacity Backing (Hide)'!AF$132,'Capacity Summary'!$B$139:$B$238,0),MATCH('Capacity Backing (Hide)'!$A158,'Capacity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(Hide)'!$A158,'Capacity Summary'!$I$138:$BH$138,0))&lt;&gt;0,INDEX('Capacity Summary'!$I$139:$BH$238,MATCH('Capacity Backing (Hide)'!AG$132,'Capacity Summary'!$B$139:$B$238,0),MATCH('Capacity Backing (Hide)'!$A158,'Capacity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(Hide)'!$A158,'Capacity Summary'!$I$138:$BH$138,0))&lt;&gt;0,INDEX('Capacity Summary'!$I$139:$BH$238,MATCH('Capacity Backing (Hide)'!AH$132,'Capacity Summary'!$B$139:$B$238,0),MATCH('Capacity Backing (Hide)'!$A158,'Capacity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(Hide)'!$A158,'Capacity Summary'!$I$138:$BH$138,0))&lt;&gt;0,INDEX('Capacity Summary'!$I$139:$BH$238,MATCH('Capacity Backing (Hide)'!AI$132,'Capacity Summary'!$B$139:$B$238,0),MATCH('Capacity Backing (Hide)'!$A158,'Capacity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(Hide)'!$A158,'Capacity Summary'!$I$138:$BH$138,0))&lt;&gt;0,INDEX('Capacity Summary'!$I$139:$BH$238,MATCH('Capacity Backing (Hide)'!AJ$132,'Capacity Summary'!$B$139:$B$238,0),MATCH('Capacity Backing (Hide)'!$A158,'Capacity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(Hide)'!$A158,'Capacity Summary'!$I$138:$BH$138,0))&lt;&gt;0,INDEX('Capacity Summary'!$I$139:$BH$238,MATCH('Capacity Backing (Hide)'!AK$132,'Capacity Summary'!$B$139:$B$238,0),MATCH('Capacity Backing (Hide)'!$A158,'Capacity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(Hide)'!$A158,'Capacity Summary'!$I$138:$BH$138,0))&lt;&gt;0,INDEX('Capacity Summary'!$I$139:$BH$238,MATCH('Capacity Backing (Hide)'!AL$132,'Capacity Summary'!$B$139:$B$238,0),MATCH('Capacity Backing (Hide)'!$A158,'Capacity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(Hide)'!$A158,'Capacity Summary'!$I$138:$BH$138,0))&lt;&gt;0,INDEX('Capacity Summary'!$I$139:$BH$238,MATCH('Capacity Backing (Hide)'!AM$132,'Capacity Summary'!$B$139:$B$238,0),MATCH('Capacity Backing (Hide)'!$A158,'Capacity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(Hide)'!$A158,'Capacity Summary'!$I$138:$BH$138,0))&lt;&gt;0,INDEX('Capacity Summary'!$I$139:$BH$238,MATCH('Capacity Backing (Hide)'!AN$132,'Capacity Summary'!$B$139:$B$238,0),MATCH('Capacity Backing (Hide)'!$A158,'Capacity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(Hide)'!$A158,'Capacity Summary'!$I$138:$BH$138,0))&lt;&gt;0,INDEX('Capacity Summary'!$I$139:$BH$238,MATCH('Capacity Backing (Hide)'!AO$132,'Capacity Summary'!$B$139:$B$238,0),MATCH('Capacity Backing (Hide)'!$A158,'Capacity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(Hide)'!$A158,'Capacity Summary'!$I$138:$BH$138,0))&lt;&gt;0,INDEX('Capacity Summary'!$I$139:$BH$238,MATCH('Capacity Backing (Hide)'!AP$132,'Capacity Summary'!$B$139:$B$238,0),MATCH('Capacity Backing (Hide)'!$A158,'Capacity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(Hide)'!$A158,'Capacity Summary'!$I$138:$BH$138,0))&lt;&gt;0,INDEX('Capacity Summary'!$I$139:$BH$238,MATCH('Capacity Backing (Hide)'!AQ$132,'Capacity Summary'!$B$139:$B$238,0),MATCH('Capacity Backing (Hide)'!$A158,'Capacity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(Hide)'!$A158,'Capacity Summary'!$I$138:$BH$138,0))&lt;&gt;0,INDEX('Capacity Summary'!$I$139:$BH$238,MATCH('Capacity Backing (Hide)'!AR$132,'Capacity Summary'!$B$139:$B$238,0),MATCH('Capacity Backing (Hide)'!$A158,'Capacity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(Hide)'!$A158,'Capacity Summary'!$I$138:$BH$138,0))&lt;&gt;0,INDEX('Capacity Summary'!$I$139:$BH$238,MATCH('Capacity Backing (Hide)'!AS$132,'Capacity Summary'!$B$139:$B$238,0),MATCH('Capacity Backing (Hide)'!$A158,'Capacity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(Hide)'!$A158,'Capacity Summary'!$I$138:$BH$138,0))&lt;&gt;0,INDEX('Capacity Summary'!$I$139:$BH$238,MATCH('Capacity Backing (Hide)'!AT$132,'Capacity Summary'!$B$139:$B$238,0),MATCH('Capacity Backing (Hide)'!$A158,'Capacity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(Hide)'!$A158,'Capacity Summary'!$I$138:$BH$138,0))&lt;&gt;0,INDEX('Capacity Summary'!$I$139:$BH$238,MATCH('Capacity Backing (Hide)'!AU$132,'Capacity Summary'!$B$139:$B$238,0),MATCH('Capacity Backing (Hide)'!$A158,'Capacity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(Hide)'!$A158,'Capacity Summary'!$I$138:$BH$138,0))&lt;&gt;0,INDEX('Capacity Summary'!$I$139:$BH$238,MATCH('Capacity Backing (Hide)'!AV$132,'Capacity Summary'!$B$139:$B$238,0),MATCH('Capacity Backing (Hide)'!$A158,'Capacity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(Hide)'!$A158,'Capacity Summary'!$I$138:$BH$138,0))&lt;&gt;0,INDEX('Capacity Summary'!$I$139:$BH$238,MATCH('Capacity Backing (Hide)'!AW$132,'Capacity Summary'!$B$139:$B$238,0),MATCH('Capacity Backing (Hide)'!$A158,'Capacity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(Hide)'!$A158,'Capacity Summary'!$I$138:$BH$138,0))&lt;&gt;0,INDEX('Capacity Summary'!$I$139:$BH$238,MATCH('Capacity Backing (Hide)'!AX$132,'Capacity Summary'!$B$139:$B$238,0),MATCH('Capacity Backing (Hide)'!$A158,'Capacity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(Hide)'!$A158,'Capacity Summary'!$I$138:$BH$138,0))&lt;&gt;0,INDEX('Capacity Summary'!$I$139:$BH$238,MATCH('Capacity Backing (Hide)'!AY$132,'Capacity Summary'!$B$139:$B$238,0),MATCH('Capacity Backing (Hide)'!$A158,'Capacity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(Hide)'!$A158,'Capacity Summary'!$I$138:$BH$138,0))&lt;&gt;0,INDEX('Capacity Summary'!$I$139:$BH$238,MATCH('Capacity Backing (Hide)'!AZ$132,'Capacity Summary'!$B$139:$B$238,0),MATCH('Capacity Backing (Hide)'!$A158,'Capacity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(Hide)'!$A158,'Capacity Summary'!$I$138:$BH$138,0))&lt;&gt;0,INDEX('Capacity Summary'!$I$139:$BH$238,MATCH('Capacity Backing (Hide)'!BA$132,'Capacity Summary'!$B$139:$B$238,0),MATCH('Capacity Backing (Hide)'!$A158,'Capacity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(Hide)'!$A158,'Capacity Summary'!$I$138:$BH$138,0))&lt;&gt;0,INDEX('Capacity Summary'!$I$139:$BH$238,MATCH('Capacity Backing (Hide)'!BB$132,'Capacity Summary'!$B$139:$B$238,0),MATCH('Capacity Backing (Hide)'!$A158,'Capacity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(Hide)'!$A158,'Capacity Summary'!$I$138:$BH$138,0))&lt;&gt;0,INDEX('Capacity Summary'!$I$139:$BH$238,MATCH('Capacity Backing (Hide)'!BC$132,'Capacity Summary'!$B$139:$B$238,0),MATCH('Capacity Backing (Hide)'!$A158,'Capacity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(Hide)'!$A158,'Capacity Summary'!$I$138:$BH$138,0))&lt;&gt;0,INDEX('Capacity Summary'!$I$139:$BH$238,MATCH('Capacity Backing (Hide)'!BD$132,'Capacity Summary'!$B$139:$B$238,0),MATCH('Capacity Backing (Hide)'!$A158,'Capacity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(Hide)'!$A158,'Capacity Summary'!$I$138:$BH$138,0))&lt;&gt;0,INDEX('Capacity Summary'!$I$139:$BH$238,MATCH('Capacity Backing (Hide)'!BE$132,'Capacity Summary'!$B$139:$B$238,0),MATCH('Capacity Backing (Hide)'!$A158,'Capacity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(Hide)'!$A158,'Capacity Summary'!$I$138:$BH$138,0))&lt;&gt;0,INDEX('Capacity Summary'!$I$139:$BH$238,MATCH('Capacity Backing (Hide)'!BF$132,'Capacity Summary'!$B$139:$B$238,0),MATCH('Capacity Backing (Hide)'!$A158,'Capacity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(Hide)'!$A158,'Capacity Summary'!$I$138:$BH$138,0))&lt;&gt;0,INDEX('Capacity Summary'!$I$139:$BH$238,MATCH('Capacity Backing (Hide)'!BG$132,'Capacity Summary'!$B$139:$B$238,0),MATCH('Capacity Backing (Hide)'!$A158,'Capacity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(Hide)'!$A158,'Capacity Summary'!$I$138:$BH$138,0))&lt;&gt;0,INDEX('Capacity Summary'!$I$139:$BH$238,MATCH('Capacity Backing (Hide)'!BH$132,'Capacity Summary'!$B$139:$B$238,0),MATCH('Capacity Backing (Hide)'!$A158,'Capacity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(Hide)'!$A158,'Capacity Summary'!$I$138:$BH$138,0))&lt;&gt;0,INDEX('Capacity Summary'!$I$139:$BH$238,MATCH('Capacity Backing (Hide)'!BI$132,'Capacity Summary'!$B$139:$B$238,0),MATCH('Capacity Backing (Hide)'!$A158,'Capacity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(Hide)'!$A158,'Capacity Summary'!$I$138:$BH$138,0))&lt;&gt;0,INDEX('Capacity Summary'!$I$139:$BH$238,MATCH('Capacity Backing (Hide)'!BJ$132,'Capacity Summary'!$B$139:$B$238,0),MATCH('Capacity Backing (Hide)'!$A158,'Capacity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(Hide)'!$A158,'Capacity Summary'!$I$138:$BH$138,0))&lt;&gt;0,INDEX('Capacity Summary'!$I$139:$BH$238,MATCH('Capacity Backing (Hide)'!BK$132,'Capacity Summary'!$B$139:$B$238,0),MATCH('Capacity Backing (Hide)'!$A158,'Capacity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(Hide)'!$A158,'Capacity Summary'!$I$138:$BH$138,0))&lt;&gt;0,INDEX('Capacity Summary'!$I$139:$BH$238,MATCH('Capacity Backing (Hide)'!BL$132,'Capacity Summary'!$B$139:$B$238,0),MATCH('Capacity Backing (Hide)'!$A158,'Capacity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(Hide)'!$A158,'Capacity Summary'!$I$138:$BH$138,0))&lt;&gt;0,INDEX('Capacity Summary'!$I$139:$BH$238,MATCH('Capacity Backing (Hide)'!BM$132,'Capacity Summary'!$B$139:$B$238,0),MATCH('Capacity Backing (Hide)'!$A158,'Capacity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(Hide)'!$A158,'Capacity Summary'!$I$138:$BH$138,0))&lt;&gt;0,INDEX('Capacity Summary'!$I$139:$BH$238,MATCH('Capacity Backing (Hide)'!BN$132,'Capacity Summary'!$B$139:$B$238,0),MATCH('Capacity Backing (Hide)'!$A158,'Capacity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(Hide)'!$A158,'Capacity Summary'!$I$138:$BH$138,0))&lt;&gt;0,INDEX('Capacity Summary'!$I$139:$BH$238,MATCH('Capacity Backing (Hide)'!BO$132,'Capacity Summary'!$B$139:$B$238,0),MATCH('Capacity Backing (Hide)'!$A158,'Capacity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(Hide)'!$A158,'Capacity Summary'!$I$138:$BH$138,0))&lt;&gt;0,INDEX('Capacity Summary'!$I$139:$BH$238,MATCH('Capacity Backing (Hide)'!BP$132,'Capacity Summary'!$B$139:$B$238,0),MATCH('Capacity Backing (Hide)'!$A158,'Capacity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(Hide)'!$A158,'Capacity Summary'!$I$138:$BH$138,0))&lt;&gt;0,INDEX('Capacity Summary'!$I$139:$BH$238,MATCH('Capacity Backing (Hide)'!BQ$132,'Capacity Summary'!$B$139:$B$238,0),MATCH('Capacity Backing (Hide)'!$A158,'Capacity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(Hide)'!$A158,'Capacity Summary'!$I$138:$BH$138,0))&lt;&gt;0,INDEX('Capacity Summary'!$I$139:$BH$238,MATCH('Capacity Backing (Hide)'!BR$132,'Capacity Summary'!$B$139:$B$238,0),MATCH('Capacity Backing (Hide)'!$A158,'Capacity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(Hide)'!$A158,'Capacity Summary'!$I$138:$BH$138,0))&lt;&gt;0,INDEX('Capacity Summary'!$I$139:$BH$238,MATCH('Capacity Backing (Hide)'!BS$132,'Capacity Summary'!$B$139:$B$238,0),MATCH('Capacity Backing (Hide)'!$A158,'Capacity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(Hide)'!$A158,'Capacity Summary'!$I$138:$BH$138,0))&lt;&gt;0,INDEX('Capacity Summary'!$I$139:$BH$238,MATCH('Capacity Backing (Hide)'!BT$132,'Capacity Summary'!$B$139:$B$238,0),MATCH('Capacity Backing (Hide)'!$A158,'Capacity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(Hide)'!$A158,'Capacity Summary'!$I$138:$BH$138,0))&lt;&gt;0,INDEX('Capacity Summary'!$I$139:$BH$238,MATCH('Capacity Backing (Hide)'!BU$132,'Capacity Summary'!$B$139:$B$238,0),MATCH('Capacity Backing (Hide)'!$A158,'Capacity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(Hide)'!$A158,'Capacity Summary'!$I$138:$BH$138,0))&lt;&gt;0,INDEX('Capacity Summary'!$I$139:$BH$238,MATCH('Capacity Backing (Hide)'!BV$132,'Capacity Summary'!$B$139:$B$238,0),MATCH('Capacity Backing (Hide)'!$A158,'Capacity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(Hide)'!$A158,'Capacity Summary'!$I$138:$BH$138,0))&lt;&gt;0,INDEX('Capacity Summary'!$I$139:$BH$238,MATCH('Capacity Backing (Hide)'!BW$132,'Capacity Summary'!$B$139:$B$238,0),MATCH('Capacity Backing (Hide)'!$A158,'Capacity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(Hide)'!$A158,'Capacity Summary'!$I$138:$BH$138,0))&lt;&gt;0,INDEX('Capacity Summary'!$I$139:$BH$238,MATCH('Capacity Backing (Hide)'!BX$132,'Capacity Summary'!$B$139:$B$238,0),MATCH('Capacity Backing (Hide)'!$A158,'Capacity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(Hide)'!$A158,'Capacity Summary'!$I$138:$BH$138,0))&lt;&gt;0,INDEX('Capacity Summary'!$I$139:$BH$238,MATCH('Capacity Backing (Hide)'!BY$132,'Capacity Summary'!$B$139:$B$238,0),MATCH('Capacity Backing (Hide)'!$A158,'Capacity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(Hide)'!$A158,'Capacity Summary'!$I$138:$BH$138,0))&lt;&gt;0,INDEX('Capacity Summary'!$I$139:$BH$238,MATCH('Capacity Backing (Hide)'!BZ$132,'Capacity Summary'!$B$139:$B$238,0),MATCH('Capacity Backing (Hide)'!$A158,'Capacity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(Hide)'!$A158,'Capacity Summary'!$I$138:$BH$138,0))&lt;&gt;0,INDEX('Capacity Summary'!$I$139:$BH$238,MATCH('Capacity Backing (Hide)'!CA$132,'Capacity Summary'!$B$139:$B$238,0),MATCH('Capacity Backing (Hide)'!$A158,'Capacity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(Hide)'!$A158,'Capacity Summary'!$I$138:$BH$138,0))&lt;&gt;0,INDEX('Capacity Summary'!$I$139:$BH$238,MATCH('Capacity Backing (Hide)'!CB$132,'Capacity Summary'!$B$139:$B$238,0),MATCH('Capacity Backing (Hide)'!$A158,'Capacity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(Hide)'!$A158,'Capacity Summary'!$I$138:$BH$138,0))&lt;&gt;0,INDEX('Capacity Summary'!$I$139:$BH$238,MATCH('Capacity Backing (Hide)'!CC$132,'Capacity Summary'!$B$139:$B$238,0),MATCH('Capacity Backing (Hide)'!$A158,'Capacity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(Hide)'!$A158,'Capacity Summary'!$I$138:$BH$138,0))&lt;&gt;0,INDEX('Capacity Summary'!$I$139:$BH$238,MATCH('Capacity Backing (Hide)'!CD$132,'Capacity Summary'!$B$139:$B$238,0),MATCH('Capacity Backing (Hide)'!$A158,'Capacity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(Hide)'!$A158,'Capacity Summary'!$I$138:$BH$138,0))&lt;&gt;0,INDEX('Capacity Summary'!$I$139:$BH$238,MATCH('Capacity Backing (Hide)'!CE$132,'Capacity Summary'!$B$139:$B$238,0),MATCH('Capacity Backing (Hide)'!$A158,'Capacity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(Hide)'!$A158,'Capacity Summary'!$I$138:$BH$138,0))&lt;&gt;0,INDEX('Capacity Summary'!$I$139:$BH$238,MATCH('Capacity Backing (Hide)'!CF$132,'Capacity Summary'!$B$139:$B$238,0),MATCH('Capacity Backing (Hide)'!$A158,'Capacity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(Hide)'!$A158,'Capacity Summary'!$I$138:$BH$138,0))&lt;&gt;0,INDEX('Capacity Summary'!$I$139:$BH$238,MATCH('Capacity Backing (Hide)'!CG$132,'Capacity Summary'!$B$139:$B$238,0),MATCH('Capacity Backing (Hide)'!$A158,'Capacity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(Hide)'!$A158,'Capacity Summary'!$I$138:$BH$138,0))&lt;&gt;0,INDEX('Capacity Summary'!$I$139:$BH$238,MATCH('Capacity Backing (Hide)'!CH$132,'Capacity Summary'!$B$139:$B$238,0),MATCH('Capacity Backing (Hide)'!$A158,'Capacity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(Hide)'!$A158,'Capacity Summary'!$I$138:$BH$138,0))&lt;&gt;0,INDEX('Capacity Summary'!$I$139:$BH$238,MATCH('Capacity Backing (Hide)'!CI$132,'Capacity Summary'!$B$139:$B$238,0),MATCH('Capacity Backing (Hide)'!$A158,'Capacity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(Hide)'!$A158,'Capacity Summary'!$I$138:$BH$138,0))&lt;&gt;0,INDEX('Capacity Summary'!$I$139:$BH$238,MATCH('Capacity Backing (Hide)'!CJ$132,'Capacity Summary'!$B$139:$B$238,0),MATCH('Capacity Backing (Hide)'!$A158,'Capacity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(Hide)'!$A158,'Capacity Summary'!$I$138:$BH$138,0))&lt;&gt;0,INDEX('Capacity Summary'!$I$139:$BH$238,MATCH('Capacity Backing (Hide)'!CK$132,'Capacity Summary'!$B$139:$B$238,0),MATCH('Capacity Backing (Hide)'!$A158,'Capacity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(Hide)'!$A158,'Capacity Summary'!$I$138:$BH$138,0))&lt;&gt;0,INDEX('Capacity Summary'!$I$139:$BH$238,MATCH('Capacity Backing (Hide)'!CL$132,'Capacity Summary'!$B$139:$B$238,0),MATCH('Capacity Backing (Hide)'!$A158,'Capacity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(Hide)'!$A158,'Capacity Summary'!$I$138:$BH$138,0))&lt;&gt;0,INDEX('Capacity Summary'!$I$139:$BH$238,MATCH('Capacity Backing (Hide)'!CM$132,'Capacity Summary'!$B$139:$B$238,0),MATCH('Capacity Backing (Hide)'!$A158,'Capacity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(Hide)'!$A158,'Capacity Summary'!$I$138:$BH$138,0))&lt;&gt;0,INDEX('Capacity Summary'!$I$139:$BH$238,MATCH('Capacity Backing (Hide)'!CN$132,'Capacity Summary'!$B$139:$B$238,0),MATCH('Capacity Backing (Hide)'!$A158,'Capacity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(Hide)'!$A158,'Capacity Summary'!$I$138:$BH$138,0))&lt;&gt;0,INDEX('Capacity Summary'!$I$139:$BH$238,MATCH('Capacity Backing (Hide)'!CO$132,'Capacity Summary'!$B$139:$B$238,0),MATCH('Capacity Backing (Hide)'!$A158,'Capacity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(Hide)'!$A158,'Capacity Summary'!$I$138:$BH$138,0))&lt;&gt;0,INDEX('Capacity Summary'!$I$139:$BH$238,MATCH('Capacity Backing (Hide)'!CP$132,'Capacity Summary'!$B$139:$B$238,0),MATCH('Capacity Backing (Hide)'!$A158,'Capacity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(Hide)'!$A158,'Capacity Summary'!$I$138:$BH$138,0))&lt;&gt;0,INDEX('Capacity Summary'!$I$139:$BH$238,MATCH('Capacity Backing (Hide)'!CQ$132,'Capacity Summary'!$B$139:$B$238,0),MATCH('Capacity Backing (Hide)'!$A158,'Capacity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(Hide)'!$A158,'Capacity Summary'!$I$138:$BH$138,0))&lt;&gt;0,INDEX('Capacity Summary'!$I$139:$BH$238,MATCH('Capacity Backing (Hide)'!CR$132,'Capacity Summary'!$B$139:$B$238,0),MATCH('Capacity Backing (Hide)'!$A158,'Capacity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(Hide)'!$A158,'Capacity Summary'!$I$138:$BH$138,0))&lt;&gt;0,INDEX('Capacity Summary'!$I$139:$BH$238,MATCH('Capacity Backing (Hide)'!CS$132,'Capacity Summary'!$B$139:$B$238,0),MATCH('Capacity Backing (Hide)'!$A158,'Capacity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(Hide)'!$A158,'Capacity Summary'!$I$138:$BH$138,0))&lt;&gt;0,INDEX('Capacity Summary'!$I$139:$BH$238,MATCH('Capacity Backing (Hide)'!CT$132,'Capacity Summary'!$B$139:$B$238,0),MATCH('Capacity Backing (Hide)'!$A158,'Capacity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(Hide)'!$A158,'Capacity Summary'!$I$138:$BH$138,0))&lt;&gt;0,INDEX('Capacity Summary'!$I$139:$BH$238,MATCH('Capacity Backing (Hide)'!CU$132,'Capacity Summary'!$B$139:$B$238,0),MATCH('Capacity Backing (Hide)'!$A158,'Capacity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(Hide)'!$A158,'Capacity Summary'!$I$138:$BH$138,0))&lt;&gt;0,INDEX('Capacity Summary'!$I$139:$BH$238,MATCH('Capacity Backing (Hide)'!CV$132,'Capacity Summary'!$B$139:$B$238,0),MATCH('Capacity Backing (Hide)'!$A158,'Capacity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(Hide)'!$A158,'Capacity Summary'!$I$138:$BH$138,0))&lt;&gt;0,INDEX('Capacity Summary'!$I$139:$BH$238,MATCH('Capacity Backing (Hide)'!CW$132,'Capacity Summary'!$B$139:$B$238,0),MATCH('Capacity Backing (Hide)'!$A158,'Capacity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9" spans="1:101" x14ac:dyDescent="0.35">
      <c r="A159" s="2">
        <f ca="1">'Required Capacity (Hide)'!E29</f>
        <v>44372</v>
      </c>
      <c r="B15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(Hide)'!$A159,'Capacity Summary'!$I$138:$BH$138,0))&lt;&gt;0,INDEX('Capacity Summary'!$I$139:$BH$238,MATCH('Capacity Backing (Hide)'!B$132,'Capacity Summary'!$B$139:$B$238,0),MATCH('Capacity Backing (Hide)'!$A159,'Capacity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(Hide)'!$A159,'Capacity Summary'!$I$138:$BH$138,0))&lt;&gt;0,INDEX('Capacity Summary'!$I$139:$BH$238,MATCH('Capacity Backing (Hide)'!C$132,'Capacity Summary'!$B$139:$B$238,0),MATCH('Capacity Backing (Hide)'!$A159,'Capacity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(Hide)'!$A159,'Capacity Summary'!$I$138:$BH$138,0))&lt;&gt;0,INDEX('Capacity Summary'!$I$139:$BH$238,MATCH('Capacity Backing (Hide)'!D$132,'Capacity Summary'!$B$139:$B$238,0),MATCH('Capacity Backing (Hide)'!$A159,'Capacity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(Hide)'!$A159,'Capacity Summary'!$I$138:$BH$138,0))&lt;&gt;0,INDEX('Capacity Summary'!$I$139:$BH$238,MATCH('Capacity Backing (Hide)'!E$132,'Capacity Summary'!$B$139:$B$238,0),MATCH('Capacity Backing (Hide)'!$A159,'Capacity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(Hide)'!$A159,'Capacity Summary'!$I$138:$BH$138,0))&lt;&gt;0,INDEX('Capacity Summary'!$I$139:$BH$238,MATCH('Capacity Backing (Hide)'!F$132,'Capacity Summary'!$B$139:$B$238,0),MATCH('Capacity Backing (Hide)'!$A159,'Capacity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(Hide)'!$A159,'Capacity Summary'!$I$138:$BH$138,0))&lt;&gt;0,INDEX('Capacity Summary'!$I$139:$BH$238,MATCH('Capacity Backing (Hide)'!G$132,'Capacity Summary'!$B$139:$B$238,0),MATCH('Capacity Backing (Hide)'!$A159,'Capacity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(Hide)'!$A159,'Capacity Summary'!$I$138:$BH$138,0))&lt;&gt;0,INDEX('Capacity Summary'!$I$139:$BH$238,MATCH('Capacity Backing (Hide)'!H$132,'Capacity Summary'!$B$139:$B$238,0),MATCH('Capacity Backing (Hide)'!$A159,'Capacity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(Hide)'!$A159,'Capacity Summary'!$I$138:$BH$138,0))&lt;&gt;0,INDEX('Capacity Summary'!$I$139:$BH$238,MATCH('Capacity Backing (Hide)'!I$132,'Capacity Summary'!$B$139:$B$238,0),MATCH('Capacity Backing (Hide)'!$A159,'Capacity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(Hide)'!$A159,'Capacity Summary'!$I$138:$BH$138,0))&lt;&gt;0,INDEX('Capacity Summary'!$I$139:$BH$238,MATCH('Capacity Backing (Hide)'!J$132,'Capacity Summary'!$B$139:$B$238,0),MATCH('Capacity Backing (Hide)'!$A159,'Capacity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(Hide)'!$A159,'Capacity Summary'!$I$138:$BH$138,0))&lt;&gt;0,INDEX('Capacity Summary'!$I$139:$BH$238,MATCH('Capacity Backing (Hide)'!K$132,'Capacity Summary'!$B$139:$B$238,0),MATCH('Capacity Backing (Hide)'!$A159,'Capacity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(Hide)'!$A159,'Capacity Summary'!$I$138:$BH$138,0))&lt;&gt;0,INDEX('Capacity Summary'!$I$139:$BH$238,MATCH('Capacity Backing (Hide)'!L$132,'Capacity Summary'!$B$139:$B$238,0),MATCH('Capacity Backing (Hide)'!$A159,'Capacity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(Hide)'!$A159,'Capacity Summary'!$I$138:$BH$138,0))&lt;&gt;0,INDEX('Capacity Summary'!$I$139:$BH$238,MATCH('Capacity Backing (Hide)'!M$132,'Capacity Summary'!$B$139:$B$238,0),MATCH('Capacity Backing (Hide)'!$A159,'Capacity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(Hide)'!$A159,'Capacity Summary'!$I$138:$BH$138,0))&lt;&gt;0,INDEX('Capacity Summary'!$I$139:$BH$238,MATCH('Capacity Backing (Hide)'!N$132,'Capacity Summary'!$B$139:$B$238,0),MATCH('Capacity Backing (Hide)'!$A159,'Capacity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(Hide)'!$A159,'Capacity Summary'!$I$138:$BH$138,0))&lt;&gt;0,INDEX('Capacity Summary'!$I$139:$BH$238,MATCH('Capacity Backing (Hide)'!O$132,'Capacity Summary'!$B$139:$B$238,0),MATCH('Capacity Backing (Hide)'!$A159,'Capacity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(Hide)'!$A159,'Capacity Summary'!$I$138:$BH$138,0))&lt;&gt;0,INDEX('Capacity Summary'!$I$139:$BH$238,MATCH('Capacity Backing (Hide)'!P$132,'Capacity Summary'!$B$139:$B$238,0),MATCH('Capacity Backing (Hide)'!$A159,'Capacity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(Hide)'!$A159,'Capacity Summary'!$I$138:$BH$138,0))&lt;&gt;0,INDEX('Capacity Summary'!$I$139:$BH$238,MATCH('Capacity Backing (Hide)'!Q$132,'Capacity Summary'!$B$139:$B$238,0),MATCH('Capacity Backing (Hide)'!$A159,'Capacity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(Hide)'!$A159,'Capacity Summary'!$I$138:$BH$138,0))&lt;&gt;0,INDEX('Capacity Summary'!$I$139:$BH$238,MATCH('Capacity Backing (Hide)'!R$132,'Capacity Summary'!$B$139:$B$238,0),MATCH('Capacity Backing (Hide)'!$A159,'Capacity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(Hide)'!$A159,'Capacity Summary'!$I$138:$BH$138,0))&lt;&gt;0,INDEX('Capacity Summary'!$I$139:$BH$238,MATCH('Capacity Backing (Hide)'!S$132,'Capacity Summary'!$B$139:$B$238,0),MATCH('Capacity Backing (Hide)'!$A159,'Capacity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(Hide)'!$A159,'Capacity Summary'!$I$138:$BH$138,0))&lt;&gt;0,INDEX('Capacity Summary'!$I$139:$BH$238,MATCH('Capacity Backing (Hide)'!T$132,'Capacity Summary'!$B$139:$B$238,0),MATCH('Capacity Backing (Hide)'!$A159,'Capacity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(Hide)'!$A159,'Capacity Summary'!$I$138:$BH$138,0))&lt;&gt;0,INDEX('Capacity Summary'!$I$139:$BH$238,MATCH('Capacity Backing (Hide)'!U$132,'Capacity Summary'!$B$139:$B$238,0),MATCH('Capacity Backing (Hide)'!$A159,'Capacity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(Hide)'!$A159,'Capacity Summary'!$I$138:$BH$138,0))&lt;&gt;0,INDEX('Capacity Summary'!$I$139:$BH$238,MATCH('Capacity Backing (Hide)'!V$132,'Capacity Summary'!$B$139:$B$238,0),MATCH('Capacity Backing (Hide)'!$A159,'Capacity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(Hide)'!$A159,'Capacity Summary'!$I$138:$BH$138,0))&lt;&gt;0,INDEX('Capacity Summary'!$I$139:$BH$238,MATCH('Capacity Backing (Hide)'!W$132,'Capacity Summary'!$B$139:$B$238,0),MATCH('Capacity Backing (Hide)'!$A159,'Capacity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(Hide)'!$A159,'Capacity Summary'!$I$138:$BH$138,0))&lt;&gt;0,INDEX('Capacity Summary'!$I$139:$BH$238,MATCH('Capacity Backing (Hide)'!X$132,'Capacity Summary'!$B$139:$B$238,0),MATCH('Capacity Backing (Hide)'!$A159,'Capacity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(Hide)'!$A159,'Capacity Summary'!$I$138:$BH$138,0))&lt;&gt;0,INDEX('Capacity Summary'!$I$139:$BH$238,MATCH('Capacity Backing (Hide)'!Y$132,'Capacity Summary'!$B$139:$B$238,0),MATCH('Capacity Backing (Hide)'!$A159,'Capacity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(Hide)'!$A159,'Capacity Summary'!$I$138:$BH$138,0))&lt;&gt;0,INDEX('Capacity Summary'!$I$139:$BH$238,MATCH('Capacity Backing (Hide)'!Z$132,'Capacity Summary'!$B$139:$B$238,0),MATCH('Capacity Backing (Hide)'!$A159,'Capacity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(Hide)'!$A159,'Capacity Summary'!$I$138:$BH$138,0))&lt;&gt;0,INDEX('Capacity Summary'!$I$139:$BH$238,MATCH('Capacity Backing (Hide)'!AA$132,'Capacity Summary'!$B$139:$B$238,0),MATCH('Capacity Backing (Hide)'!$A159,'Capacity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(Hide)'!$A159,'Capacity Summary'!$I$138:$BH$138,0))&lt;&gt;0,INDEX('Capacity Summary'!$I$139:$BH$238,MATCH('Capacity Backing (Hide)'!AB$132,'Capacity Summary'!$B$139:$B$238,0),MATCH('Capacity Backing (Hide)'!$A159,'Capacity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(Hide)'!$A159,'Capacity Summary'!$I$138:$BH$138,0))&lt;&gt;0,INDEX('Capacity Summary'!$I$139:$BH$238,MATCH('Capacity Backing (Hide)'!AC$132,'Capacity Summary'!$B$139:$B$238,0),MATCH('Capacity Backing (Hide)'!$A159,'Capacity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(Hide)'!$A159,'Capacity Summary'!$I$138:$BH$138,0))&lt;&gt;0,INDEX('Capacity Summary'!$I$139:$BH$238,MATCH('Capacity Backing (Hide)'!AD$132,'Capacity Summary'!$B$139:$B$238,0),MATCH('Capacity Backing (Hide)'!$A159,'Capacity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(Hide)'!$A159,'Capacity Summary'!$I$138:$BH$138,0))&lt;&gt;0,INDEX('Capacity Summary'!$I$139:$BH$238,MATCH('Capacity Backing (Hide)'!AE$132,'Capacity Summary'!$B$139:$B$238,0),MATCH('Capacity Backing (Hide)'!$A159,'Capacity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(Hide)'!$A159,'Capacity Summary'!$I$138:$BH$138,0))&lt;&gt;0,INDEX('Capacity Summary'!$I$139:$BH$238,MATCH('Capacity Backing (Hide)'!AF$132,'Capacity Summary'!$B$139:$B$238,0),MATCH('Capacity Backing (Hide)'!$A159,'Capacity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(Hide)'!$A159,'Capacity Summary'!$I$138:$BH$138,0))&lt;&gt;0,INDEX('Capacity Summary'!$I$139:$BH$238,MATCH('Capacity Backing (Hide)'!AG$132,'Capacity Summary'!$B$139:$B$238,0),MATCH('Capacity Backing (Hide)'!$A159,'Capacity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(Hide)'!$A159,'Capacity Summary'!$I$138:$BH$138,0))&lt;&gt;0,INDEX('Capacity Summary'!$I$139:$BH$238,MATCH('Capacity Backing (Hide)'!AH$132,'Capacity Summary'!$B$139:$B$238,0),MATCH('Capacity Backing (Hide)'!$A159,'Capacity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(Hide)'!$A159,'Capacity Summary'!$I$138:$BH$138,0))&lt;&gt;0,INDEX('Capacity Summary'!$I$139:$BH$238,MATCH('Capacity Backing (Hide)'!AI$132,'Capacity Summary'!$B$139:$B$238,0),MATCH('Capacity Backing (Hide)'!$A159,'Capacity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(Hide)'!$A159,'Capacity Summary'!$I$138:$BH$138,0))&lt;&gt;0,INDEX('Capacity Summary'!$I$139:$BH$238,MATCH('Capacity Backing (Hide)'!AJ$132,'Capacity Summary'!$B$139:$B$238,0),MATCH('Capacity Backing (Hide)'!$A159,'Capacity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(Hide)'!$A159,'Capacity Summary'!$I$138:$BH$138,0))&lt;&gt;0,INDEX('Capacity Summary'!$I$139:$BH$238,MATCH('Capacity Backing (Hide)'!AK$132,'Capacity Summary'!$B$139:$B$238,0),MATCH('Capacity Backing (Hide)'!$A159,'Capacity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(Hide)'!$A159,'Capacity Summary'!$I$138:$BH$138,0))&lt;&gt;0,INDEX('Capacity Summary'!$I$139:$BH$238,MATCH('Capacity Backing (Hide)'!AL$132,'Capacity Summary'!$B$139:$B$238,0),MATCH('Capacity Backing (Hide)'!$A159,'Capacity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(Hide)'!$A159,'Capacity Summary'!$I$138:$BH$138,0))&lt;&gt;0,INDEX('Capacity Summary'!$I$139:$BH$238,MATCH('Capacity Backing (Hide)'!AM$132,'Capacity Summary'!$B$139:$B$238,0),MATCH('Capacity Backing (Hide)'!$A159,'Capacity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(Hide)'!$A159,'Capacity Summary'!$I$138:$BH$138,0))&lt;&gt;0,INDEX('Capacity Summary'!$I$139:$BH$238,MATCH('Capacity Backing (Hide)'!AN$132,'Capacity Summary'!$B$139:$B$238,0),MATCH('Capacity Backing (Hide)'!$A159,'Capacity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(Hide)'!$A159,'Capacity Summary'!$I$138:$BH$138,0))&lt;&gt;0,INDEX('Capacity Summary'!$I$139:$BH$238,MATCH('Capacity Backing (Hide)'!AO$132,'Capacity Summary'!$B$139:$B$238,0),MATCH('Capacity Backing (Hide)'!$A159,'Capacity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(Hide)'!$A159,'Capacity Summary'!$I$138:$BH$138,0))&lt;&gt;0,INDEX('Capacity Summary'!$I$139:$BH$238,MATCH('Capacity Backing (Hide)'!AP$132,'Capacity Summary'!$B$139:$B$238,0),MATCH('Capacity Backing (Hide)'!$A159,'Capacity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(Hide)'!$A159,'Capacity Summary'!$I$138:$BH$138,0))&lt;&gt;0,INDEX('Capacity Summary'!$I$139:$BH$238,MATCH('Capacity Backing (Hide)'!AQ$132,'Capacity Summary'!$B$139:$B$238,0),MATCH('Capacity Backing (Hide)'!$A159,'Capacity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(Hide)'!$A159,'Capacity Summary'!$I$138:$BH$138,0))&lt;&gt;0,INDEX('Capacity Summary'!$I$139:$BH$238,MATCH('Capacity Backing (Hide)'!AR$132,'Capacity Summary'!$B$139:$B$238,0),MATCH('Capacity Backing (Hide)'!$A159,'Capacity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(Hide)'!$A159,'Capacity Summary'!$I$138:$BH$138,0))&lt;&gt;0,INDEX('Capacity Summary'!$I$139:$BH$238,MATCH('Capacity Backing (Hide)'!AS$132,'Capacity Summary'!$B$139:$B$238,0),MATCH('Capacity Backing (Hide)'!$A159,'Capacity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(Hide)'!$A159,'Capacity Summary'!$I$138:$BH$138,0))&lt;&gt;0,INDEX('Capacity Summary'!$I$139:$BH$238,MATCH('Capacity Backing (Hide)'!AT$132,'Capacity Summary'!$B$139:$B$238,0),MATCH('Capacity Backing (Hide)'!$A159,'Capacity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(Hide)'!$A159,'Capacity Summary'!$I$138:$BH$138,0))&lt;&gt;0,INDEX('Capacity Summary'!$I$139:$BH$238,MATCH('Capacity Backing (Hide)'!AU$132,'Capacity Summary'!$B$139:$B$238,0),MATCH('Capacity Backing (Hide)'!$A159,'Capacity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(Hide)'!$A159,'Capacity Summary'!$I$138:$BH$138,0))&lt;&gt;0,INDEX('Capacity Summary'!$I$139:$BH$238,MATCH('Capacity Backing (Hide)'!AV$132,'Capacity Summary'!$B$139:$B$238,0),MATCH('Capacity Backing (Hide)'!$A159,'Capacity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(Hide)'!$A159,'Capacity Summary'!$I$138:$BH$138,0))&lt;&gt;0,INDEX('Capacity Summary'!$I$139:$BH$238,MATCH('Capacity Backing (Hide)'!AW$132,'Capacity Summary'!$B$139:$B$238,0),MATCH('Capacity Backing (Hide)'!$A159,'Capacity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(Hide)'!$A159,'Capacity Summary'!$I$138:$BH$138,0))&lt;&gt;0,INDEX('Capacity Summary'!$I$139:$BH$238,MATCH('Capacity Backing (Hide)'!AX$132,'Capacity Summary'!$B$139:$B$238,0),MATCH('Capacity Backing (Hide)'!$A159,'Capacity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(Hide)'!$A159,'Capacity Summary'!$I$138:$BH$138,0))&lt;&gt;0,INDEX('Capacity Summary'!$I$139:$BH$238,MATCH('Capacity Backing (Hide)'!AY$132,'Capacity Summary'!$B$139:$B$238,0),MATCH('Capacity Backing (Hide)'!$A159,'Capacity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(Hide)'!$A159,'Capacity Summary'!$I$138:$BH$138,0))&lt;&gt;0,INDEX('Capacity Summary'!$I$139:$BH$238,MATCH('Capacity Backing (Hide)'!AZ$132,'Capacity Summary'!$B$139:$B$238,0),MATCH('Capacity Backing (Hide)'!$A159,'Capacity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(Hide)'!$A159,'Capacity Summary'!$I$138:$BH$138,0))&lt;&gt;0,INDEX('Capacity Summary'!$I$139:$BH$238,MATCH('Capacity Backing (Hide)'!BA$132,'Capacity Summary'!$B$139:$B$238,0),MATCH('Capacity Backing (Hide)'!$A159,'Capacity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(Hide)'!$A159,'Capacity Summary'!$I$138:$BH$138,0))&lt;&gt;0,INDEX('Capacity Summary'!$I$139:$BH$238,MATCH('Capacity Backing (Hide)'!BB$132,'Capacity Summary'!$B$139:$B$238,0),MATCH('Capacity Backing (Hide)'!$A159,'Capacity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(Hide)'!$A159,'Capacity Summary'!$I$138:$BH$138,0))&lt;&gt;0,INDEX('Capacity Summary'!$I$139:$BH$238,MATCH('Capacity Backing (Hide)'!BC$132,'Capacity Summary'!$B$139:$B$238,0),MATCH('Capacity Backing (Hide)'!$A159,'Capacity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(Hide)'!$A159,'Capacity Summary'!$I$138:$BH$138,0))&lt;&gt;0,INDEX('Capacity Summary'!$I$139:$BH$238,MATCH('Capacity Backing (Hide)'!BD$132,'Capacity Summary'!$B$139:$B$238,0),MATCH('Capacity Backing (Hide)'!$A159,'Capacity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(Hide)'!$A159,'Capacity Summary'!$I$138:$BH$138,0))&lt;&gt;0,INDEX('Capacity Summary'!$I$139:$BH$238,MATCH('Capacity Backing (Hide)'!BE$132,'Capacity Summary'!$B$139:$B$238,0),MATCH('Capacity Backing (Hide)'!$A159,'Capacity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(Hide)'!$A159,'Capacity Summary'!$I$138:$BH$138,0))&lt;&gt;0,INDEX('Capacity Summary'!$I$139:$BH$238,MATCH('Capacity Backing (Hide)'!BF$132,'Capacity Summary'!$B$139:$B$238,0),MATCH('Capacity Backing (Hide)'!$A159,'Capacity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(Hide)'!$A159,'Capacity Summary'!$I$138:$BH$138,0))&lt;&gt;0,INDEX('Capacity Summary'!$I$139:$BH$238,MATCH('Capacity Backing (Hide)'!BG$132,'Capacity Summary'!$B$139:$B$238,0),MATCH('Capacity Backing (Hide)'!$A159,'Capacity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(Hide)'!$A159,'Capacity Summary'!$I$138:$BH$138,0))&lt;&gt;0,INDEX('Capacity Summary'!$I$139:$BH$238,MATCH('Capacity Backing (Hide)'!BH$132,'Capacity Summary'!$B$139:$B$238,0),MATCH('Capacity Backing (Hide)'!$A159,'Capacity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(Hide)'!$A159,'Capacity Summary'!$I$138:$BH$138,0))&lt;&gt;0,INDEX('Capacity Summary'!$I$139:$BH$238,MATCH('Capacity Backing (Hide)'!BI$132,'Capacity Summary'!$B$139:$B$238,0),MATCH('Capacity Backing (Hide)'!$A159,'Capacity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(Hide)'!$A159,'Capacity Summary'!$I$138:$BH$138,0))&lt;&gt;0,INDEX('Capacity Summary'!$I$139:$BH$238,MATCH('Capacity Backing (Hide)'!BJ$132,'Capacity Summary'!$B$139:$B$238,0),MATCH('Capacity Backing (Hide)'!$A159,'Capacity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(Hide)'!$A159,'Capacity Summary'!$I$138:$BH$138,0))&lt;&gt;0,INDEX('Capacity Summary'!$I$139:$BH$238,MATCH('Capacity Backing (Hide)'!BK$132,'Capacity Summary'!$B$139:$B$238,0),MATCH('Capacity Backing (Hide)'!$A159,'Capacity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(Hide)'!$A159,'Capacity Summary'!$I$138:$BH$138,0))&lt;&gt;0,INDEX('Capacity Summary'!$I$139:$BH$238,MATCH('Capacity Backing (Hide)'!BL$132,'Capacity Summary'!$B$139:$B$238,0),MATCH('Capacity Backing (Hide)'!$A159,'Capacity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(Hide)'!$A159,'Capacity Summary'!$I$138:$BH$138,0))&lt;&gt;0,INDEX('Capacity Summary'!$I$139:$BH$238,MATCH('Capacity Backing (Hide)'!BM$132,'Capacity Summary'!$B$139:$B$238,0),MATCH('Capacity Backing (Hide)'!$A159,'Capacity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(Hide)'!$A159,'Capacity Summary'!$I$138:$BH$138,0))&lt;&gt;0,INDEX('Capacity Summary'!$I$139:$BH$238,MATCH('Capacity Backing (Hide)'!BN$132,'Capacity Summary'!$B$139:$B$238,0),MATCH('Capacity Backing (Hide)'!$A159,'Capacity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(Hide)'!$A159,'Capacity Summary'!$I$138:$BH$138,0))&lt;&gt;0,INDEX('Capacity Summary'!$I$139:$BH$238,MATCH('Capacity Backing (Hide)'!BO$132,'Capacity Summary'!$B$139:$B$238,0),MATCH('Capacity Backing (Hide)'!$A159,'Capacity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(Hide)'!$A159,'Capacity Summary'!$I$138:$BH$138,0))&lt;&gt;0,INDEX('Capacity Summary'!$I$139:$BH$238,MATCH('Capacity Backing (Hide)'!BP$132,'Capacity Summary'!$B$139:$B$238,0),MATCH('Capacity Backing (Hide)'!$A159,'Capacity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(Hide)'!$A159,'Capacity Summary'!$I$138:$BH$138,0))&lt;&gt;0,INDEX('Capacity Summary'!$I$139:$BH$238,MATCH('Capacity Backing (Hide)'!BQ$132,'Capacity Summary'!$B$139:$B$238,0),MATCH('Capacity Backing (Hide)'!$A159,'Capacity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(Hide)'!$A159,'Capacity Summary'!$I$138:$BH$138,0))&lt;&gt;0,INDEX('Capacity Summary'!$I$139:$BH$238,MATCH('Capacity Backing (Hide)'!BR$132,'Capacity Summary'!$B$139:$B$238,0),MATCH('Capacity Backing (Hide)'!$A159,'Capacity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(Hide)'!$A159,'Capacity Summary'!$I$138:$BH$138,0))&lt;&gt;0,INDEX('Capacity Summary'!$I$139:$BH$238,MATCH('Capacity Backing (Hide)'!BS$132,'Capacity Summary'!$B$139:$B$238,0),MATCH('Capacity Backing (Hide)'!$A159,'Capacity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(Hide)'!$A159,'Capacity Summary'!$I$138:$BH$138,0))&lt;&gt;0,INDEX('Capacity Summary'!$I$139:$BH$238,MATCH('Capacity Backing (Hide)'!BT$132,'Capacity Summary'!$B$139:$B$238,0),MATCH('Capacity Backing (Hide)'!$A159,'Capacity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(Hide)'!$A159,'Capacity Summary'!$I$138:$BH$138,0))&lt;&gt;0,INDEX('Capacity Summary'!$I$139:$BH$238,MATCH('Capacity Backing (Hide)'!BU$132,'Capacity Summary'!$B$139:$B$238,0),MATCH('Capacity Backing (Hide)'!$A159,'Capacity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(Hide)'!$A159,'Capacity Summary'!$I$138:$BH$138,0))&lt;&gt;0,INDEX('Capacity Summary'!$I$139:$BH$238,MATCH('Capacity Backing (Hide)'!BV$132,'Capacity Summary'!$B$139:$B$238,0),MATCH('Capacity Backing (Hide)'!$A159,'Capacity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(Hide)'!$A159,'Capacity Summary'!$I$138:$BH$138,0))&lt;&gt;0,INDEX('Capacity Summary'!$I$139:$BH$238,MATCH('Capacity Backing (Hide)'!BW$132,'Capacity Summary'!$B$139:$B$238,0),MATCH('Capacity Backing (Hide)'!$A159,'Capacity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(Hide)'!$A159,'Capacity Summary'!$I$138:$BH$138,0))&lt;&gt;0,INDEX('Capacity Summary'!$I$139:$BH$238,MATCH('Capacity Backing (Hide)'!BX$132,'Capacity Summary'!$B$139:$B$238,0),MATCH('Capacity Backing (Hide)'!$A159,'Capacity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(Hide)'!$A159,'Capacity Summary'!$I$138:$BH$138,0))&lt;&gt;0,INDEX('Capacity Summary'!$I$139:$BH$238,MATCH('Capacity Backing (Hide)'!BY$132,'Capacity Summary'!$B$139:$B$238,0),MATCH('Capacity Backing (Hide)'!$A159,'Capacity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(Hide)'!$A159,'Capacity Summary'!$I$138:$BH$138,0))&lt;&gt;0,INDEX('Capacity Summary'!$I$139:$BH$238,MATCH('Capacity Backing (Hide)'!BZ$132,'Capacity Summary'!$B$139:$B$238,0),MATCH('Capacity Backing (Hide)'!$A159,'Capacity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(Hide)'!$A159,'Capacity Summary'!$I$138:$BH$138,0))&lt;&gt;0,INDEX('Capacity Summary'!$I$139:$BH$238,MATCH('Capacity Backing (Hide)'!CA$132,'Capacity Summary'!$B$139:$B$238,0),MATCH('Capacity Backing (Hide)'!$A159,'Capacity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(Hide)'!$A159,'Capacity Summary'!$I$138:$BH$138,0))&lt;&gt;0,INDEX('Capacity Summary'!$I$139:$BH$238,MATCH('Capacity Backing (Hide)'!CB$132,'Capacity Summary'!$B$139:$B$238,0),MATCH('Capacity Backing (Hide)'!$A159,'Capacity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(Hide)'!$A159,'Capacity Summary'!$I$138:$BH$138,0))&lt;&gt;0,INDEX('Capacity Summary'!$I$139:$BH$238,MATCH('Capacity Backing (Hide)'!CC$132,'Capacity Summary'!$B$139:$B$238,0),MATCH('Capacity Backing (Hide)'!$A159,'Capacity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(Hide)'!$A159,'Capacity Summary'!$I$138:$BH$138,0))&lt;&gt;0,INDEX('Capacity Summary'!$I$139:$BH$238,MATCH('Capacity Backing (Hide)'!CD$132,'Capacity Summary'!$B$139:$B$238,0),MATCH('Capacity Backing (Hide)'!$A159,'Capacity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(Hide)'!$A159,'Capacity Summary'!$I$138:$BH$138,0))&lt;&gt;0,INDEX('Capacity Summary'!$I$139:$BH$238,MATCH('Capacity Backing (Hide)'!CE$132,'Capacity Summary'!$B$139:$B$238,0),MATCH('Capacity Backing (Hide)'!$A159,'Capacity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(Hide)'!$A159,'Capacity Summary'!$I$138:$BH$138,0))&lt;&gt;0,INDEX('Capacity Summary'!$I$139:$BH$238,MATCH('Capacity Backing (Hide)'!CF$132,'Capacity Summary'!$B$139:$B$238,0),MATCH('Capacity Backing (Hide)'!$A159,'Capacity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(Hide)'!$A159,'Capacity Summary'!$I$138:$BH$138,0))&lt;&gt;0,INDEX('Capacity Summary'!$I$139:$BH$238,MATCH('Capacity Backing (Hide)'!CG$132,'Capacity Summary'!$B$139:$B$238,0),MATCH('Capacity Backing (Hide)'!$A159,'Capacity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(Hide)'!$A159,'Capacity Summary'!$I$138:$BH$138,0))&lt;&gt;0,INDEX('Capacity Summary'!$I$139:$BH$238,MATCH('Capacity Backing (Hide)'!CH$132,'Capacity Summary'!$B$139:$B$238,0),MATCH('Capacity Backing (Hide)'!$A159,'Capacity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(Hide)'!$A159,'Capacity Summary'!$I$138:$BH$138,0))&lt;&gt;0,INDEX('Capacity Summary'!$I$139:$BH$238,MATCH('Capacity Backing (Hide)'!CI$132,'Capacity Summary'!$B$139:$B$238,0),MATCH('Capacity Backing (Hide)'!$A159,'Capacity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(Hide)'!$A159,'Capacity Summary'!$I$138:$BH$138,0))&lt;&gt;0,INDEX('Capacity Summary'!$I$139:$BH$238,MATCH('Capacity Backing (Hide)'!CJ$132,'Capacity Summary'!$B$139:$B$238,0),MATCH('Capacity Backing (Hide)'!$A159,'Capacity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(Hide)'!$A159,'Capacity Summary'!$I$138:$BH$138,0))&lt;&gt;0,INDEX('Capacity Summary'!$I$139:$BH$238,MATCH('Capacity Backing (Hide)'!CK$132,'Capacity Summary'!$B$139:$B$238,0),MATCH('Capacity Backing (Hide)'!$A159,'Capacity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(Hide)'!$A159,'Capacity Summary'!$I$138:$BH$138,0))&lt;&gt;0,INDEX('Capacity Summary'!$I$139:$BH$238,MATCH('Capacity Backing (Hide)'!CL$132,'Capacity Summary'!$B$139:$B$238,0),MATCH('Capacity Backing (Hide)'!$A159,'Capacity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(Hide)'!$A159,'Capacity Summary'!$I$138:$BH$138,0))&lt;&gt;0,INDEX('Capacity Summary'!$I$139:$BH$238,MATCH('Capacity Backing (Hide)'!CM$132,'Capacity Summary'!$B$139:$B$238,0),MATCH('Capacity Backing (Hide)'!$A159,'Capacity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(Hide)'!$A159,'Capacity Summary'!$I$138:$BH$138,0))&lt;&gt;0,INDEX('Capacity Summary'!$I$139:$BH$238,MATCH('Capacity Backing (Hide)'!CN$132,'Capacity Summary'!$B$139:$B$238,0),MATCH('Capacity Backing (Hide)'!$A159,'Capacity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(Hide)'!$A159,'Capacity Summary'!$I$138:$BH$138,0))&lt;&gt;0,INDEX('Capacity Summary'!$I$139:$BH$238,MATCH('Capacity Backing (Hide)'!CO$132,'Capacity Summary'!$B$139:$B$238,0),MATCH('Capacity Backing (Hide)'!$A159,'Capacity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(Hide)'!$A159,'Capacity Summary'!$I$138:$BH$138,0))&lt;&gt;0,INDEX('Capacity Summary'!$I$139:$BH$238,MATCH('Capacity Backing (Hide)'!CP$132,'Capacity Summary'!$B$139:$B$238,0),MATCH('Capacity Backing (Hide)'!$A159,'Capacity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(Hide)'!$A159,'Capacity Summary'!$I$138:$BH$138,0))&lt;&gt;0,INDEX('Capacity Summary'!$I$139:$BH$238,MATCH('Capacity Backing (Hide)'!CQ$132,'Capacity Summary'!$B$139:$B$238,0),MATCH('Capacity Backing (Hide)'!$A159,'Capacity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(Hide)'!$A159,'Capacity Summary'!$I$138:$BH$138,0))&lt;&gt;0,INDEX('Capacity Summary'!$I$139:$BH$238,MATCH('Capacity Backing (Hide)'!CR$132,'Capacity Summary'!$B$139:$B$238,0),MATCH('Capacity Backing (Hide)'!$A159,'Capacity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(Hide)'!$A159,'Capacity Summary'!$I$138:$BH$138,0))&lt;&gt;0,INDEX('Capacity Summary'!$I$139:$BH$238,MATCH('Capacity Backing (Hide)'!CS$132,'Capacity Summary'!$B$139:$B$238,0),MATCH('Capacity Backing (Hide)'!$A159,'Capacity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(Hide)'!$A159,'Capacity Summary'!$I$138:$BH$138,0))&lt;&gt;0,INDEX('Capacity Summary'!$I$139:$BH$238,MATCH('Capacity Backing (Hide)'!CT$132,'Capacity Summary'!$B$139:$B$238,0),MATCH('Capacity Backing (Hide)'!$A159,'Capacity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(Hide)'!$A159,'Capacity Summary'!$I$138:$BH$138,0))&lt;&gt;0,INDEX('Capacity Summary'!$I$139:$BH$238,MATCH('Capacity Backing (Hide)'!CU$132,'Capacity Summary'!$B$139:$B$238,0),MATCH('Capacity Backing (Hide)'!$A159,'Capacity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(Hide)'!$A159,'Capacity Summary'!$I$138:$BH$138,0))&lt;&gt;0,INDEX('Capacity Summary'!$I$139:$BH$238,MATCH('Capacity Backing (Hide)'!CV$132,'Capacity Summary'!$B$139:$B$238,0),MATCH('Capacity Backing (Hide)'!$A159,'Capacity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(Hide)'!$A159,'Capacity Summary'!$I$138:$BH$138,0))&lt;&gt;0,INDEX('Capacity Summary'!$I$139:$BH$238,MATCH('Capacity Backing (Hide)'!CW$132,'Capacity Summary'!$B$139:$B$238,0),MATCH('Capacity Backing (Hide)'!$A159,'Capacity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0" spans="1:101" x14ac:dyDescent="0.35">
      <c r="A160" s="2">
        <f ca="1">'Required Capacity (Hide)'!E30</f>
        <v>44379</v>
      </c>
      <c r="B16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(Hide)'!$A160,'Capacity Summary'!$I$138:$BH$138,0))&lt;&gt;0,INDEX('Capacity Summary'!$I$139:$BH$238,MATCH('Capacity Backing (Hide)'!B$132,'Capacity Summary'!$B$139:$B$238,0),MATCH('Capacity Backing (Hide)'!$A160,'Capacity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(Hide)'!$A160,'Capacity Summary'!$I$138:$BH$138,0))&lt;&gt;0,INDEX('Capacity Summary'!$I$139:$BH$238,MATCH('Capacity Backing (Hide)'!C$132,'Capacity Summary'!$B$139:$B$238,0),MATCH('Capacity Backing (Hide)'!$A160,'Capacity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(Hide)'!$A160,'Capacity Summary'!$I$138:$BH$138,0))&lt;&gt;0,INDEX('Capacity Summary'!$I$139:$BH$238,MATCH('Capacity Backing (Hide)'!D$132,'Capacity Summary'!$B$139:$B$238,0),MATCH('Capacity Backing (Hide)'!$A160,'Capacity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(Hide)'!$A160,'Capacity Summary'!$I$138:$BH$138,0))&lt;&gt;0,INDEX('Capacity Summary'!$I$139:$BH$238,MATCH('Capacity Backing (Hide)'!E$132,'Capacity Summary'!$B$139:$B$238,0),MATCH('Capacity Backing (Hide)'!$A160,'Capacity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(Hide)'!$A160,'Capacity Summary'!$I$138:$BH$138,0))&lt;&gt;0,INDEX('Capacity Summary'!$I$139:$BH$238,MATCH('Capacity Backing (Hide)'!F$132,'Capacity Summary'!$B$139:$B$238,0),MATCH('Capacity Backing (Hide)'!$A160,'Capacity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(Hide)'!$A160,'Capacity Summary'!$I$138:$BH$138,0))&lt;&gt;0,INDEX('Capacity Summary'!$I$139:$BH$238,MATCH('Capacity Backing (Hide)'!G$132,'Capacity Summary'!$B$139:$B$238,0),MATCH('Capacity Backing (Hide)'!$A160,'Capacity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(Hide)'!$A160,'Capacity Summary'!$I$138:$BH$138,0))&lt;&gt;0,INDEX('Capacity Summary'!$I$139:$BH$238,MATCH('Capacity Backing (Hide)'!H$132,'Capacity Summary'!$B$139:$B$238,0),MATCH('Capacity Backing (Hide)'!$A160,'Capacity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(Hide)'!$A160,'Capacity Summary'!$I$138:$BH$138,0))&lt;&gt;0,INDEX('Capacity Summary'!$I$139:$BH$238,MATCH('Capacity Backing (Hide)'!I$132,'Capacity Summary'!$B$139:$B$238,0),MATCH('Capacity Backing (Hide)'!$A160,'Capacity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(Hide)'!$A160,'Capacity Summary'!$I$138:$BH$138,0))&lt;&gt;0,INDEX('Capacity Summary'!$I$139:$BH$238,MATCH('Capacity Backing (Hide)'!J$132,'Capacity Summary'!$B$139:$B$238,0),MATCH('Capacity Backing (Hide)'!$A160,'Capacity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(Hide)'!$A160,'Capacity Summary'!$I$138:$BH$138,0))&lt;&gt;0,INDEX('Capacity Summary'!$I$139:$BH$238,MATCH('Capacity Backing (Hide)'!K$132,'Capacity Summary'!$B$139:$B$238,0),MATCH('Capacity Backing (Hide)'!$A160,'Capacity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(Hide)'!$A160,'Capacity Summary'!$I$138:$BH$138,0))&lt;&gt;0,INDEX('Capacity Summary'!$I$139:$BH$238,MATCH('Capacity Backing (Hide)'!L$132,'Capacity Summary'!$B$139:$B$238,0),MATCH('Capacity Backing (Hide)'!$A160,'Capacity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(Hide)'!$A160,'Capacity Summary'!$I$138:$BH$138,0))&lt;&gt;0,INDEX('Capacity Summary'!$I$139:$BH$238,MATCH('Capacity Backing (Hide)'!M$132,'Capacity Summary'!$B$139:$B$238,0),MATCH('Capacity Backing (Hide)'!$A160,'Capacity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(Hide)'!$A160,'Capacity Summary'!$I$138:$BH$138,0))&lt;&gt;0,INDEX('Capacity Summary'!$I$139:$BH$238,MATCH('Capacity Backing (Hide)'!N$132,'Capacity Summary'!$B$139:$B$238,0),MATCH('Capacity Backing (Hide)'!$A160,'Capacity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(Hide)'!$A160,'Capacity Summary'!$I$138:$BH$138,0))&lt;&gt;0,INDEX('Capacity Summary'!$I$139:$BH$238,MATCH('Capacity Backing (Hide)'!O$132,'Capacity Summary'!$B$139:$B$238,0),MATCH('Capacity Backing (Hide)'!$A160,'Capacity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(Hide)'!$A160,'Capacity Summary'!$I$138:$BH$138,0))&lt;&gt;0,INDEX('Capacity Summary'!$I$139:$BH$238,MATCH('Capacity Backing (Hide)'!P$132,'Capacity Summary'!$B$139:$B$238,0),MATCH('Capacity Backing (Hide)'!$A160,'Capacity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(Hide)'!$A160,'Capacity Summary'!$I$138:$BH$138,0))&lt;&gt;0,INDEX('Capacity Summary'!$I$139:$BH$238,MATCH('Capacity Backing (Hide)'!Q$132,'Capacity Summary'!$B$139:$B$238,0),MATCH('Capacity Backing (Hide)'!$A160,'Capacity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(Hide)'!$A160,'Capacity Summary'!$I$138:$BH$138,0))&lt;&gt;0,INDEX('Capacity Summary'!$I$139:$BH$238,MATCH('Capacity Backing (Hide)'!R$132,'Capacity Summary'!$B$139:$B$238,0),MATCH('Capacity Backing (Hide)'!$A160,'Capacity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(Hide)'!$A160,'Capacity Summary'!$I$138:$BH$138,0))&lt;&gt;0,INDEX('Capacity Summary'!$I$139:$BH$238,MATCH('Capacity Backing (Hide)'!S$132,'Capacity Summary'!$B$139:$B$238,0),MATCH('Capacity Backing (Hide)'!$A160,'Capacity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(Hide)'!$A160,'Capacity Summary'!$I$138:$BH$138,0))&lt;&gt;0,INDEX('Capacity Summary'!$I$139:$BH$238,MATCH('Capacity Backing (Hide)'!T$132,'Capacity Summary'!$B$139:$B$238,0),MATCH('Capacity Backing (Hide)'!$A160,'Capacity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(Hide)'!$A160,'Capacity Summary'!$I$138:$BH$138,0))&lt;&gt;0,INDEX('Capacity Summary'!$I$139:$BH$238,MATCH('Capacity Backing (Hide)'!U$132,'Capacity Summary'!$B$139:$B$238,0),MATCH('Capacity Backing (Hide)'!$A160,'Capacity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(Hide)'!$A160,'Capacity Summary'!$I$138:$BH$138,0))&lt;&gt;0,INDEX('Capacity Summary'!$I$139:$BH$238,MATCH('Capacity Backing (Hide)'!V$132,'Capacity Summary'!$B$139:$B$238,0),MATCH('Capacity Backing (Hide)'!$A160,'Capacity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(Hide)'!$A160,'Capacity Summary'!$I$138:$BH$138,0))&lt;&gt;0,INDEX('Capacity Summary'!$I$139:$BH$238,MATCH('Capacity Backing (Hide)'!W$132,'Capacity Summary'!$B$139:$B$238,0),MATCH('Capacity Backing (Hide)'!$A160,'Capacity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(Hide)'!$A160,'Capacity Summary'!$I$138:$BH$138,0))&lt;&gt;0,INDEX('Capacity Summary'!$I$139:$BH$238,MATCH('Capacity Backing (Hide)'!X$132,'Capacity Summary'!$B$139:$B$238,0),MATCH('Capacity Backing (Hide)'!$A160,'Capacity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(Hide)'!$A160,'Capacity Summary'!$I$138:$BH$138,0))&lt;&gt;0,INDEX('Capacity Summary'!$I$139:$BH$238,MATCH('Capacity Backing (Hide)'!Y$132,'Capacity Summary'!$B$139:$B$238,0),MATCH('Capacity Backing (Hide)'!$A160,'Capacity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(Hide)'!$A160,'Capacity Summary'!$I$138:$BH$138,0))&lt;&gt;0,INDEX('Capacity Summary'!$I$139:$BH$238,MATCH('Capacity Backing (Hide)'!Z$132,'Capacity Summary'!$B$139:$B$238,0),MATCH('Capacity Backing (Hide)'!$A160,'Capacity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(Hide)'!$A160,'Capacity Summary'!$I$138:$BH$138,0))&lt;&gt;0,INDEX('Capacity Summary'!$I$139:$BH$238,MATCH('Capacity Backing (Hide)'!AA$132,'Capacity Summary'!$B$139:$B$238,0),MATCH('Capacity Backing (Hide)'!$A160,'Capacity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(Hide)'!$A160,'Capacity Summary'!$I$138:$BH$138,0))&lt;&gt;0,INDEX('Capacity Summary'!$I$139:$BH$238,MATCH('Capacity Backing (Hide)'!AB$132,'Capacity Summary'!$B$139:$B$238,0),MATCH('Capacity Backing (Hide)'!$A160,'Capacity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(Hide)'!$A160,'Capacity Summary'!$I$138:$BH$138,0))&lt;&gt;0,INDEX('Capacity Summary'!$I$139:$BH$238,MATCH('Capacity Backing (Hide)'!AC$132,'Capacity Summary'!$B$139:$B$238,0),MATCH('Capacity Backing (Hide)'!$A160,'Capacity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(Hide)'!$A160,'Capacity Summary'!$I$138:$BH$138,0))&lt;&gt;0,INDEX('Capacity Summary'!$I$139:$BH$238,MATCH('Capacity Backing (Hide)'!AD$132,'Capacity Summary'!$B$139:$B$238,0),MATCH('Capacity Backing (Hide)'!$A160,'Capacity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(Hide)'!$A160,'Capacity Summary'!$I$138:$BH$138,0))&lt;&gt;0,INDEX('Capacity Summary'!$I$139:$BH$238,MATCH('Capacity Backing (Hide)'!AE$132,'Capacity Summary'!$B$139:$B$238,0),MATCH('Capacity Backing (Hide)'!$A160,'Capacity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(Hide)'!$A160,'Capacity Summary'!$I$138:$BH$138,0))&lt;&gt;0,INDEX('Capacity Summary'!$I$139:$BH$238,MATCH('Capacity Backing (Hide)'!AF$132,'Capacity Summary'!$B$139:$B$238,0),MATCH('Capacity Backing (Hide)'!$A160,'Capacity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(Hide)'!$A160,'Capacity Summary'!$I$138:$BH$138,0))&lt;&gt;0,INDEX('Capacity Summary'!$I$139:$BH$238,MATCH('Capacity Backing (Hide)'!AG$132,'Capacity Summary'!$B$139:$B$238,0),MATCH('Capacity Backing (Hide)'!$A160,'Capacity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(Hide)'!$A160,'Capacity Summary'!$I$138:$BH$138,0))&lt;&gt;0,INDEX('Capacity Summary'!$I$139:$BH$238,MATCH('Capacity Backing (Hide)'!AH$132,'Capacity Summary'!$B$139:$B$238,0),MATCH('Capacity Backing (Hide)'!$A160,'Capacity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(Hide)'!$A160,'Capacity Summary'!$I$138:$BH$138,0))&lt;&gt;0,INDEX('Capacity Summary'!$I$139:$BH$238,MATCH('Capacity Backing (Hide)'!AI$132,'Capacity Summary'!$B$139:$B$238,0),MATCH('Capacity Backing (Hide)'!$A160,'Capacity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(Hide)'!$A160,'Capacity Summary'!$I$138:$BH$138,0))&lt;&gt;0,INDEX('Capacity Summary'!$I$139:$BH$238,MATCH('Capacity Backing (Hide)'!AJ$132,'Capacity Summary'!$B$139:$B$238,0),MATCH('Capacity Backing (Hide)'!$A160,'Capacity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(Hide)'!$A160,'Capacity Summary'!$I$138:$BH$138,0))&lt;&gt;0,INDEX('Capacity Summary'!$I$139:$BH$238,MATCH('Capacity Backing (Hide)'!AK$132,'Capacity Summary'!$B$139:$B$238,0),MATCH('Capacity Backing (Hide)'!$A160,'Capacity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(Hide)'!$A160,'Capacity Summary'!$I$138:$BH$138,0))&lt;&gt;0,INDEX('Capacity Summary'!$I$139:$BH$238,MATCH('Capacity Backing (Hide)'!AL$132,'Capacity Summary'!$B$139:$B$238,0),MATCH('Capacity Backing (Hide)'!$A160,'Capacity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(Hide)'!$A160,'Capacity Summary'!$I$138:$BH$138,0))&lt;&gt;0,INDEX('Capacity Summary'!$I$139:$BH$238,MATCH('Capacity Backing (Hide)'!AM$132,'Capacity Summary'!$B$139:$B$238,0),MATCH('Capacity Backing (Hide)'!$A160,'Capacity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(Hide)'!$A160,'Capacity Summary'!$I$138:$BH$138,0))&lt;&gt;0,INDEX('Capacity Summary'!$I$139:$BH$238,MATCH('Capacity Backing (Hide)'!AN$132,'Capacity Summary'!$B$139:$B$238,0),MATCH('Capacity Backing (Hide)'!$A160,'Capacity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(Hide)'!$A160,'Capacity Summary'!$I$138:$BH$138,0))&lt;&gt;0,INDEX('Capacity Summary'!$I$139:$BH$238,MATCH('Capacity Backing (Hide)'!AO$132,'Capacity Summary'!$B$139:$B$238,0),MATCH('Capacity Backing (Hide)'!$A160,'Capacity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(Hide)'!$A160,'Capacity Summary'!$I$138:$BH$138,0))&lt;&gt;0,INDEX('Capacity Summary'!$I$139:$BH$238,MATCH('Capacity Backing (Hide)'!AP$132,'Capacity Summary'!$B$139:$B$238,0),MATCH('Capacity Backing (Hide)'!$A160,'Capacity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(Hide)'!$A160,'Capacity Summary'!$I$138:$BH$138,0))&lt;&gt;0,INDEX('Capacity Summary'!$I$139:$BH$238,MATCH('Capacity Backing (Hide)'!AQ$132,'Capacity Summary'!$B$139:$B$238,0),MATCH('Capacity Backing (Hide)'!$A160,'Capacity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(Hide)'!$A160,'Capacity Summary'!$I$138:$BH$138,0))&lt;&gt;0,INDEX('Capacity Summary'!$I$139:$BH$238,MATCH('Capacity Backing (Hide)'!AR$132,'Capacity Summary'!$B$139:$B$238,0),MATCH('Capacity Backing (Hide)'!$A160,'Capacity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(Hide)'!$A160,'Capacity Summary'!$I$138:$BH$138,0))&lt;&gt;0,INDEX('Capacity Summary'!$I$139:$BH$238,MATCH('Capacity Backing (Hide)'!AS$132,'Capacity Summary'!$B$139:$B$238,0),MATCH('Capacity Backing (Hide)'!$A160,'Capacity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(Hide)'!$A160,'Capacity Summary'!$I$138:$BH$138,0))&lt;&gt;0,INDEX('Capacity Summary'!$I$139:$BH$238,MATCH('Capacity Backing (Hide)'!AT$132,'Capacity Summary'!$B$139:$B$238,0),MATCH('Capacity Backing (Hide)'!$A160,'Capacity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(Hide)'!$A160,'Capacity Summary'!$I$138:$BH$138,0))&lt;&gt;0,INDEX('Capacity Summary'!$I$139:$BH$238,MATCH('Capacity Backing (Hide)'!AU$132,'Capacity Summary'!$B$139:$B$238,0),MATCH('Capacity Backing (Hide)'!$A160,'Capacity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(Hide)'!$A160,'Capacity Summary'!$I$138:$BH$138,0))&lt;&gt;0,INDEX('Capacity Summary'!$I$139:$BH$238,MATCH('Capacity Backing (Hide)'!AV$132,'Capacity Summary'!$B$139:$B$238,0),MATCH('Capacity Backing (Hide)'!$A160,'Capacity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(Hide)'!$A160,'Capacity Summary'!$I$138:$BH$138,0))&lt;&gt;0,INDEX('Capacity Summary'!$I$139:$BH$238,MATCH('Capacity Backing (Hide)'!AW$132,'Capacity Summary'!$B$139:$B$238,0),MATCH('Capacity Backing (Hide)'!$A160,'Capacity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(Hide)'!$A160,'Capacity Summary'!$I$138:$BH$138,0))&lt;&gt;0,INDEX('Capacity Summary'!$I$139:$BH$238,MATCH('Capacity Backing (Hide)'!AX$132,'Capacity Summary'!$B$139:$B$238,0),MATCH('Capacity Backing (Hide)'!$A160,'Capacity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(Hide)'!$A160,'Capacity Summary'!$I$138:$BH$138,0))&lt;&gt;0,INDEX('Capacity Summary'!$I$139:$BH$238,MATCH('Capacity Backing (Hide)'!AY$132,'Capacity Summary'!$B$139:$B$238,0),MATCH('Capacity Backing (Hide)'!$A160,'Capacity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(Hide)'!$A160,'Capacity Summary'!$I$138:$BH$138,0))&lt;&gt;0,INDEX('Capacity Summary'!$I$139:$BH$238,MATCH('Capacity Backing (Hide)'!AZ$132,'Capacity Summary'!$B$139:$B$238,0),MATCH('Capacity Backing (Hide)'!$A160,'Capacity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(Hide)'!$A160,'Capacity Summary'!$I$138:$BH$138,0))&lt;&gt;0,INDEX('Capacity Summary'!$I$139:$BH$238,MATCH('Capacity Backing (Hide)'!BA$132,'Capacity Summary'!$B$139:$B$238,0),MATCH('Capacity Backing (Hide)'!$A160,'Capacity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(Hide)'!$A160,'Capacity Summary'!$I$138:$BH$138,0))&lt;&gt;0,INDEX('Capacity Summary'!$I$139:$BH$238,MATCH('Capacity Backing (Hide)'!BB$132,'Capacity Summary'!$B$139:$B$238,0),MATCH('Capacity Backing (Hide)'!$A160,'Capacity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(Hide)'!$A160,'Capacity Summary'!$I$138:$BH$138,0))&lt;&gt;0,INDEX('Capacity Summary'!$I$139:$BH$238,MATCH('Capacity Backing (Hide)'!BC$132,'Capacity Summary'!$B$139:$B$238,0),MATCH('Capacity Backing (Hide)'!$A160,'Capacity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(Hide)'!$A160,'Capacity Summary'!$I$138:$BH$138,0))&lt;&gt;0,INDEX('Capacity Summary'!$I$139:$BH$238,MATCH('Capacity Backing (Hide)'!BD$132,'Capacity Summary'!$B$139:$B$238,0),MATCH('Capacity Backing (Hide)'!$A160,'Capacity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(Hide)'!$A160,'Capacity Summary'!$I$138:$BH$138,0))&lt;&gt;0,INDEX('Capacity Summary'!$I$139:$BH$238,MATCH('Capacity Backing (Hide)'!BE$132,'Capacity Summary'!$B$139:$B$238,0),MATCH('Capacity Backing (Hide)'!$A160,'Capacity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(Hide)'!$A160,'Capacity Summary'!$I$138:$BH$138,0))&lt;&gt;0,INDEX('Capacity Summary'!$I$139:$BH$238,MATCH('Capacity Backing (Hide)'!BF$132,'Capacity Summary'!$B$139:$B$238,0),MATCH('Capacity Backing (Hide)'!$A160,'Capacity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(Hide)'!$A160,'Capacity Summary'!$I$138:$BH$138,0))&lt;&gt;0,INDEX('Capacity Summary'!$I$139:$BH$238,MATCH('Capacity Backing (Hide)'!BG$132,'Capacity Summary'!$B$139:$B$238,0),MATCH('Capacity Backing (Hide)'!$A160,'Capacity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(Hide)'!$A160,'Capacity Summary'!$I$138:$BH$138,0))&lt;&gt;0,INDEX('Capacity Summary'!$I$139:$BH$238,MATCH('Capacity Backing (Hide)'!BH$132,'Capacity Summary'!$B$139:$B$238,0),MATCH('Capacity Backing (Hide)'!$A160,'Capacity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(Hide)'!$A160,'Capacity Summary'!$I$138:$BH$138,0))&lt;&gt;0,INDEX('Capacity Summary'!$I$139:$BH$238,MATCH('Capacity Backing (Hide)'!BI$132,'Capacity Summary'!$B$139:$B$238,0),MATCH('Capacity Backing (Hide)'!$A160,'Capacity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(Hide)'!$A160,'Capacity Summary'!$I$138:$BH$138,0))&lt;&gt;0,INDEX('Capacity Summary'!$I$139:$BH$238,MATCH('Capacity Backing (Hide)'!BJ$132,'Capacity Summary'!$B$139:$B$238,0),MATCH('Capacity Backing (Hide)'!$A160,'Capacity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(Hide)'!$A160,'Capacity Summary'!$I$138:$BH$138,0))&lt;&gt;0,INDEX('Capacity Summary'!$I$139:$BH$238,MATCH('Capacity Backing (Hide)'!BK$132,'Capacity Summary'!$B$139:$B$238,0),MATCH('Capacity Backing (Hide)'!$A160,'Capacity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(Hide)'!$A160,'Capacity Summary'!$I$138:$BH$138,0))&lt;&gt;0,INDEX('Capacity Summary'!$I$139:$BH$238,MATCH('Capacity Backing (Hide)'!BL$132,'Capacity Summary'!$B$139:$B$238,0),MATCH('Capacity Backing (Hide)'!$A160,'Capacity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(Hide)'!$A160,'Capacity Summary'!$I$138:$BH$138,0))&lt;&gt;0,INDEX('Capacity Summary'!$I$139:$BH$238,MATCH('Capacity Backing (Hide)'!BM$132,'Capacity Summary'!$B$139:$B$238,0),MATCH('Capacity Backing (Hide)'!$A160,'Capacity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(Hide)'!$A160,'Capacity Summary'!$I$138:$BH$138,0))&lt;&gt;0,INDEX('Capacity Summary'!$I$139:$BH$238,MATCH('Capacity Backing (Hide)'!BN$132,'Capacity Summary'!$B$139:$B$238,0),MATCH('Capacity Backing (Hide)'!$A160,'Capacity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(Hide)'!$A160,'Capacity Summary'!$I$138:$BH$138,0))&lt;&gt;0,INDEX('Capacity Summary'!$I$139:$BH$238,MATCH('Capacity Backing (Hide)'!BO$132,'Capacity Summary'!$B$139:$B$238,0),MATCH('Capacity Backing (Hide)'!$A160,'Capacity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(Hide)'!$A160,'Capacity Summary'!$I$138:$BH$138,0))&lt;&gt;0,INDEX('Capacity Summary'!$I$139:$BH$238,MATCH('Capacity Backing (Hide)'!BP$132,'Capacity Summary'!$B$139:$B$238,0),MATCH('Capacity Backing (Hide)'!$A160,'Capacity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(Hide)'!$A160,'Capacity Summary'!$I$138:$BH$138,0))&lt;&gt;0,INDEX('Capacity Summary'!$I$139:$BH$238,MATCH('Capacity Backing (Hide)'!BQ$132,'Capacity Summary'!$B$139:$B$238,0),MATCH('Capacity Backing (Hide)'!$A160,'Capacity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(Hide)'!$A160,'Capacity Summary'!$I$138:$BH$138,0))&lt;&gt;0,INDEX('Capacity Summary'!$I$139:$BH$238,MATCH('Capacity Backing (Hide)'!BR$132,'Capacity Summary'!$B$139:$B$238,0),MATCH('Capacity Backing (Hide)'!$A160,'Capacity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(Hide)'!$A160,'Capacity Summary'!$I$138:$BH$138,0))&lt;&gt;0,INDEX('Capacity Summary'!$I$139:$BH$238,MATCH('Capacity Backing (Hide)'!BS$132,'Capacity Summary'!$B$139:$B$238,0),MATCH('Capacity Backing (Hide)'!$A160,'Capacity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(Hide)'!$A160,'Capacity Summary'!$I$138:$BH$138,0))&lt;&gt;0,INDEX('Capacity Summary'!$I$139:$BH$238,MATCH('Capacity Backing (Hide)'!BT$132,'Capacity Summary'!$B$139:$B$238,0),MATCH('Capacity Backing (Hide)'!$A160,'Capacity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(Hide)'!$A160,'Capacity Summary'!$I$138:$BH$138,0))&lt;&gt;0,INDEX('Capacity Summary'!$I$139:$BH$238,MATCH('Capacity Backing (Hide)'!BU$132,'Capacity Summary'!$B$139:$B$238,0),MATCH('Capacity Backing (Hide)'!$A160,'Capacity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(Hide)'!$A160,'Capacity Summary'!$I$138:$BH$138,0))&lt;&gt;0,INDEX('Capacity Summary'!$I$139:$BH$238,MATCH('Capacity Backing (Hide)'!BV$132,'Capacity Summary'!$B$139:$B$238,0),MATCH('Capacity Backing (Hide)'!$A160,'Capacity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(Hide)'!$A160,'Capacity Summary'!$I$138:$BH$138,0))&lt;&gt;0,INDEX('Capacity Summary'!$I$139:$BH$238,MATCH('Capacity Backing (Hide)'!BW$132,'Capacity Summary'!$B$139:$B$238,0),MATCH('Capacity Backing (Hide)'!$A160,'Capacity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(Hide)'!$A160,'Capacity Summary'!$I$138:$BH$138,0))&lt;&gt;0,INDEX('Capacity Summary'!$I$139:$BH$238,MATCH('Capacity Backing (Hide)'!BX$132,'Capacity Summary'!$B$139:$B$238,0),MATCH('Capacity Backing (Hide)'!$A160,'Capacity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(Hide)'!$A160,'Capacity Summary'!$I$138:$BH$138,0))&lt;&gt;0,INDEX('Capacity Summary'!$I$139:$BH$238,MATCH('Capacity Backing (Hide)'!BY$132,'Capacity Summary'!$B$139:$B$238,0),MATCH('Capacity Backing (Hide)'!$A160,'Capacity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(Hide)'!$A160,'Capacity Summary'!$I$138:$BH$138,0))&lt;&gt;0,INDEX('Capacity Summary'!$I$139:$BH$238,MATCH('Capacity Backing (Hide)'!BZ$132,'Capacity Summary'!$B$139:$B$238,0),MATCH('Capacity Backing (Hide)'!$A160,'Capacity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(Hide)'!$A160,'Capacity Summary'!$I$138:$BH$138,0))&lt;&gt;0,INDEX('Capacity Summary'!$I$139:$BH$238,MATCH('Capacity Backing (Hide)'!CA$132,'Capacity Summary'!$B$139:$B$238,0),MATCH('Capacity Backing (Hide)'!$A160,'Capacity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(Hide)'!$A160,'Capacity Summary'!$I$138:$BH$138,0))&lt;&gt;0,INDEX('Capacity Summary'!$I$139:$BH$238,MATCH('Capacity Backing (Hide)'!CB$132,'Capacity Summary'!$B$139:$B$238,0),MATCH('Capacity Backing (Hide)'!$A160,'Capacity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(Hide)'!$A160,'Capacity Summary'!$I$138:$BH$138,0))&lt;&gt;0,INDEX('Capacity Summary'!$I$139:$BH$238,MATCH('Capacity Backing (Hide)'!CC$132,'Capacity Summary'!$B$139:$B$238,0),MATCH('Capacity Backing (Hide)'!$A160,'Capacity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(Hide)'!$A160,'Capacity Summary'!$I$138:$BH$138,0))&lt;&gt;0,INDEX('Capacity Summary'!$I$139:$BH$238,MATCH('Capacity Backing (Hide)'!CD$132,'Capacity Summary'!$B$139:$B$238,0),MATCH('Capacity Backing (Hide)'!$A160,'Capacity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(Hide)'!$A160,'Capacity Summary'!$I$138:$BH$138,0))&lt;&gt;0,INDEX('Capacity Summary'!$I$139:$BH$238,MATCH('Capacity Backing (Hide)'!CE$132,'Capacity Summary'!$B$139:$B$238,0),MATCH('Capacity Backing (Hide)'!$A160,'Capacity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(Hide)'!$A160,'Capacity Summary'!$I$138:$BH$138,0))&lt;&gt;0,INDEX('Capacity Summary'!$I$139:$BH$238,MATCH('Capacity Backing (Hide)'!CF$132,'Capacity Summary'!$B$139:$B$238,0),MATCH('Capacity Backing (Hide)'!$A160,'Capacity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(Hide)'!$A160,'Capacity Summary'!$I$138:$BH$138,0))&lt;&gt;0,INDEX('Capacity Summary'!$I$139:$BH$238,MATCH('Capacity Backing (Hide)'!CG$132,'Capacity Summary'!$B$139:$B$238,0),MATCH('Capacity Backing (Hide)'!$A160,'Capacity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(Hide)'!$A160,'Capacity Summary'!$I$138:$BH$138,0))&lt;&gt;0,INDEX('Capacity Summary'!$I$139:$BH$238,MATCH('Capacity Backing (Hide)'!CH$132,'Capacity Summary'!$B$139:$B$238,0),MATCH('Capacity Backing (Hide)'!$A160,'Capacity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(Hide)'!$A160,'Capacity Summary'!$I$138:$BH$138,0))&lt;&gt;0,INDEX('Capacity Summary'!$I$139:$BH$238,MATCH('Capacity Backing (Hide)'!CI$132,'Capacity Summary'!$B$139:$B$238,0),MATCH('Capacity Backing (Hide)'!$A160,'Capacity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(Hide)'!$A160,'Capacity Summary'!$I$138:$BH$138,0))&lt;&gt;0,INDEX('Capacity Summary'!$I$139:$BH$238,MATCH('Capacity Backing (Hide)'!CJ$132,'Capacity Summary'!$B$139:$B$238,0),MATCH('Capacity Backing (Hide)'!$A160,'Capacity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(Hide)'!$A160,'Capacity Summary'!$I$138:$BH$138,0))&lt;&gt;0,INDEX('Capacity Summary'!$I$139:$BH$238,MATCH('Capacity Backing (Hide)'!CK$132,'Capacity Summary'!$B$139:$B$238,0),MATCH('Capacity Backing (Hide)'!$A160,'Capacity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(Hide)'!$A160,'Capacity Summary'!$I$138:$BH$138,0))&lt;&gt;0,INDEX('Capacity Summary'!$I$139:$BH$238,MATCH('Capacity Backing (Hide)'!CL$132,'Capacity Summary'!$B$139:$B$238,0),MATCH('Capacity Backing (Hide)'!$A160,'Capacity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(Hide)'!$A160,'Capacity Summary'!$I$138:$BH$138,0))&lt;&gt;0,INDEX('Capacity Summary'!$I$139:$BH$238,MATCH('Capacity Backing (Hide)'!CM$132,'Capacity Summary'!$B$139:$B$238,0),MATCH('Capacity Backing (Hide)'!$A160,'Capacity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(Hide)'!$A160,'Capacity Summary'!$I$138:$BH$138,0))&lt;&gt;0,INDEX('Capacity Summary'!$I$139:$BH$238,MATCH('Capacity Backing (Hide)'!CN$132,'Capacity Summary'!$B$139:$B$238,0),MATCH('Capacity Backing (Hide)'!$A160,'Capacity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(Hide)'!$A160,'Capacity Summary'!$I$138:$BH$138,0))&lt;&gt;0,INDEX('Capacity Summary'!$I$139:$BH$238,MATCH('Capacity Backing (Hide)'!CO$132,'Capacity Summary'!$B$139:$B$238,0),MATCH('Capacity Backing (Hide)'!$A160,'Capacity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(Hide)'!$A160,'Capacity Summary'!$I$138:$BH$138,0))&lt;&gt;0,INDEX('Capacity Summary'!$I$139:$BH$238,MATCH('Capacity Backing (Hide)'!CP$132,'Capacity Summary'!$B$139:$B$238,0),MATCH('Capacity Backing (Hide)'!$A160,'Capacity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(Hide)'!$A160,'Capacity Summary'!$I$138:$BH$138,0))&lt;&gt;0,INDEX('Capacity Summary'!$I$139:$BH$238,MATCH('Capacity Backing (Hide)'!CQ$132,'Capacity Summary'!$B$139:$B$238,0),MATCH('Capacity Backing (Hide)'!$A160,'Capacity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(Hide)'!$A160,'Capacity Summary'!$I$138:$BH$138,0))&lt;&gt;0,INDEX('Capacity Summary'!$I$139:$BH$238,MATCH('Capacity Backing (Hide)'!CR$132,'Capacity Summary'!$B$139:$B$238,0),MATCH('Capacity Backing (Hide)'!$A160,'Capacity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(Hide)'!$A160,'Capacity Summary'!$I$138:$BH$138,0))&lt;&gt;0,INDEX('Capacity Summary'!$I$139:$BH$238,MATCH('Capacity Backing (Hide)'!CS$132,'Capacity Summary'!$B$139:$B$238,0),MATCH('Capacity Backing (Hide)'!$A160,'Capacity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(Hide)'!$A160,'Capacity Summary'!$I$138:$BH$138,0))&lt;&gt;0,INDEX('Capacity Summary'!$I$139:$BH$238,MATCH('Capacity Backing (Hide)'!CT$132,'Capacity Summary'!$B$139:$B$238,0),MATCH('Capacity Backing (Hide)'!$A160,'Capacity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(Hide)'!$A160,'Capacity Summary'!$I$138:$BH$138,0))&lt;&gt;0,INDEX('Capacity Summary'!$I$139:$BH$238,MATCH('Capacity Backing (Hide)'!CU$132,'Capacity Summary'!$B$139:$B$238,0),MATCH('Capacity Backing (Hide)'!$A160,'Capacity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(Hide)'!$A160,'Capacity Summary'!$I$138:$BH$138,0))&lt;&gt;0,INDEX('Capacity Summary'!$I$139:$BH$238,MATCH('Capacity Backing (Hide)'!CV$132,'Capacity Summary'!$B$139:$B$238,0),MATCH('Capacity Backing (Hide)'!$A160,'Capacity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(Hide)'!$A160,'Capacity Summary'!$I$138:$BH$138,0))&lt;&gt;0,INDEX('Capacity Summary'!$I$139:$BH$238,MATCH('Capacity Backing (Hide)'!CW$132,'Capacity Summary'!$B$139:$B$238,0),MATCH('Capacity Backing (Hide)'!$A160,'Capacity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1" spans="1:101" x14ac:dyDescent="0.35">
      <c r="A161" s="2">
        <f ca="1">'Required Capacity (Hide)'!E31</f>
        <v>44386</v>
      </c>
      <c r="B16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(Hide)'!$A161,'Capacity Summary'!$I$138:$BH$138,0))&lt;&gt;0,INDEX('Capacity Summary'!$I$139:$BH$238,MATCH('Capacity Backing (Hide)'!B$132,'Capacity Summary'!$B$139:$B$238,0),MATCH('Capacity Backing (Hide)'!$A161,'Capacity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(Hide)'!$A161,'Capacity Summary'!$I$138:$BH$138,0))&lt;&gt;0,INDEX('Capacity Summary'!$I$139:$BH$238,MATCH('Capacity Backing (Hide)'!C$132,'Capacity Summary'!$B$139:$B$238,0),MATCH('Capacity Backing (Hide)'!$A161,'Capacity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(Hide)'!$A161,'Capacity Summary'!$I$138:$BH$138,0))&lt;&gt;0,INDEX('Capacity Summary'!$I$139:$BH$238,MATCH('Capacity Backing (Hide)'!D$132,'Capacity Summary'!$B$139:$B$238,0),MATCH('Capacity Backing (Hide)'!$A161,'Capacity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(Hide)'!$A161,'Capacity Summary'!$I$138:$BH$138,0))&lt;&gt;0,INDEX('Capacity Summary'!$I$139:$BH$238,MATCH('Capacity Backing (Hide)'!E$132,'Capacity Summary'!$B$139:$B$238,0),MATCH('Capacity Backing (Hide)'!$A161,'Capacity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(Hide)'!$A161,'Capacity Summary'!$I$138:$BH$138,0))&lt;&gt;0,INDEX('Capacity Summary'!$I$139:$BH$238,MATCH('Capacity Backing (Hide)'!F$132,'Capacity Summary'!$B$139:$B$238,0),MATCH('Capacity Backing (Hide)'!$A161,'Capacity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(Hide)'!$A161,'Capacity Summary'!$I$138:$BH$138,0))&lt;&gt;0,INDEX('Capacity Summary'!$I$139:$BH$238,MATCH('Capacity Backing (Hide)'!G$132,'Capacity Summary'!$B$139:$B$238,0),MATCH('Capacity Backing (Hide)'!$A161,'Capacity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(Hide)'!$A161,'Capacity Summary'!$I$138:$BH$138,0))&lt;&gt;0,INDEX('Capacity Summary'!$I$139:$BH$238,MATCH('Capacity Backing (Hide)'!H$132,'Capacity Summary'!$B$139:$B$238,0),MATCH('Capacity Backing (Hide)'!$A161,'Capacity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(Hide)'!$A161,'Capacity Summary'!$I$138:$BH$138,0))&lt;&gt;0,INDEX('Capacity Summary'!$I$139:$BH$238,MATCH('Capacity Backing (Hide)'!I$132,'Capacity Summary'!$B$139:$B$238,0),MATCH('Capacity Backing (Hide)'!$A161,'Capacity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(Hide)'!$A161,'Capacity Summary'!$I$138:$BH$138,0))&lt;&gt;0,INDEX('Capacity Summary'!$I$139:$BH$238,MATCH('Capacity Backing (Hide)'!J$132,'Capacity Summary'!$B$139:$B$238,0),MATCH('Capacity Backing (Hide)'!$A161,'Capacity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(Hide)'!$A161,'Capacity Summary'!$I$138:$BH$138,0))&lt;&gt;0,INDEX('Capacity Summary'!$I$139:$BH$238,MATCH('Capacity Backing (Hide)'!K$132,'Capacity Summary'!$B$139:$B$238,0),MATCH('Capacity Backing (Hide)'!$A161,'Capacity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(Hide)'!$A161,'Capacity Summary'!$I$138:$BH$138,0))&lt;&gt;0,INDEX('Capacity Summary'!$I$139:$BH$238,MATCH('Capacity Backing (Hide)'!L$132,'Capacity Summary'!$B$139:$B$238,0),MATCH('Capacity Backing (Hide)'!$A161,'Capacity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(Hide)'!$A161,'Capacity Summary'!$I$138:$BH$138,0))&lt;&gt;0,INDEX('Capacity Summary'!$I$139:$BH$238,MATCH('Capacity Backing (Hide)'!M$132,'Capacity Summary'!$B$139:$B$238,0),MATCH('Capacity Backing (Hide)'!$A161,'Capacity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(Hide)'!$A161,'Capacity Summary'!$I$138:$BH$138,0))&lt;&gt;0,INDEX('Capacity Summary'!$I$139:$BH$238,MATCH('Capacity Backing (Hide)'!N$132,'Capacity Summary'!$B$139:$B$238,0),MATCH('Capacity Backing (Hide)'!$A161,'Capacity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(Hide)'!$A161,'Capacity Summary'!$I$138:$BH$138,0))&lt;&gt;0,INDEX('Capacity Summary'!$I$139:$BH$238,MATCH('Capacity Backing (Hide)'!O$132,'Capacity Summary'!$B$139:$B$238,0),MATCH('Capacity Backing (Hide)'!$A161,'Capacity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(Hide)'!$A161,'Capacity Summary'!$I$138:$BH$138,0))&lt;&gt;0,INDEX('Capacity Summary'!$I$139:$BH$238,MATCH('Capacity Backing (Hide)'!P$132,'Capacity Summary'!$B$139:$B$238,0),MATCH('Capacity Backing (Hide)'!$A161,'Capacity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(Hide)'!$A161,'Capacity Summary'!$I$138:$BH$138,0))&lt;&gt;0,INDEX('Capacity Summary'!$I$139:$BH$238,MATCH('Capacity Backing (Hide)'!Q$132,'Capacity Summary'!$B$139:$B$238,0),MATCH('Capacity Backing (Hide)'!$A161,'Capacity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(Hide)'!$A161,'Capacity Summary'!$I$138:$BH$138,0))&lt;&gt;0,INDEX('Capacity Summary'!$I$139:$BH$238,MATCH('Capacity Backing (Hide)'!R$132,'Capacity Summary'!$B$139:$B$238,0),MATCH('Capacity Backing (Hide)'!$A161,'Capacity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(Hide)'!$A161,'Capacity Summary'!$I$138:$BH$138,0))&lt;&gt;0,INDEX('Capacity Summary'!$I$139:$BH$238,MATCH('Capacity Backing (Hide)'!S$132,'Capacity Summary'!$B$139:$B$238,0),MATCH('Capacity Backing (Hide)'!$A161,'Capacity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(Hide)'!$A161,'Capacity Summary'!$I$138:$BH$138,0))&lt;&gt;0,INDEX('Capacity Summary'!$I$139:$BH$238,MATCH('Capacity Backing (Hide)'!T$132,'Capacity Summary'!$B$139:$B$238,0),MATCH('Capacity Backing (Hide)'!$A161,'Capacity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(Hide)'!$A161,'Capacity Summary'!$I$138:$BH$138,0))&lt;&gt;0,INDEX('Capacity Summary'!$I$139:$BH$238,MATCH('Capacity Backing (Hide)'!U$132,'Capacity Summary'!$B$139:$B$238,0),MATCH('Capacity Backing (Hide)'!$A161,'Capacity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(Hide)'!$A161,'Capacity Summary'!$I$138:$BH$138,0))&lt;&gt;0,INDEX('Capacity Summary'!$I$139:$BH$238,MATCH('Capacity Backing (Hide)'!V$132,'Capacity Summary'!$B$139:$B$238,0),MATCH('Capacity Backing (Hide)'!$A161,'Capacity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(Hide)'!$A161,'Capacity Summary'!$I$138:$BH$138,0))&lt;&gt;0,INDEX('Capacity Summary'!$I$139:$BH$238,MATCH('Capacity Backing (Hide)'!W$132,'Capacity Summary'!$B$139:$B$238,0),MATCH('Capacity Backing (Hide)'!$A161,'Capacity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(Hide)'!$A161,'Capacity Summary'!$I$138:$BH$138,0))&lt;&gt;0,INDEX('Capacity Summary'!$I$139:$BH$238,MATCH('Capacity Backing (Hide)'!X$132,'Capacity Summary'!$B$139:$B$238,0),MATCH('Capacity Backing (Hide)'!$A161,'Capacity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(Hide)'!$A161,'Capacity Summary'!$I$138:$BH$138,0))&lt;&gt;0,INDEX('Capacity Summary'!$I$139:$BH$238,MATCH('Capacity Backing (Hide)'!Y$132,'Capacity Summary'!$B$139:$B$238,0),MATCH('Capacity Backing (Hide)'!$A161,'Capacity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(Hide)'!$A161,'Capacity Summary'!$I$138:$BH$138,0))&lt;&gt;0,INDEX('Capacity Summary'!$I$139:$BH$238,MATCH('Capacity Backing (Hide)'!Z$132,'Capacity Summary'!$B$139:$B$238,0),MATCH('Capacity Backing (Hide)'!$A161,'Capacity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(Hide)'!$A161,'Capacity Summary'!$I$138:$BH$138,0))&lt;&gt;0,INDEX('Capacity Summary'!$I$139:$BH$238,MATCH('Capacity Backing (Hide)'!AA$132,'Capacity Summary'!$B$139:$B$238,0),MATCH('Capacity Backing (Hide)'!$A161,'Capacity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(Hide)'!$A161,'Capacity Summary'!$I$138:$BH$138,0))&lt;&gt;0,INDEX('Capacity Summary'!$I$139:$BH$238,MATCH('Capacity Backing (Hide)'!AB$132,'Capacity Summary'!$B$139:$B$238,0),MATCH('Capacity Backing (Hide)'!$A161,'Capacity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(Hide)'!$A161,'Capacity Summary'!$I$138:$BH$138,0))&lt;&gt;0,INDEX('Capacity Summary'!$I$139:$BH$238,MATCH('Capacity Backing (Hide)'!AC$132,'Capacity Summary'!$B$139:$B$238,0),MATCH('Capacity Backing (Hide)'!$A161,'Capacity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(Hide)'!$A161,'Capacity Summary'!$I$138:$BH$138,0))&lt;&gt;0,INDEX('Capacity Summary'!$I$139:$BH$238,MATCH('Capacity Backing (Hide)'!AD$132,'Capacity Summary'!$B$139:$B$238,0),MATCH('Capacity Backing (Hide)'!$A161,'Capacity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(Hide)'!$A161,'Capacity Summary'!$I$138:$BH$138,0))&lt;&gt;0,INDEX('Capacity Summary'!$I$139:$BH$238,MATCH('Capacity Backing (Hide)'!AE$132,'Capacity Summary'!$B$139:$B$238,0),MATCH('Capacity Backing (Hide)'!$A161,'Capacity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(Hide)'!$A161,'Capacity Summary'!$I$138:$BH$138,0))&lt;&gt;0,INDEX('Capacity Summary'!$I$139:$BH$238,MATCH('Capacity Backing (Hide)'!AF$132,'Capacity Summary'!$B$139:$B$238,0),MATCH('Capacity Backing (Hide)'!$A161,'Capacity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(Hide)'!$A161,'Capacity Summary'!$I$138:$BH$138,0))&lt;&gt;0,INDEX('Capacity Summary'!$I$139:$BH$238,MATCH('Capacity Backing (Hide)'!AG$132,'Capacity Summary'!$B$139:$B$238,0),MATCH('Capacity Backing (Hide)'!$A161,'Capacity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(Hide)'!$A161,'Capacity Summary'!$I$138:$BH$138,0))&lt;&gt;0,INDEX('Capacity Summary'!$I$139:$BH$238,MATCH('Capacity Backing (Hide)'!AH$132,'Capacity Summary'!$B$139:$B$238,0),MATCH('Capacity Backing (Hide)'!$A161,'Capacity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(Hide)'!$A161,'Capacity Summary'!$I$138:$BH$138,0))&lt;&gt;0,INDEX('Capacity Summary'!$I$139:$BH$238,MATCH('Capacity Backing (Hide)'!AI$132,'Capacity Summary'!$B$139:$B$238,0),MATCH('Capacity Backing (Hide)'!$A161,'Capacity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(Hide)'!$A161,'Capacity Summary'!$I$138:$BH$138,0))&lt;&gt;0,INDEX('Capacity Summary'!$I$139:$BH$238,MATCH('Capacity Backing (Hide)'!AJ$132,'Capacity Summary'!$B$139:$B$238,0),MATCH('Capacity Backing (Hide)'!$A161,'Capacity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(Hide)'!$A161,'Capacity Summary'!$I$138:$BH$138,0))&lt;&gt;0,INDEX('Capacity Summary'!$I$139:$BH$238,MATCH('Capacity Backing (Hide)'!AK$132,'Capacity Summary'!$B$139:$B$238,0),MATCH('Capacity Backing (Hide)'!$A161,'Capacity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(Hide)'!$A161,'Capacity Summary'!$I$138:$BH$138,0))&lt;&gt;0,INDEX('Capacity Summary'!$I$139:$BH$238,MATCH('Capacity Backing (Hide)'!AL$132,'Capacity Summary'!$B$139:$B$238,0),MATCH('Capacity Backing (Hide)'!$A161,'Capacity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(Hide)'!$A161,'Capacity Summary'!$I$138:$BH$138,0))&lt;&gt;0,INDEX('Capacity Summary'!$I$139:$BH$238,MATCH('Capacity Backing (Hide)'!AM$132,'Capacity Summary'!$B$139:$B$238,0),MATCH('Capacity Backing (Hide)'!$A161,'Capacity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(Hide)'!$A161,'Capacity Summary'!$I$138:$BH$138,0))&lt;&gt;0,INDEX('Capacity Summary'!$I$139:$BH$238,MATCH('Capacity Backing (Hide)'!AN$132,'Capacity Summary'!$B$139:$B$238,0),MATCH('Capacity Backing (Hide)'!$A161,'Capacity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(Hide)'!$A161,'Capacity Summary'!$I$138:$BH$138,0))&lt;&gt;0,INDEX('Capacity Summary'!$I$139:$BH$238,MATCH('Capacity Backing (Hide)'!AO$132,'Capacity Summary'!$B$139:$B$238,0),MATCH('Capacity Backing (Hide)'!$A161,'Capacity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(Hide)'!$A161,'Capacity Summary'!$I$138:$BH$138,0))&lt;&gt;0,INDEX('Capacity Summary'!$I$139:$BH$238,MATCH('Capacity Backing (Hide)'!AP$132,'Capacity Summary'!$B$139:$B$238,0),MATCH('Capacity Backing (Hide)'!$A161,'Capacity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(Hide)'!$A161,'Capacity Summary'!$I$138:$BH$138,0))&lt;&gt;0,INDEX('Capacity Summary'!$I$139:$BH$238,MATCH('Capacity Backing (Hide)'!AQ$132,'Capacity Summary'!$B$139:$B$238,0),MATCH('Capacity Backing (Hide)'!$A161,'Capacity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(Hide)'!$A161,'Capacity Summary'!$I$138:$BH$138,0))&lt;&gt;0,INDEX('Capacity Summary'!$I$139:$BH$238,MATCH('Capacity Backing (Hide)'!AR$132,'Capacity Summary'!$B$139:$B$238,0),MATCH('Capacity Backing (Hide)'!$A161,'Capacity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(Hide)'!$A161,'Capacity Summary'!$I$138:$BH$138,0))&lt;&gt;0,INDEX('Capacity Summary'!$I$139:$BH$238,MATCH('Capacity Backing (Hide)'!AS$132,'Capacity Summary'!$B$139:$B$238,0),MATCH('Capacity Backing (Hide)'!$A161,'Capacity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(Hide)'!$A161,'Capacity Summary'!$I$138:$BH$138,0))&lt;&gt;0,INDEX('Capacity Summary'!$I$139:$BH$238,MATCH('Capacity Backing (Hide)'!AT$132,'Capacity Summary'!$B$139:$B$238,0),MATCH('Capacity Backing (Hide)'!$A161,'Capacity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(Hide)'!$A161,'Capacity Summary'!$I$138:$BH$138,0))&lt;&gt;0,INDEX('Capacity Summary'!$I$139:$BH$238,MATCH('Capacity Backing (Hide)'!AU$132,'Capacity Summary'!$B$139:$B$238,0),MATCH('Capacity Backing (Hide)'!$A161,'Capacity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(Hide)'!$A161,'Capacity Summary'!$I$138:$BH$138,0))&lt;&gt;0,INDEX('Capacity Summary'!$I$139:$BH$238,MATCH('Capacity Backing (Hide)'!AV$132,'Capacity Summary'!$B$139:$B$238,0),MATCH('Capacity Backing (Hide)'!$A161,'Capacity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(Hide)'!$A161,'Capacity Summary'!$I$138:$BH$138,0))&lt;&gt;0,INDEX('Capacity Summary'!$I$139:$BH$238,MATCH('Capacity Backing (Hide)'!AW$132,'Capacity Summary'!$B$139:$B$238,0),MATCH('Capacity Backing (Hide)'!$A161,'Capacity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(Hide)'!$A161,'Capacity Summary'!$I$138:$BH$138,0))&lt;&gt;0,INDEX('Capacity Summary'!$I$139:$BH$238,MATCH('Capacity Backing (Hide)'!AX$132,'Capacity Summary'!$B$139:$B$238,0),MATCH('Capacity Backing (Hide)'!$A161,'Capacity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(Hide)'!$A161,'Capacity Summary'!$I$138:$BH$138,0))&lt;&gt;0,INDEX('Capacity Summary'!$I$139:$BH$238,MATCH('Capacity Backing (Hide)'!AY$132,'Capacity Summary'!$B$139:$B$238,0),MATCH('Capacity Backing (Hide)'!$A161,'Capacity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(Hide)'!$A161,'Capacity Summary'!$I$138:$BH$138,0))&lt;&gt;0,INDEX('Capacity Summary'!$I$139:$BH$238,MATCH('Capacity Backing (Hide)'!AZ$132,'Capacity Summary'!$B$139:$B$238,0),MATCH('Capacity Backing (Hide)'!$A161,'Capacity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(Hide)'!$A161,'Capacity Summary'!$I$138:$BH$138,0))&lt;&gt;0,INDEX('Capacity Summary'!$I$139:$BH$238,MATCH('Capacity Backing (Hide)'!BA$132,'Capacity Summary'!$B$139:$B$238,0),MATCH('Capacity Backing (Hide)'!$A161,'Capacity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(Hide)'!$A161,'Capacity Summary'!$I$138:$BH$138,0))&lt;&gt;0,INDEX('Capacity Summary'!$I$139:$BH$238,MATCH('Capacity Backing (Hide)'!BB$132,'Capacity Summary'!$B$139:$B$238,0),MATCH('Capacity Backing (Hide)'!$A161,'Capacity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(Hide)'!$A161,'Capacity Summary'!$I$138:$BH$138,0))&lt;&gt;0,INDEX('Capacity Summary'!$I$139:$BH$238,MATCH('Capacity Backing (Hide)'!BC$132,'Capacity Summary'!$B$139:$B$238,0),MATCH('Capacity Backing (Hide)'!$A161,'Capacity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(Hide)'!$A161,'Capacity Summary'!$I$138:$BH$138,0))&lt;&gt;0,INDEX('Capacity Summary'!$I$139:$BH$238,MATCH('Capacity Backing (Hide)'!BD$132,'Capacity Summary'!$B$139:$B$238,0),MATCH('Capacity Backing (Hide)'!$A161,'Capacity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(Hide)'!$A161,'Capacity Summary'!$I$138:$BH$138,0))&lt;&gt;0,INDEX('Capacity Summary'!$I$139:$BH$238,MATCH('Capacity Backing (Hide)'!BE$132,'Capacity Summary'!$B$139:$B$238,0),MATCH('Capacity Backing (Hide)'!$A161,'Capacity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(Hide)'!$A161,'Capacity Summary'!$I$138:$BH$138,0))&lt;&gt;0,INDEX('Capacity Summary'!$I$139:$BH$238,MATCH('Capacity Backing (Hide)'!BF$132,'Capacity Summary'!$B$139:$B$238,0),MATCH('Capacity Backing (Hide)'!$A161,'Capacity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(Hide)'!$A161,'Capacity Summary'!$I$138:$BH$138,0))&lt;&gt;0,INDEX('Capacity Summary'!$I$139:$BH$238,MATCH('Capacity Backing (Hide)'!BG$132,'Capacity Summary'!$B$139:$B$238,0),MATCH('Capacity Backing (Hide)'!$A161,'Capacity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(Hide)'!$A161,'Capacity Summary'!$I$138:$BH$138,0))&lt;&gt;0,INDEX('Capacity Summary'!$I$139:$BH$238,MATCH('Capacity Backing (Hide)'!BH$132,'Capacity Summary'!$B$139:$B$238,0),MATCH('Capacity Backing (Hide)'!$A161,'Capacity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(Hide)'!$A161,'Capacity Summary'!$I$138:$BH$138,0))&lt;&gt;0,INDEX('Capacity Summary'!$I$139:$BH$238,MATCH('Capacity Backing (Hide)'!BI$132,'Capacity Summary'!$B$139:$B$238,0),MATCH('Capacity Backing (Hide)'!$A161,'Capacity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(Hide)'!$A161,'Capacity Summary'!$I$138:$BH$138,0))&lt;&gt;0,INDEX('Capacity Summary'!$I$139:$BH$238,MATCH('Capacity Backing (Hide)'!BJ$132,'Capacity Summary'!$B$139:$B$238,0),MATCH('Capacity Backing (Hide)'!$A161,'Capacity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(Hide)'!$A161,'Capacity Summary'!$I$138:$BH$138,0))&lt;&gt;0,INDEX('Capacity Summary'!$I$139:$BH$238,MATCH('Capacity Backing (Hide)'!BK$132,'Capacity Summary'!$B$139:$B$238,0),MATCH('Capacity Backing (Hide)'!$A161,'Capacity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(Hide)'!$A161,'Capacity Summary'!$I$138:$BH$138,0))&lt;&gt;0,INDEX('Capacity Summary'!$I$139:$BH$238,MATCH('Capacity Backing (Hide)'!BL$132,'Capacity Summary'!$B$139:$B$238,0),MATCH('Capacity Backing (Hide)'!$A161,'Capacity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(Hide)'!$A161,'Capacity Summary'!$I$138:$BH$138,0))&lt;&gt;0,INDEX('Capacity Summary'!$I$139:$BH$238,MATCH('Capacity Backing (Hide)'!BM$132,'Capacity Summary'!$B$139:$B$238,0),MATCH('Capacity Backing (Hide)'!$A161,'Capacity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(Hide)'!$A161,'Capacity Summary'!$I$138:$BH$138,0))&lt;&gt;0,INDEX('Capacity Summary'!$I$139:$BH$238,MATCH('Capacity Backing (Hide)'!BN$132,'Capacity Summary'!$B$139:$B$238,0),MATCH('Capacity Backing (Hide)'!$A161,'Capacity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(Hide)'!$A161,'Capacity Summary'!$I$138:$BH$138,0))&lt;&gt;0,INDEX('Capacity Summary'!$I$139:$BH$238,MATCH('Capacity Backing (Hide)'!BO$132,'Capacity Summary'!$B$139:$B$238,0),MATCH('Capacity Backing (Hide)'!$A161,'Capacity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(Hide)'!$A161,'Capacity Summary'!$I$138:$BH$138,0))&lt;&gt;0,INDEX('Capacity Summary'!$I$139:$BH$238,MATCH('Capacity Backing (Hide)'!BP$132,'Capacity Summary'!$B$139:$B$238,0),MATCH('Capacity Backing (Hide)'!$A161,'Capacity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(Hide)'!$A161,'Capacity Summary'!$I$138:$BH$138,0))&lt;&gt;0,INDEX('Capacity Summary'!$I$139:$BH$238,MATCH('Capacity Backing (Hide)'!BQ$132,'Capacity Summary'!$B$139:$B$238,0),MATCH('Capacity Backing (Hide)'!$A161,'Capacity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(Hide)'!$A161,'Capacity Summary'!$I$138:$BH$138,0))&lt;&gt;0,INDEX('Capacity Summary'!$I$139:$BH$238,MATCH('Capacity Backing (Hide)'!BR$132,'Capacity Summary'!$B$139:$B$238,0),MATCH('Capacity Backing (Hide)'!$A161,'Capacity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(Hide)'!$A161,'Capacity Summary'!$I$138:$BH$138,0))&lt;&gt;0,INDEX('Capacity Summary'!$I$139:$BH$238,MATCH('Capacity Backing (Hide)'!BS$132,'Capacity Summary'!$B$139:$B$238,0),MATCH('Capacity Backing (Hide)'!$A161,'Capacity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(Hide)'!$A161,'Capacity Summary'!$I$138:$BH$138,0))&lt;&gt;0,INDEX('Capacity Summary'!$I$139:$BH$238,MATCH('Capacity Backing (Hide)'!BT$132,'Capacity Summary'!$B$139:$B$238,0),MATCH('Capacity Backing (Hide)'!$A161,'Capacity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(Hide)'!$A161,'Capacity Summary'!$I$138:$BH$138,0))&lt;&gt;0,INDEX('Capacity Summary'!$I$139:$BH$238,MATCH('Capacity Backing (Hide)'!BU$132,'Capacity Summary'!$B$139:$B$238,0),MATCH('Capacity Backing (Hide)'!$A161,'Capacity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(Hide)'!$A161,'Capacity Summary'!$I$138:$BH$138,0))&lt;&gt;0,INDEX('Capacity Summary'!$I$139:$BH$238,MATCH('Capacity Backing (Hide)'!BV$132,'Capacity Summary'!$B$139:$B$238,0),MATCH('Capacity Backing (Hide)'!$A161,'Capacity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(Hide)'!$A161,'Capacity Summary'!$I$138:$BH$138,0))&lt;&gt;0,INDEX('Capacity Summary'!$I$139:$BH$238,MATCH('Capacity Backing (Hide)'!BW$132,'Capacity Summary'!$B$139:$B$238,0),MATCH('Capacity Backing (Hide)'!$A161,'Capacity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(Hide)'!$A161,'Capacity Summary'!$I$138:$BH$138,0))&lt;&gt;0,INDEX('Capacity Summary'!$I$139:$BH$238,MATCH('Capacity Backing (Hide)'!BX$132,'Capacity Summary'!$B$139:$B$238,0),MATCH('Capacity Backing (Hide)'!$A161,'Capacity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(Hide)'!$A161,'Capacity Summary'!$I$138:$BH$138,0))&lt;&gt;0,INDEX('Capacity Summary'!$I$139:$BH$238,MATCH('Capacity Backing (Hide)'!BY$132,'Capacity Summary'!$B$139:$B$238,0),MATCH('Capacity Backing (Hide)'!$A161,'Capacity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(Hide)'!$A161,'Capacity Summary'!$I$138:$BH$138,0))&lt;&gt;0,INDEX('Capacity Summary'!$I$139:$BH$238,MATCH('Capacity Backing (Hide)'!BZ$132,'Capacity Summary'!$B$139:$B$238,0),MATCH('Capacity Backing (Hide)'!$A161,'Capacity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(Hide)'!$A161,'Capacity Summary'!$I$138:$BH$138,0))&lt;&gt;0,INDEX('Capacity Summary'!$I$139:$BH$238,MATCH('Capacity Backing (Hide)'!CA$132,'Capacity Summary'!$B$139:$B$238,0),MATCH('Capacity Backing (Hide)'!$A161,'Capacity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(Hide)'!$A161,'Capacity Summary'!$I$138:$BH$138,0))&lt;&gt;0,INDEX('Capacity Summary'!$I$139:$BH$238,MATCH('Capacity Backing (Hide)'!CB$132,'Capacity Summary'!$B$139:$B$238,0),MATCH('Capacity Backing (Hide)'!$A161,'Capacity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(Hide)'!$A161,'Capacity Summary'!$I$138:$BH$138,0))&lt;&gt;0,INDEX('Capacity Summary'!$I$139:$BH$238,MATCH('Capacity Backing (Hide)'!CC$132,'Capacity Summary'!$B$139:$B$238,0),MATCH('Capacity Backing (Hide)'!$A161,'Capacity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(Hide)'!$A161,'Capacity Summary'!$I$138:$BH$138,0))&lt;&gt;0,INDEX('Capacity Summary'!$I$139:$BH$238,MATCH('Capacity Backing (Hide)'!CD$132,'Capacity Summary'!$B$139:$B$238,0),MATCH('Capacity Backing (Hide)'!$A161,'Capacity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(Hide)'!$A161,'Capacity Summary'!$I$138:$BH$138,0))&lt;&gt;0,INDEX('Capacity Summary'!$I$139:$BH$238,MATCH('Capacity Backing (Hide)'!CE$132,'Capacity Summary'!$B$139:$B$238,0),MATCH('Capacity Backing (Hide)'!$A161,'Capacity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(Hide)'!$A161,'Capacity Summary'!$I$138:$BH$138,0))&lt;&gt;0,INDEX('Capacity Summary'!$I$139:$BH$238,MATCH('Capacity Backing (Hide)'!CF$132,'Capacity Summary'!$B$139:$B$238,0),MATCH('Capacity Backing (Hide)'!$A161,'Capacity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(Hide)'!$A161,'Capacity Summary'!$I$138:$BH$138,0))&lt;&gt;0,INDEX('Capacity Summary'!$I$139:$BH$238,MATCH('Capacity Backing (Hide)'!CG$132,'Capacity Summary'!$B$139:$B$238,0),MATCH('Capacity Backing (Hide)'!$A161,'Capacity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(Hide)'!$A161,'Capacity Summary'!$I$138:$BH$138,0))&lt;&gt;0,INDEX('Capacity Summary'!$I$139:$BH$238,MATCH('Capacity Backing (Hide)'!CH$132,'Capacity Summary'!$B$139:$B$238,0),MATCH('Capacity Backing (Hide)'!$A161,'Capacity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(Hide)'!$A161,'Capacity Summary'!$I$138:$BH$138,0))&lt;&gt;0,INDEX('Capacity Summary'!$I$139:$BH$238,MATCH('Capacity Backing (Hide)'!CI$132,'Capacity Summary'!$B$139:$B$238,0),MATCH('Capacity Backing (Hide)'!$A161,'Capacity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(Hide)'!$A161,'Capacity Summary'!$I$138:$BH$138,0))&lt;&gt;0,INDEX('Capacity Summary'!$I$139:$BH$238,MATCH('Capacity Backing (Hide)'!CJ$132,'Capacity Summary'!$B$139:$B$238,0),MATCH('Capacity Backing (Hide)'!$A161,'Capacity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(Hide)'!$A161,'Capacity Summary'!$I$138:$BH$138,0))&lt;&gt;0,INDEX('Capacity Summary'!$I$139:$BH$238,MATCH('Capacity Backing (Hide)'!CK$132,'Capacity Summary'!$B$139:$B$238,0),MATCH('Capacity Backing (Hide)'!$A161,'Capacity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(Hide)'!$A161,'Capacity Summary'!$I$138:$BH$138,0))&lt;&gt;0,INDEX('Capacity Summary'!$I$139:$BH$238,MATCH('Capacity Backing (Hide)'!CL$132,'Capacity Summary'!$B$139:$B$238,0),MATCH('Capacity Backing (Hide)'!$A161,'Capacity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(Hide)'!$A161,'Capacity Summary'!$I$138:$BH$138,0))&lt;&gt;0,INDEX('Capacity Summary'!$I$139:$BH$238,MATCH('Capacity Backing (Hide)'!CM$132,'Capacity Summary'!$B$139:$B$238,0),MATCH('Capacity Backing (Hide)'!$A161,'Capacity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(Hide)'!$A161,'Capacity Summary'!$I$138:$BH$138,0))&lt;&gt;0,INDEX('Capacity Summary'!$I$139:$BH$238,MATCH('Capacity Backing (Hide)'!CN$132,'Capacity Summary'!$B$139:$B$238,0),MATCH('Capacity Backing (Hide)'!$A161,'Capacity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(Hide)'!$A161,'Capacity Summary'!$I$138:$BH$138,0))&lt;&gt;0,INDEX('Capacity Summary'!$I$139:$BH$238,MATCH('Capacity Backing (Hide)'!CO$132,'Capacity Summary'!$B$139:$B$238,0),MATCH('Capacity Backing (Hide)'!$A161,'Capacity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(Hide)'!$A161,'Capacity Summary'!$I$138:$BH$138,0))&lt;&gt;0,INDEX('Capacity Summary'!$I$139:$BH$238,MATCH('Capacity Backing (Hide)'!CP$132,'Capacity Summary'!$B$139:$B$238,0),MATCH('Capacity Backing (Hide)'!$A161,'Capacity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(Hide)'!$A161,'Capacity Summary'!$I$138:$BH$138,0))&lt;&gt;0,INDEX('Capacity Summary'!$I$139:$BH$238,MATCH('Capacity Backing (Hide)'!CQ$132,'Capacity Summary'!$B$139:$B$238,0),MATCH('Capacity Backing (Hide)'!$A161,'Capacity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(Hide)'!$A161,'Capacity Summary'!$I$138:$BH$138,0))&lt;&gt;0,INDEX('Capacity Summary'!$I$139:$BH$238,MATCH('Capacity Backing (Hide)'!CR$132,'Capacity Summary'!$B$139:$B$238,0),MATCH('Capacity Backing (Hide)'!$A161,'Capacity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(Hide)'!$A161,'Capacity Summary'!$I$138:$BH$138,0))&lt;&gt;0,INDEX('Capacity Summary'!$I$139:$BH$238,MATCH('Capacity Backing (Hide)'!CS$132,'Capacity Summary'!$B$139:$B$238,0),MATCH('Capacity Backing (Hide)'!$A161,'Capacity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(Hide)'!$A161,'Capacity Summary'!$I$138:$BH$138,0))&lt;&gt;0,INDEX('Capacity Summary'!$I$139:$BH$238,MATCH('Capacity Backing (Hide)'!CT$132,'Capacity Summary'!$B$139:$B$238,0),MATCH('Capacity Backing (Hide)'!$A161,'Capacity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(Hide)'!$A161,'Capacity Summary'!$I$138:$BH$138,0))&lt;&gt;0,INDEX('Capacity Summary'!$I$139:$BH$238,MATCH('Capacity Backing (Hide)'!CU$132,'Capacity Summary'!$B$139:$B$238,0),MATCH('Capacity Backing (Hide)'!$A161,'Capacity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(Hide)'!$A161,'Capacity Summary'!$I$138:$BH$138,0))&lt;&gt;0,INDEX('Capacity Summary'!$I$139:$BH$238,MATCH('Capacity Backing (Hide)'!CV$132,'Capacity Summary'!$B$139:$B$238,0),MATCH('Capacity Backing (Hide)'!$A161,'Capacity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(Hide)'!$A161,'Capacity Summary'!$I$138:$BH$138,0))&lt;&gt;0,INDEX('Capacity Summary'!$I$139:$BH$238,MATCH('Capacity Backing (Hide)'!CW$132,'Capacity Summary'!$B$139:$B$238,0),MATCH('Capacity Backing (Hide)'!$A161,'Capacity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2" spans="1:101" x14ac:dyDescent="0.35">
      <c r="A162" s="2">
        <f ca="1">'Required Capacity (Hide)'!E32</f>
        <v>44393</v>
      </c>
      <c r="B16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(Hide)'!$A162,'Capacity Summary'!$I$138:$BH$138,0))&lt;&gt;0,INDEX('Capacity Summary'!$I$139:$BH$238,MATCH('Capacity Backing (Hide)'!B$132,'Capacity Summary'!$B$139:$B$238,0),MATCH('Capacity Backing (Hide)'!$A162,'Capacity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(Hide)'!$A162,'Capacity Summary'!$I$138:$BH$138,0))&lt;&gt;0,INDEX('Capacity Summary'!$I$139:$BH$238,MATCH('Capacity Backing (Hide)'!C$132,'Capacity Summary'!$B$139:$B$238,0),MATCH('Capacity Backing (Hide)'!$A162,'Capacity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(Hide)'!$A162,'Capacity Summary'!$I$138:$BH$138,0))&lt;&gt;0,INDEX('Capacity Summary'!$I$139:$BH$238,MATCH('Capacity Backing (Hide)'!D$132,'Capacity Summary'!$B$139:$B$238,0),MATCH('Capacity Backing (Hide)'!$A162,'Capacity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(Hide)'!$A162,'Capacity Summary'!$I$138:$BH$138,0))&lt;&gt;0,INDEX('Capacity Summary'!$I$139:$BH$238,MATCH('Capacity Backing (Hide)'!E$132,'Capacity Summary'!$B$139:$B$238,0),MATCH('Capacity Backing (Hide)'!$A162,'Capacity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(Hide)'!$A162,'Capacity Summary'!$I$138:$BH$138,0))&lt;&gt;0,INDEX('Capacity Summary'!$I$139:$BH$238,MATCH('Capacity Backing (Hide)'!F$132,'Capacity Summary'!$B$139:$B$238,0),MATCH('Capacity Backing (Hide)'!$A162,'Capacity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(Hide)'!$A162,'Capacity Summary'!$I$138:$BH$138,0))&lt;&gt;0,INDEX('Capacity Summary'!$I$139:$BH$238,MATCH('Capacity Backing (Hide)'!G$132,'Capacity Summary'!$B$139:$B$238,0),MATCH('Capacity Backing (Hide)'!$A162,'Capacity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(Hide)'!$A162,'Capacity Summary'!$I$138:$BH$138,0))&lt;&gt;0,INDEX('Capacity Summary'!$I$139:$BH$238,MATCH('Capacity Backing (Hide)'!H$132,'Capacity Summary'!$B$139:$B$238,0),MATCH('Capacity Backing (Hide)'!$A162,'Capacity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(Hide)'!$A162,'Capacity Summary'!$I$138:$BH$138,0))&lt;&gt;0,INDEX('Capacity Summary'!$I$139:$BH$238,MATCH('Capacity Backing (Hide)'!I$132,'Capacity Summary'!$B$139:$B$238,0),MATCH('Capacity Backing (Hide)'!$A162,'Capacity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(Hide)'!$A162,'Capacity Summary'!$I$138:$BH$138,0))&lt;&gt;0,INDEX('Capacity Summary'!$I$139:$BH$238,MATCH('Capacity Backing (Hide)'!J$132,'Capacity Summary'!$B$139:$B$238,0),MATCH('Capacity Backing (Hide)'!$A162,'Capacity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(Hide)'!$A162,'Capacity Summary'!$I$138:$BH$138,0))&lt;&gt;0,INDEX('Capacity Summary'!$I$139:$BH$238,MATCH('Capacity Backing (Hide)'!K$132,'Capacity Summary'!$B$139:$B$238,0),MATCH('Capacity Backing (Hide)'!$A162,'Capacity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(Hide)'!$A162,'Capacity Summary'!$I$138:$BH$138,0))&lt;&gt;0,INDEX('Capacity Summary'!$I$139:$BH$238,MATCH('Capacity Backing (Hide)'!L$132,'Capacity Summary'!$B$139:$B$238,0),MATCH('Capacity Backing (Hide)'!$A162,'Capacity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(Hide)'!$A162,'Capacity Summary'!$I$138:$BH$138,0))&lt;&gt;0,INDEX('Capacity Summary'!$I$139:$BH$238,MATCH('Capacity Backing (Hide)'!M$132,'Capacity Summary'!$B$139:$B$238,0),MATCH('Capacity Backing (Hide)'!$A162,'Capacity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(Hide)'!$A162,'Capacity Summary'!$I$138:$BH$138,0))&lt;&gt;0,INDEX('Capacity Summary'!$I$139:$BH$238,MATCH('Capacity Backing (Hide)'!N$132,'Capacity Summary'!$B$139:$B$238,0),MATCH('Capacity Backing (Hide)'!$A162,'Capacity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(Hide)'!$A162,'Capacity Summary'!$I$138:$BH$138,0))&lt;&gt;0,INDEX('Capacity Summary'!$I$139:$BH$238,MATCH('Capacity Backing (Hide)'!O$132,'Capacity Summary'!$B$139:$B$238,0),MATCH('Capacity Backing (Hide)'!$A162,'Capacity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(Hide)'!$A162,'Capacity Summary'!$I$138:$BH$138,0))&lt;&gt;0,INDEX('Capacity Summary'!$I$139:$BH$238,MATCH('Capacity Backing (Hide)'!P$132,'Capacity Summary'!$B$139:$B$238,0),MATCH('Capacity Backing (Hide)'!$A162,'Capacity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(Hide)'!$A162,'Capacity Summary'!$I$138:$BH$138,0))&lt;&gt;0,INDEX('Capacity Summary'!$I$139:$BH$238,MATCH('Capacity Backing (Hide)'!Q$132,'Capacity Summary'!$B$139:$B$238,0),MATCH('Capacity Backing (Hide)'!$A162,'Capacity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(Hide)'!$A162,'Capacity Summary'!$I$138:$BH$138,0))&lt;&gt;0,INDEX('Capacity Summary'!$I$139:$BH$238,MATCH('Capacity Backing (Hide)'!R$132,'Capacity Summary'!$B$139:$B$238,0),MATCH('Capacity Backing (Hide)'!$A162,'Capacity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(Hide)'!$A162,'Capacity Summary'!$I$138:$BH$138,0))&lt;&gt;0,INDEX('Capacity Summary'!$I$139:$BH$238,MATCH('Capacity Backing (Hide)'!S$132,'Capacity Summary'!$B$139:$B$238,0),MATCH('Capacity Backing (Hide)'!$A162,'Capacity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(Hide)'!$A162,'Capacity Summary'!$I$138:$BH$138,0))&lt;&gt;0,INDEX('Capacity Summary'!$I$139:$BH$238,MATCH('Capacity Backing (Hide)'!T$132,'Capacity Summary'!$B$139:$B$238,0),MATCH('Capacity Backing (Hide)'!$A162,'Capacity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(Hide)'!$A162,'Capacity Summary'!$I$138:$BH$138,0))&lt;&gt;0,INDEX('Capacity Summary'!$I$139:$BH$238,MATCH('Capacity Backing (Hide)'!U$132,'Capacity Summary'!$B$139:$B$238,0),MATCH('Capacity Backing (Hide)'!$A162,'Capacity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(Hide)'!$A162,'Capacity Summary'!$I$138:$BH$138,0))&lt;&gt;0,INDEX('Capacity Summary'!$I$139:$BH$238,MATCH('Capacity Backing (Hide)'!V$132,'Capacity Summary'!$B$139:$B$238,0),MATCH('Capacity Backing (Hide)'!$A162,'Capacity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(Hide)'!$A162,'Capacity Summary'!$I$138:$BH$138,0))&lt;&gt;0,INDEX('Capacity Summary'!$I$139:$BH$238,MATCH('Capacity Backing (Hide)'!W$132,'Capacity Summary'!$B$139:$B$238,0),MATCH('Capacity Backing (Hide)'!$A162,'Capacity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(Hide)'!$A162,'Capacity Summary'!$I$138:$BH$138,0))&lt;&gt;0,INDEX('Capacity Summary'!$I$139:$BH$238,MATCH('Capacity Backing (Hide)'!X$132,'Capacity Summary'!$B$139:$B$238,0),MATCH('Capacity Backing (Hide)'!$A162,'Capacity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(Hide)'!$A162,'Capacity Summary'!$I$138:$BH$138,0))&lt;&gt;0,INDEX('Capacity Summary'!$I$139:$BH$238,MATCH('Capacity Backing (Hide)'!Y$132,'Capacity Summary'!$B$139:$B$238,0),MATCH('Capacity Backing (Hide)'!$A162,'Capacity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(Hide)'!$A162,'Capacity Summary'!$I$138:$BH$138,0))&lt;&gt;0,INDEX('Capacity Summary'!$I$139:$BH$238,MATCH('Capacity Backing (Hide)'!Z$132,'Capacity Summary'!$B$139:$B$238,0),MATCH('Capacity Backing (Hide)'!$A162,'Capacity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(Hide)'!$A162,'Capacity Summary'!$I$138:$BH$138,0))&lt;&gt;0,INDEX('Capacity Summary'!$I$139:$BH$238,MATCH('Capacity Backing (Hide)'!AA$132,'Capacity Summary'!$B$139:$B$238,0),MATCH('Capacity Backing (Hide)'!$A162,'Capacity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(Hide)'!$A162,'Capacity Summary'!$I$138:$BH$138,0))&lt;&gt;0,INDEX('Capacity Summary'!$I$139:$BH$238,MATCH('Capacity Backing (Hide)'!AB$132,'Capacity Summary'!$B$139:$B$238,0),MATCH('Capacity Backing (Hide)'!$A162,'Capacity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(Hide)'!$A162,'Capacity Summary'!$I$138:$BH$138,0))&lt;&gt;0,INDEX('Capacity Summary'!$I$139:$BH$238,MATCH('Capacity Backing (Hide)'!AC$132,'Capacity Summary'!$B$139:$B$238,0),MATCH('Capacity Backing (Hide)'!$A162,'Capacity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(Hide)'!$A162,'Capacity Summary'!$I$138:$BH$138,0))&lt;&gt;0,INDEX('Capacity Summary'!$I$139:$BH$238,MATCH('Capacity Backing (Hide)'!AD$132,'Capacity Summary'!$B$139:$B$238,0),MATCH('Capacity Backing (Hide)'!$A162,'Capacity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(Hide)'!$A162,'Capacity Summary'!$I$138:$BH$138,0))&lt;&gt;0,INDEX('Capacity Summary'!$I$139:$BH$238,MATCH('Capacity Backing (Hide)'!AE$132,'Capacity Summary'!$B$139:$B$238,0),MATCH('Capacity Backing (Hide)'!$A162,'Capacity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(Hide)'!$A162,'Capacity Summary'!$I$138:$BH$138,0))&lt;&gt;0,INDEX('Capacity Summary'!$I$139:$BH$238,MATCH('Capacity Backing (Hide)'!AF$132,'Capacity Summary'!$B$139:$B$238,0),MATCH('Capacity Backing (Hide)'!$A162,'Capacity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(Hide)'!$A162,'Capacity Summary'!$I$138:$BH$138,0))&lt;&gt;0,INDEX('Capacity Summary'!$I$139:$BH$238,MATCH('Capacity Backing (Hide)'!AG$132,'Capacity Summary'!$B$139:$B$238,0),MATCH('Capacity Backing (Hide)'!$A162,'Capacity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(Hide)'!$A162,'Capacity Summary'!$I$138:$BH$138,0))&lt;&gt;0,INDEX('Capacity Summary'!$I$139:$BH$238,MATCH('Capacity Backing (Hide)'!AH$132,'Capacity Summary'!$B$139:$B$238,0),MATCH('Capacity Backing (Hide)'!$A162,'Capacity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(Hide)'!$A162,'Capacity Summary'!$I$138:$BH$138,0))&lt;&gt;0,INDEX('Capacity Summary'!$I$139:$BH$238,MATCH('Capacity Backing (Hide)'!AI$132,'Capacity Summary'!$B$139:$B$238,0),MATCH('Capacity Backing (Hide)'!$A162,'Capacity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(Hide)'!$A162,'Capacity Summary'!$I$138:$BH$138,0))&lt;&gt;0,INDEX('Capacity Summary'!$I$139:$BH$238,MATCH('Capacity Backing (Hide)'!AJ$132,'Capacity Summary'!$B$139:$B$238,0),MATCH('Capacity Backing (Hide)'!$A162,'Capacity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(Hide)'!$A162,'Capacity Summary'!$I$138:$BH$138,0))&lt;&gt;0,INDEX('Capacity Summary'!$I$139:$BH$238,MATCH('Capacity Backing (Hide)'!AK$132,'Capacity Summary'!$B$139:$B$238,0),MATCH('Capacity Backing (Hide)'!$A162,'Capacity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(Hide)'!$A162,'Capacity Summary'!$I$138:$BH$138,0))&lt;&gt;0,INDEX('Capacity Summary'!$I$139:$BH$238,MATCH('Capacity Backing (Hide)'!AL$132,'Capacity Summary'!$B$139:$B$238,0),MATCH('Capacity Backing (Hide)'!$A162,'Capacity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(Hide)'!$A162,'Capacity Summary'!$I$138:$BH$138,0))&lt;&gt;0,INDEX('Capacity Summary'!$I$139:$BH$238,MATCH('Capacity Backing (Hide)'!AM$132,'Capacity Summary'!$B$139:$B$238,0),MATCH('Capacity Backing (Hide)'!$A162,'Capacity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(Hide)'!$A162,'Capacity Summary'!$I$138:$BH$138,0))&lt;&gt;0,INDEX('Capacity Summary'!$I$139:$BH$238,MATCH('Capacity Backing (Hide)'!AN$132,'Capacity Summary'!$B$139:$B$238,0),MATCH('Capacity Backing (Hide)'!$A162,'Capacity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(Hide)'!$A162,'Capacity Summary'!$I$138:$BH$138,0))&lt;&gt;0,INDEX('Capacity Summary'!$I$139:$BH$238,MATCH('Capacity Backing (Hide)'!AO$132,'Capacity Summary'!$B$139:$B$238,0),MATCH('Capacity Backing (Hide)'!$A162,'Capacity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(Hide)'!$A162,'Capacity Summary'!$I$138:$BH$138,0))&lt;&gt;0,INDEX('Capacity Summary'!$I$139:$BH$238,MATCH('Capacity Backing (Hide)'!AP$132,'Capacity Summary'!$B$139:$B$238,0),MATCH('Capacity Backing (Hide)'!$A162,'Capacity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(Hide)'!$A162,'Capacity Summary'!$I$138:$BH$138,0))&lt;&gt;0,INDEX('Capacity Summary'!$I$139:$BH$238,MATCH('Capacity Backing (Hide)'!AQ$132,'Capacity Summary'!$B$139:$B$238,0),MATCH('Capacity Backing (Hide)'!$A162,'Capacity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(Hide)'!$A162,'Capacity Summary'!$I$138:$BH$138,0))&lt;&gt;0,INDEX('Capacity Summary'!$I$139:$BH$238,MATCH('Capacity Backing (Hide)'!AR$132,'Capacity Summary'!$B$139:$B$238,0),MATCH('Capacity Backing (Hide)'!$A162,'Capacity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(Hide)'!$A162,'Capacity Summary'!$I$138:$BH$138,0))&lt;&gt;0,INDEX('Capacity Summary'!$I$139:$BH$238,MATCH('Capacity Backing (Hide)'!AS$132,'Capacity Summary'!$B$139:$B$238,0),MATCH('Capacity Backing (Hide)'!$A162,'Capacity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(Hide)'!$A162,'Capacity Summary'!$I$138:$BH$138,0))&lt;&gt;0,INDEX('Capacity Summary'!$I$139:$BH$238,MATCH('Capacity Backing (Hide)'!AT$132,'Capacity Summary'!$B$139:$B$238,0),MATCH('Capacity Backing (Hide)'!$A162,'Capacity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(Hide)'!$A162,'Capacity Summary'!$I$138:$BH$138,0))&lt;&gt;0,INDEX('Capacity Summary'!$I$139:$BH$238,MATCH('Capacity Backing (Hide)'!AU$132,'Capacity Summary'!$B$139:$B$238,0),MATCH('Capacity Backing (Hide)'!$A162,'Capacity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(Hide)'!$A162,'Capacity Summary'!$I$138:$BH$138,0))&lt;&gt;0,INDEX('Capacity Summary'!$I$139:$BH$238,MATCH('Capacity Backing (Hide)'!AV$132,'Capacity Summary'!$B$139:$B$238,0),MATCH('Capacity Backing (Hide)'!$A162,'Capacity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(Hide)'!$A162,'Capacity Summary'!$I$138:$BH$138,0))&lt;&gt;0,INDEX('Capacity Summary'!$I$139:$BH$238,MATCH('Capacity Backing (Hide)'!AW$132,'Capacity Summary'!$B$139:$B$238,0),MATCH('Capacity Backing (Hide)'!$A162,'Capacity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(Hide)'!$A162,'Capacity Summary'!$I$138:$BH$138,0))&lt;&gt;0,INDEX('Capacity Summary'!$I$139:$BH$238,MATCH('Capacity Backing (Hide)'!AX$132,'Capacity Summary'!$B$139:$B$238,0),MATCH('Capacity Backing (Hide)'!$A162,'Capacity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(Hide)'!$A162,'Capacity Summary'!$I$138:$BH$138,0))&lt;&gt;0,INDEX('Capacity Summary'!$I$139:$BH$238,MATCH('Capacity Backing (Hide)'!AY$132,'Capacity Summary'!$B$139:$B$238,0),MATCH('Capacity Backing (Hide)'!$A162,'Capacity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(Hide)'!$A162,'Capacity Summary'!$I$138:$BH$138,0))&lt;&gt;0,INDEX('Capacity Summary'!$I$139:$BH$238,MATCH('Capacity Backing (Hide)'!AZ$132,'Capacity Summary'!$B$139:$B$238,0),MATCH('Capacity Backing (Hide)'!$A162,'Capacity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(Hide)'!$A162,'Capacity Summary'!$I$138:$BH$138,0))&lt;&gt;0,INDEX('Capacity Summary'!$I$139:$BH$238,MATCH('Capacity Backing (Hide)'!BA$132,'Capacity Summary'!$B$139:$B$238,0),MATCH('Capacity Backing (Hide)'!$A162,'Capacity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(Hide)'!$A162,'Capacity Summary'!$I$138:$BH$138,0))&lt;&gt;0,INDEX('Capacity Summary'!$I$139:$BH$238,MATCH('Capacity Backing (Hide)'!BB$132,'Capacity Summary'!$B$139:$B$238,0),MATCH('Capacity Backing (Hide)'!$A162,'Capacity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(Hide)'!$A162,'Capacity Summary'!$I$138:$BH$138,0))&lt;&gt;0,INDEX('Capacity Summary'!$I$139:$BH$238,MATCH('Capacity Backing (Hide)'!BC$132,'Capacity Summary'!$B$139:$B$238,0),MATCH('Capacity Backing (Hide)'!$A162,'Capacity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(Hide)'!$A162,'Capacity Summary'!$I$138:$BH$138,0))&lt;&gt;0,INDEX('Capacity Summary'!$I$139:$BH$238,MATCH('Capacity Backing (Hide)'!BD$132,'Capacity Summary'!$B$139:$B$238,0),MATCH('Capacity Backing (Hide)'!$A162,'Capacity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(Hide)'!$A162,'Capacity Summary'!$I$138:$BH$138,0))&lt;&gt;0,INDEX('Capacity Summary'!$I$139:$BH$238,MATCH('Capacity Backing (Hide)'!BE$132,'Capacity Summary'!$B$139:$B$238,0),MATCH('Capacity Backing (Hide)'!$A162,'Capacity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(Hide)'!$A162,'Capacity Summary'!$I$138:$BH$138,0))&lt;&gt;0,INDEX('Capacity Summary'!$I$139:$BH$238,MATCH('Capacity Backing (Hide)'!BF$132,'Capacity Summary'!$B$139:$B$238,0),MATCH('Capacity Backing (Hide)'!$A162,'Capacity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(Hide)'!$A162,'Capacity Summary'!$I$138:$BH$138,0))&lt;&gt;0,INDEX('Capacity Summary'!$I$139:$BH$238,MATCH('Capacity Backing (Hide)'!BG$132,'Capacity Summary'!$B$139:$B$238,0),MATCH('Capacity Backing (Hide)'!$A162,'Capacity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(Hide)'!$A162,'Capacity Summary'!$I$138:$BH$138,0))&lt;&gt;0,INDEX('Capacity Summary'!$I$139:$BH$238,MATCH('Capacity Backing (Hide)'!BH$132,'Capacity Summary'!$B$139:$B$238,0),MATCH('Capacity Backing (Hide)'!$A162,'Capacity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(Hide)'!$A162,'Capacity Summary'!$I$138:$BH$138,0))&lt;&gt;0,INDEX('Capacity Summary'!$I$139:$BH$238,MATCH('Capacity Backing (Hide)'!BI$132,'Capacity Summary'!$B$139:$B$238,0),MATCH('Capacity Backing (Hide)'!$A162,'Capacity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(Hide)'!$A162,'Capacity Summary'!$I$138:$BH$138,0))&lt;&gt;0,INDEX('Capacity Summary'!$I$139:$BH$238,MATCH('Capacity Backing (Hide)'!BJ$132,'Capacity Summary'!$B$139:$B$238,0),MATCH('Capacity Backing (Hide)'!$A162,'Capacity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(Hide)'!$A162,'Capacity Summary'!$I$138:$BH$138,0))&lt;&gt;0,INDEX('Capacity Summary'!$I$139:$BH$238,MATCH('Capacity Backing (Hide)'!BK$132,'Capacity Summary'!$B$139:$B$238,0),MATCH('Capacity Backing (Hide)'!$A162,'Capacity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(Hide)'!$A162,'Capacity Summary'!$I$138:$BH$138,0))&lt;&gt;0,INDEX('Capacity Summary'!$I$139:$BH$238,MATCH('Capacity Backing (Hide)'!BL$132,'Capacity Summary'!$B$139:$B$238,0),MATCH('Capacity Backing (Hide)'!$A162,'Capacity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(Hide)'!$A162,'Capacity Summary'!$I$138:$BH$138,0))&lt;&gt;0,INDEX('Capacity Summary'!$I$139:$BH$238,MATCH('Capacity Backing (Hide)'!BM$132,'Capacity Summary'!$B$139:$B$238,0),MATCH('Capacity Backing (Hide)'!$A162,'Capacity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(Hide)'!$A162,'Capacity Summary'!$I$138:$BH$138,0))&lt;&gt;0,INDEX('Capacity Summary'!$I$139:$BH$238,MATCH('Capacity Backing (Hide)'!BN$132,'Capacity Summary'!$B$139:$B$238,0),MATCH('Capacity Backing (Hide)'!$A162,'Capacity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(Hide)'!$A162,'Capacity Summary'!$I$138:$BH$138,0))&lt;&gt;0,INDEX('Capacity Summary'!$I$139:$BH$238,MATCH('Capacity Backing (Hide)'!BO$132,'Capacity Summary'!$B$139:$B$238,0),MATCH('Capacity Backing (Hide)'!$A162,'Capacity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(Hide)'!$A162,'Capacity Summary'!$I$138:$BH$138,0))&lt;&gt;0,INDEX('Capacity Summary'!$I$139:$BH$238,MATCH('Capacity Backing (Hide)'!BP$132,'Capacity Summary'!$B$139:$B$238,0),MATCH('Capacity Backing (Hide)'!$A162,'Capacity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(Hide)'!$A162,'Capacity Summary'!$I$138:$BH$138,0))&lt;&gt;0,INDEX('Capacity Summary'!$I$139:$BH$238,MATCH('Capacity Backing (Hide)'!BQ$132,'Capacity Summary'!$B$139:$B$238,0),MATCH('Capacity Backing (Hide)'!$A162,'Capacity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(Hide)'!$A162,'Capacity Summary'!$I$138:$BH$138,0))&lt;&gt;0,INDEX('Capacity Summary'!$I$139:$BH$238,MATCH('Capacity Backing (Hide)'!BR$132,'Capacity Summary'!$B$139:$B$238,0),MATCH('Capacity Backing (Hide)'!$A162,'Capacity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(Hide)'!$A162,'Capacity Summary'!$I$138:$BH$138,0))&lt;&gt;0,INDEX('Capacity Summary'!$I$139:$BH$238,MATCH('Capacity Backing (Hide)'!BS$132,'Capacity Summary'!$B$139:$B$238,0),MATCH('Capacity Backing (Hide)'!$A162,'Capacity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(Hide)'!$A162,'Capacity Summary'!$I$138:$BH$138,0))&lt;&gt;0,INDEX('Capacity Summary'!$I$139:$BH$238,MATCH('Capacity Backing (Hide)'!BT$132,'Capacity Summary'!$B$139:$B$238,0),MATCH('Capacity Backing (Hide)'!$A162,'Capacity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(Hide)'!$A162,'Capacity Summary'!$I$138:$BH$138,0))&lt;&gt;0,INDEX('Capacity Summary'!$I$139:$BH$238,MATCH('Capacity Backing (Hide)'!BU$132,'Capacity Summary'!$B$139:$B$238,0),MATCH('Capacity Backing (Hide)'!$A162,'Capacity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(Hide)'!$A162,'Capacity Summary'!$I$138:$BH$138,0))&lt;&gt;0,INDEX('Capacity Summary'!$I$139:$BH$238,MATCH('Capacity Backing (Hide)'!BV$132,'Capacity Summary'!$B$139:$B$238,0),MATCH('Capacity Backing (Hide)'!$A162,'Capacity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(Hide)'!$A162,'Capacity Summary'!$I$138:$BH$138,0))&lt;&gt;0,INDEX('Capacity Summary'!$I$139:$BH$238,MATCH('Capacity Backing (Hide)'!BW$132,'Capacity Summary'!$B$139:$B$238,0),MATCH('Capacity Backing (Hide)'!$A162,'Capacity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(Hide)'!$A162,'Capacity Summary'!$I$138:$BH$138,0))&lt;&gt;0,INDEX('Capacity Summary'!$I$139:$BH$238,MATCH('Capacity Backing (Hide)'!BX$132,'Capacity Summary'!$B$139:$B$238,0),MATCH('Capacity Backing (Hide)'!$A162,'Capacity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(Hide)'!$A162,'Capacity Summary'!$I$138:$BH$138,0))&lt;&gt;0,INDEX('Capacity Summary'!$I$139:$BH$238,MATCH('Capacity Backing (Hide)'!BY$132,'Capacity Summary'!$B$139:$B$238,0),MATCH('Capacity Backing (Hide)'!$A162,'Capacity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(Hide)'!$A162,'Capacity Summary'!$I$138:$BH$138,0))&lt;&gt;0,INDEX('Capacity Summary'!$I$139:$BH$238,MATCH('Capacity Backing (Hide)'!BZ$132,'Capacity Summary'!$B$139:$B$238,0),MATCH('Capacity Backing (Hide)'!$A162,'Capacity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(Hide)'!$A162,'Capacity Summary'!$I$138:$BH$138,0))&lt;&gt;0,INDEX('Capacity Summary'!$I$139:$BH$238,MATCH('Capacity Backing (Hide)'!CA$132,'Capacity Summary'!$B$139:$B$238,0),MATCH('Capacity Backing (Hide)'!$A162,'Capacity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(Hide)'!$A162,'Capacity Summary'!$I$138:$BH$138,0))&lt;&gt;0,INDEX('Capacity Summary'!$I$139:$BH$238,MATCH('Capacity Backing (Hide)'!CB$132,'Capacity Summary'!$B$139:$B$238,0),MATCH('Capacity Backing (Hide)'!$A162,'Capacity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(Hide)'!$A162,'Capacity Summary'!$I$138:$BH$138,0))&lt;&gt;0,INDEX('Capacity Summary'!$I$139:$BH$238,MATCH('Capacity Backing (Hide)'!CC$132,'Capacity Summary'!$B$139:$B$238,0),MATCH('Capacity Backing (Hide)'!$A162,'Capacity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(Hide)'!$A162,'Capacity Summary'!$I$138:$BH$138,0))&lt;&gt;0,INDEX('Capacity Summary'!$I$139:$BH$238,MATCH('Capacity Backing (Hide)'!CD$132,'Capacity Summary'!$B$139:$B$238,0),MATCH('Capacity Backing (Hide)'!$A162,'Capacity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(Hide)'!$A162,'Capacity Summary'!$I$138:$BH$138,0))&lt;&gt;0,INDEX('Capacity Summary'!$I$139:$BH$238,MATCH('Capacity Backing (Hide)'!CE$132,'Capacity Summary'!$B$139:$B$238,0),MATCH('Capacity Backing (Hide)'!$A162,'Capacity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(Hide)'!$A162,'Capacity Summary'!$I$138:$BH$138,0))&lt;&gt;0,INDEX('Capacity Summary'!$I$139:$BH$238,MATCH('Capacity Backing (Hide)'!CF$132,'Capacity Summary'!$B$139:$B$238,0),MATCH('Capacity Backing (Hide)'!$A162,'Capacity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(Hide)'!$A162,'Capacity Summary'!$I$138:$BH$138,0))&lt;&gt;0,INDEX('Capacity Summary'!$I$139:$BH$238,MATCH('Capacity Backing (Hide)'!CG$132,'Capacity Summary'!$B$139:$B$238,0),MATCH('Capacity Backing (Hide)'!$A162,'Capacity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(Hide)'!$A162,'Capacity Summary'!$I$138:$BH$138,0))&lt;&gt;0,INDEX('Capacity Summary'!$I$139:$BH$238,MATCH('Capacity Backing (Hide)'!CH$132,'Capacity Summary'!$B$139:$B$238,0),MATCH('Capacity Backing (Hide)'!$A162,'Capacity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(Hide)'!$A162,'Capacity Summary'!$I$138:$BH$138,0))&lt;&gt;0,INDEX('Capacity Summary'!$I$139:$BH$238,MATCH('Capacity Backing (Hide)'!CI$132,'Capacity Summary'!$B$139:$B$238,0),MATCH('Capacity Backing (Hide)'!$A162,'Capacity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(Hide)'!$A162,'Capacity Summary'!$I$138:$BH$138,0))&lt;&gt;0,INDEX('Capacity Summary'!$I$139:$BH$238,MATCH('Capacity Backing (Hide)'!CJ$132,'Capacity Summary'!$B$139:$B$238,0),MATCH('Capacity Backing (Hide)'!$A162,'Capacity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(Hide)'!$A162,'Capacity Summary'!$I$138:$BH$138,0))&lt;&gt;0,INDEX('Capacity Summary'!$I$139:$BH$238,MATCH('Capacity Backing (Hide)'!CK$132,'Capacity Summary'!$B$139:$B$238,0),MATCH('Capacity Backing (Hide)'!$A162,'Capacity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(Hide)'!$A162,'Capacity Summary'!$I$138:$BH$138,0))&lt;&gt;0,INDEX('Capacity Summary'!$I$139:$BH$238,MATCH('Capacity Backing (Hide)'!CL$132,'Capacity Summary'!$B$139:$B$238,0),MATCH('Capacity Backing (Hide)'!$A162,'Capacity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(Hide)'!$A162,'Capacity Summary'!$I$138:$BH$138,0))&lt;&gt;0,INDEX('Capacity Summary'!$I$139:$BH$238,MATCH('Capacity Backing (Hide)'!CM$132,'Capacity Summary'!$B$139:$B$238,0),MATCH('Capacity Backing (Hide)'!$A162,'Capacity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(Hide)'!$A162,'Capacity Summary'!$I$138:$BH$138,0))&lt;&gt;0,INDEX('Capacity Summary'!$I$139:$BH$238,MATCH('Capacity Backing (Hide)'!CN$132,'Capacity Summary'!$B$139:$B$238,0),MATCH('Capacity Backing (Hide)'!$A162,'Capacity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(Hide)'!$A162,'Capacity Summary'!$I$138:$BH$138,0))&lt;&gt;0,INDEX('Capacity Summary'!$I$139:$BH$238,MATCH('Capacity Backing (Hide)'!CO$132,'Capacity Summary'!$B$139:$B$238,0),MATCH('Capacity Backing (Hide)'!$A162,'Capacity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(Hide)'!$A162,'Capacity Summary'!$I$138:$BH$138,0))&lt;&gt;0,INDEX('Capacity Summary'!$I$139:$BH$238,MATCH('Capacity Backing (Hide)'!CP$132,'Capacity Summary'!$B$139:$B$238,0),MATCH('Capacity Backing (Hide)'!$A162,'Capacity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(Hide)'!$A162,'Capacity Summary'!$I$138:$BH$138,0))&lt;&gt;0,INDEX('Capacity Summary'!$I$139:$BH$238,MATCH('Capacity Backing (Hide)'!CQ$132,'Capacity Summary'!$B$139:$B$238,0),MATCH('Capacity Backing (Hide)'!$A162,'Capacity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(Hide)'!$A162,'Capacity Summary'!$I$138:$BH$138,0))&lt;&gt;0,INDEX('Capacity Summary'!$I$139:$BH$238,MATCH('Capacity Backing (Hide)'!CR$132,'Capacity Summary'!$B$139:$B$238,0),MATCH('Capacity Backing (Hide)'!$A162,'Capacity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(Hide)'!$A162,'Capacity Summary'!$I$138:$BH$138,0))&lt;&gt;0,INDEX('Capacity Summary'!$I$139:$BH$238,MATCH('Capacity Backing (Hide)'!CS$132,'Capacity Summary'!$B$139:$B$238,0),MATCH('Capacity Backing (Hide)'!$A162,'Capacity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(Hide)'!$A162,'Capacity Summary'!$I$138:$BH$138,0))&lt;&gt;0,INDEX('Capacity Summary'!$I$139:$BH$238,MATCH('Capacity Backing (Hide)'!CT$132,'Capacity Summary'!$B$139:$B$238,0),MATCH('Capacity Backing (Hide)'!$A162,'Capacity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(Hide)'!$A162,'Capacity Summary'!$I$138:$BH$138,0))&lt;&gt;0,INDEX('Capacity Summary'!$I$139:$BH$238,MATCH('Capacity Backing (Hide)'!CU$132,'Capacity Summary'!$B$139:$B$238,0),MATCH('Capacity Backing (Hide)'!$A162,'Capacity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(Hide)'!$A162,'Capacity Summary'!$I$138:$BH$138,0))&lt;&gt;0,INDEX('Capacity Summary'!$I$139:$BH$238,MATCH('Capacity Backing (Hide)'!CV$132,'Capacity Summary'!$B$139:$B$238,0),MATCH('Capacity Backing (Hide)'!$A162,'Capacity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(Hide)'!$A162,'Capacity Summary'!$I$138:$BH$138,0))&lt;&gt;0,INDEX('Capacity Summary'!$I$139:$BH$238,MATCH('Capacity Backing (Hide)'!CW$132,'Capacity Summary'!$B$139:$B$238,0),MATCH('Capacity Backing (Hide)'!$A162,'Capacity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3" spans="1:101" x14ac:dyDescent="0.35">
      <c r="A163" s="2">
        <f ca="1">'Required Capacity (Hide)'!E33</f>
        <v>44400</v>
      </c>
      <c r="B16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(Hide)'!$A163,'Capacity Summary'!$I$138:$BH$138,0))&lt;&gt;0,INDEX('Capacity Summary'!$I$139:$BH$238,MATCH('Capacity Backing (Hide)'!B$132,'Capacity Summary'!$B$139:$B$238,0),MATCH('Capacity Backing (Hide)'!$A163,'Capacity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(Hide)'!$A163,'Capacity Summary'!$I$138:$BH$138,0))&lt;&gt;0,INDEX('Capacity Summary'!$I$139:$BH$238,MATCH('Capacity Backing (Hide)'!C$132,'Capacity Summary'!$B$139:$B$238,0),MATCH('Capacity Backing (Hide)'!$A163,'Capacity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(Hide)'!$A163,'Capacity Summary'!$I$138:$BH$138,0))&lt;&gt;0,INDEX('Capacity Summary'!$I$139:$BH$238,MATCH('Capacity Backing (Hide)'!D$132,'Capacity Summary'!$B$139:$B$238,0),MATCH('Capacity Backing (Hide)'!$A163,'Capacity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(Hide)'!$A163,'Capacity Summary'!$I$138:$BH$138,0))&lt;&gt;0,INDEX('Capacity Summary'!$I$139:$BH$238,MATCH('Capacity Backing (Hide)'!E$132,'Capacity Summary'!$B$139:$B$238,0),MATCH('Capacity Backing (Hide)'!$A163,'Capacity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(Hide)'!$A163,'Capacity Summary'!$I$138:$BH$138,0))&lt;&gt;0,INDEX('Capacity Summary'!$I$139:$BH$238,MATCH('Capacity Backing (Hide)'!F$132,'Capacity Summary'!$B$139:$B$238,0),MATCH('Capacity Backing (Hide)'!$A163,'Capacity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(Hide)'!$A163,'Capacity Summary'!$I$138:$BH$138,0))&lt;&gt;0,INDEX('Capacity Summary'!$I$139:$BH$238,MATCH('Capacity Backing (Hide)'!G$132,'Capacity Summary'!$B$139:$B$238,0),MATCH('Capacity Backing (Hide)'!$A163,'Capacity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(Hide)'!$A163,'Capacity Summary'!$I$138:$BH$138,0))&lt;&gt;0,INDEX('Capacity Summary'!$I$139:$BH$238,MATCH('Capacity Backing (Hide)'!H$132,'Capacity Summary'!$B$139:$B$238,0),MATCH('Capacity Backing (Hide)'!$A163,'Capacity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(Hide)'!$A163,'Capacity Summary'!$I$138:$BH$138,0))&lt;&gt;0,INDEX('Capacity Summary'!$I$139:$BH$238,MATCH('Capacity Backing (Hide)'!I$132,'Capacity Summary'!$B$139:$B$238,0),MATCH('Capacity Backing (Hide)'!$A163,'Capacity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(Hide)'!$A163,'Capacity Summary'!$I$138:$BH$138,0))&lt;&gt;0,INDEX('Capacity Summary'!$I$139:$BH$238,MATCH('Capacity Backing (Hide)'!J$132,'Capacity Summary'!$B$139:$B$238,0),MATCH('Capacity Backing (Hide)'!$A163,'Capacity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(Hide)'!$A163,'Capacity Summary'!$I$138:$BH$138,0))&lt;&gt;0,INDEX('Capacity Summary'!$I$139:$BH$238,MATCH('Capacity Backing (Hide)'!K$132,'Capacity Summary'!$B$139:$B$238,0),MATCH('Capacity Backing (Hide)'!$A163,'Capacity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(Hide)'!$A163,'Capacity Summary'!$I$138:$BH$138,0))&lt;&gt;0,INDEX('Capacity Summary'!$I$139:$BH$238,MATCH('Capacity Backing (Hide)'!L$132,'Capacity Summary'!$B$139:$B$238,0),MATCH('Capacity Backing (Hide)'!$A163,'Capacity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(Hide)'!$A163,'Capacity Summary'!$I$138:$BH$138,0))&lt;&gt;0,INDEX('Capacity Summary'!$I$139:$BH$238,MATCH('Capacity Backing (Hide)'!M$132,'Capacity Summary'!$B$139:$B$238,0),MATCH('Capacity Backing (Hide)'!$A163,'Capacity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(Hide)'!$A163,'Capacity Summary'!$I$138:$BH$138,0))&lt;&gt;0,INDEX('Capacity Summary'!$I$139:$BH$238,MATCH('Capacity Backing (Hide)'!N$132,'Capacity Summary'!$B$139:$B$238,0),MATCH('Capacity Backing (Hide)'!$A163,'Capacity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(Hide)'!$A163,'Capacity Summary'!$I$138:$BH$138,0))&lt;&gt;0,INDEX('Capacity Summary'!$I$139:$BH$238,MATCH('Capacity Backing (Hide)'!O$132,'Capacity Summary'!$B$139:$B$238,0),MATCH('Capacity Backing (Hide)'!$A163,'Capacity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(Hide)'!$A163,'Capacity Summary'!$I$138:$BH$138,0))&lt;&gt;0,INDEX('Capacity Summary'!$I$139:$BH$238,MATCH('Capacity Backing (Hide)'!P$132,'Capacity Summary'!$B$139:$B$238,0),MATCH('Capacity Backing (Hide)'!$A163,'Capacity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(Hide)'!$A163,'Capacity Summary'!$I$138:$BH$138,0))&lt;&gt;0,INDEX('Capacity Summary'!$I$139:$BH$238,MATCH('Capacity Backing (Hide)'!Q$132,'Capacity Summary'!$B$139:$B$238,0),MATCH('Capacity Backing (Hide)'!$A163,'Capacity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(Hide)'!$A163,'Capacity Summary'!$I$138:$BH$138,0))&lt;&gt;0,INDEX('Capacity Summary'!$I$139:$BH$238,MATCH('Capacity Backing (Hide)'!R$132,'Capacity Summary'!$B$139:$B$238,0),MATCH('Capacity Backing (Hide)'!$A163,'Capacity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(Hide)'!$A163,'Capacity Summary'!$I$138:$BH$138,0))&lt;&gt;0,INDEX('Capacity Summary'!$I$139:$BH$238,MATCH('Capacity Backing (Hide)'!S$132,'Capacity Summary'!$B$139:$B$238,0),MATCH('Capacity Backing (Hide)'!$A163,'Capacity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(Hide)'!$A163,'Capacity Summary'!$I$138:$BH$138,0))&lt;&gt;0,INDEX('Capacity Summary'!$I$139:$BH$238,MATCH('Capacity Backing (Hide)'!T$132,'Capacity Summary'!$B$139:$B$238,0),MATCH('Capacity Backing (Hide)'!$A163,'Capacity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(Hide)'!$A163,'Capacity Summary'!$I$138:$BH$138,0))&lt;&gt;0,INDEX('Capacity Summary'!$I$139:$BH$238,MATCH('Capacity Backing (Hide)'!U$132,'Capacity Summary'!$B$139:$B$238,0),MATCH('Capacity Backing (Hide)'!$A163,'Capacity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(Hide)'!$A163,'Capacity Summary'!$I$138:$BH$138,0))&lt;&gt;0,INDEX('Capacity Summary'!$I$139:$BH$238,MATCH('Capacity Backing (Hide)'!V$132,'Capacity Summary'!$B$139:$B$238,0),MATCH('Capacity Backing (Hide)'!$A163,'Capacity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(Hide)'!$A163,'Capacity Summary'!$I$138:$BH$138,0))&lt;&gt;0,INDEX('Capacity Summary'!$I$139:$BH$238,MATCH('Capacity Backing (Hide)'!W$132,'Capacity Summary'!$B$139:$B$238,0),MATCH('Capacity Backing (Hide)'!$A163,'Capacity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(Hide)'!$A163,'Capacity Summary'!$I$138:$BH$138,0))&lt;&gt;0,INDEX('Capacity Summary'!$I$139:$BH$238,MATCH('Capacity Backing (Hide)'!X$132,'Capacity Summary'!$B$139:$B$238,0),MATCH('Capacity Backing (Hide)'!$A163,'Capacity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(Hide)'!$A163,'Capacity Summary'!$I$138:$BH$138,0))&lt;&gt;0,INDEX('Capacity Summary'!$I$139:$BH$238,MATCH('Capacity Backing (Hide)'!Y$132,'Capacity Summary'!$B$139:$B$238,0),MATCH('Capacity Backing (Hide)'!$A163,'Capacity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(Hide)'!$A163,'Capacity Summary'!$I$138:$BH$138,0))&lt;&gt;0,INDEX('Capacity Summary'!$I$139:$BH$238,MATCH('Capacity Backing (Hide)'!Z$132,'Capacity Summary'!$B$139:$B$238,0),MATCH('Capacity Backing (Hide)'!$A163,'Capacity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(Hide)'!$A163,'Capacity Summary'!$I$138:$BH$138,0))&lt;&gt;0,INDEX('Capacity Summary'!$I$139:$BH$238,MATCH('Capacity Backing (Hide)'!AA$132,'Capacity Summary'!$B$139:$B$238,0),MATCH('Capacity Backing (Hide)'!$A163,'Capacity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(Hide)'!$A163,'Capacity Summary'!$I$138:$BH$138,0))&lt;&gt;0,INDEX('Capacity Summary'!$I$139:$BH$238,MATCH('Capacity Backing (Hide)'!AB$132,'Capacity Summary'!$B$139:$B$238,0),MATCH('Capacity Backing (Hide)'!$A163,'Capacity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(Hide)'!$A163,'Capacity Summary'!$I$138:$BH$138,0))&lt;&gt;0,INDEX('Capacity Summary'!$I$139:$BH$238,MATCH('Capacity Backing (Hide)'!AC$132,'Capacity Summary'!$B$139:$B$238,0),MATCH('Capacity Backing (Hide)'!$A163,'Capacity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(Hide)'!$A163,'Capacity Summary'!$I$138:$BH$138,0))&lt;&gt;0,INDEX('Capacity Summary'!$I$139:$BH$238,MATCH('Capacity Backing (Hide)'!AD$132,'Capacity Summary'!$B$139:$B$238,0),MATCH('Capacity Backing (Hide)'!$A163,'Capacity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(Hide)'!$A163,'Capacity Summary'!$I$138:$BH$138,0))&lt;&gt;0,INDEX('Capacity Summary'!$I$139:$BH$238,MATCH('Capacity Backing (Hide)'!AE$132,'Capacity Summary'!$B$139:$B$238,0),MATCH('Capacity Backing (Hide)'!$A163,'Capacity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(Hide)'!$A163,'Capacity Summary'!$I$138:$BH$138,0))&lt;&gt;0,INDEX('Capacity Summary'!$I$139:$BH$238,MATCH('Capacity Backing (Hide)'!AF$132,'Capacity Summary'!$B$139:$B$238,0),MATCH('Capacity Backing (Hide)'!$A163,'Capacity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(Hide)'!$A163,'Capacity Summary'!$I$138:$BH$138,0))&lt;&gt;0,INDEX('Capacity Summary'!$I$139:$BH$238,MATCH('Capacity Backing (Hide)'!AG$132,'Capacity Summary'!$B$139:$B$238,0),MATCH('Capacity Backing (Hide)'!$A163,'Capacity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(Hide)'!$A163,'Capacity Summary'!$I$138:$BH$138,0))&lt;&gt;0,INDEX('Capacity Summary'!$I$139:$BH$238,MATCH('Capacity Backing (Hide)'!AH$132,'Capacity Summary'!$B$139:$B$238,0),MATCH('Capacity Backing (Hide)'!$A163,'Capacity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(Hide)'!$A163,'Capacity Summary'!$I$138:$BH$138,0))&lt;&gt;0,INDEX('Capacity Summary'!$I$139:$BH$238,MATCH('Capacity Backing (Hide)'!AI$132,'Capacity Summary'!$B$139:$B$238,0),MATCH('Capacity Backing (Hide)'!$A163,'Capacity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(Hide)'!$A163,'Capacity Summary'!$I$138:$BH$138,0))&lt;&gt;0,INDEX('Capacity Summary'!$I$139:$BH$238,MATCH('Capacity Backing (Hide)'!AJ$132,'Capacity Summary'!$B$139:$B$238,0),MATCH('Capacity Backing (Hide)'!$A163,'Capacity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(Hide)'!$A163,'Capacity Summary'!$I$138:$BH$138,0))&lt;&gt;0,INDEX('Capacity Summary'!$I$139:$BH$238,MATCH('Capacity Backing (Hide)'!AK$132,'Capacity Summary'!$B$139:$B$238,0),MATCH('Capacity Backing (Hide)'!$A163,'Capacity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(Hide)'!$A163,'Capacity Summary'!$I$138:$BH$138,0))&lt;&gt;0,INDEX('Capacity Summary'!$I$139:$BH$238,MATCH('Capacity Backing (Hide)'!AL$132,'Capacity Summary'!$B$139:$B$238,0),MATCH('Capacity Backing (Hide)'!$A163,'Capacity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(Hide)'!$A163,'Capacity Summary'!$I$138:$BH$138,0))&lt;&gt;0,INDEX('Capacity Summary'!$I$139:$BH$238,MATCH('Capacity Backing (Hide)'!AM$132,'Capacity Summary'!$B$139:$B$238,0),MATCH('Capacity Backing (Hide)'!$A163,'Capacity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(Hide)'!$A163,'Capacity Summary'!$I$138:$BH$138,0))&lt;&gt;0,INDEX('Capacity Summary'!$I$139:$BH$238,MATCH('Capacity Backing (Hide)'!AN$132,'Capacity Summary'!$B$139:$B$238,0),MATCH('Capacity Backing (Hide)'!$A163,'Capacity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(Hide)'!$A163,'Capacity Summary'!$I$138:$BH$138,0))&lt;&gt;0,INDEX('Capacity Summary'!$I$139:$BH$238,MATCH('Capacity Backing (Hide)'!AO$132,'Capacity Summary'!$B$139:$B$238,0),MATCH('Capacity Backing (Hide)'!$A163,'Capacity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(Hide)'!$A163,'Capacity Summary'!$I$138:$BH$138,0))&lt;&gt;0,INDEX('Capacity Summary'!$I$139:$BH$238,MATCH('Capacity Backing (Hide)'!AP$132,'Capacity Summary'!$B$139:$B$238,0),MATCH('Capacity Backing (Hide)'!$A163,'Capacity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(Hide)'!$A163,'Capacity Summary'!$I$138:$BH$138,0))&lt;&gt;0,INDEX('Capacity Summary'!$I$139:$BH$238,MATCH('Capacity Backing (Hide)'!AQ$132,'Capacity Summary'!$B$139:$B$238,0),MATCH('Capacity Backing (Hide)'!$A163,'Capacity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(Hide)'!$A163,'Capacity Summary'!$I$138:$BH$138,0))&lt;&gt;0,INDEX('Capacity Summary'!$I$139:$BH$238,MATCH('Capacity Backing (Hide)'!AR$132,'Capacity Summary'!$B$139:$B$238,0),MATCH('Capacity Backing (Hide)'!$A163,'Capacity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(Hide)'!$A163,'Capacity Summary'!$I$138:$BH$138,0))&lt;&gt;0,INDEX('Capacity Summary'!$I$139:$BH$238,MATCH('Capacity Backing (Hide)'!AS$132,'Capacity Summary'!$B$139:$B$238,0),MATCH('Capacity Backing (Hide)'!$A163,'Capacity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(Hide)'!$A163,'Capacity Summary'!$I$138:$BH$138,0))&lt;&gt;0,INDEX('Capacity Summary'!$I$139:$BH$238,MATCH('Capacity Backing (Hide)'!AT$132,'Capacity Summary'!$B$139:$B$238,0),MATCH('Capacity Backing (Hide)'!$A163,'Capacity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(Hide)'!$A163,'Capacity Summary'!$I$138:$BH$138,0))&lt;&gt;0,INDEX('Capacity Summary'!$I$139:$BH$238,MATCH('Capacity Backing (Hide)'!AU$132,'Capacity Summary'!$B$139:$B$238,0),MATCH('Capacity Backing (Hide)'!$A163,'Capacity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(Hide)'!$A163,'Capacity Summary'!$I$138:$BH$138,0))&lt;&gt;0,INDEX('Capacity Summary'!$I$139:$BH$238,MATCH('Capacity Backing (Hide)'!AV$132,'Capacity Summary'!$B$139:$B$238,0),MATCH('Capacity Backing (Hide)'!$A163,'Capacity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(Hide)'!$A163,'Capacity Summary'!$I$138:$BH$138,0))&lt;&gt;0,INDEX('Capacity Summary'!$I$139:$BH$238,MATCH('Capacity Backing (Hide)'!AW$132,'Capacity Summary'!$B$139:$B$238,0),MATCH('Capacity Backing (Hide)'!$A163,'Capacity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(Hide)'!$A163,'Capacity Summary'!$I$138:$BH$138,0))&lt;&gt;0,INDEX('Capacity Summary'!$I$139:$BH$238,MATCH('Capacity Backing (Hide)'!AX$132,'Capacity Summary'!$B$139:$B$238,0),MATCH('Capacity Backing (Hide)'!$A163,'Capacity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(Hide)'!$A163,'Capacity Summary'!$I$138:$BH$138,0))&lt;&gt;0,INDEX('Capacity Summary'!$I$139:$BH$238,MATCH('Capacity Backing (Hide)'!AY$132,'Capacity Summary'!$B$139:$B$238,0),MATCH('Capacity Backing (Hide)'!$A163,'Capacity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(Hide)'!$A163,'Capacity Summary'!$I$138:$BH$138,0))&lt;&gt;0,INDEX('Capacity Summary'!$I$139:$BH$238,MATCH('Capacity Backing (Hide)'!AZ$132,'Capacity Summary'!$B$139:$B$238,0),MATCH('Capacity Backing (Hide)'!$A163,'Capacity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(Hide)'!$A163,'Capacity Summary'!$I$138:$BH$138,0))&lt;&gt;0,INDEX('Capacity Summary'!$I$139:$BH$238,MATCH('Capacity Backing (Hide)'!BA$132,'Capacity Summary'!$B$139:$B$238,0),MATCH('Capacity Backing (Hide)'!$A163,'Capacity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(Hide)'!$A163,'Capacity Summary'!$I$138:$BH$138,0))&lt;&gt;0,INDEX('Capacity Summary'!$I$139:$BH$238,MATCH('Capacity Backing (Hide)'!BB$132,'Capacity Summary'!$B$139:$B$238,0),MATCH('Capacity Backing (Hide)'!$A163,'Capacity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(Hide)'!$A163,'Capacity Summary'!$I$138:$BH$138,0))&lt;&gt;0,INDEX('Capacity Summary'!$I$139:$BH$238,MATCH('Capacity Backing (Hide)'!BC$132,'Capacity Summary'!$B$139:$B$238,0),MATCH('Capacity Backing (Hide)'!$A163,'Capacity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(Hide)'!$A163,'Capacity Summary'!$I$138:$BH$138,0))&lt;&gt;0,INDEX('Capacity Summary'!$I$139:$BH$238,MATCH('Capacity Backing (Hide)'!BD$132,'Capacity Summary'!$B$139:$B$238,0),MATCH('Capacity Backing (Hide)'!$A163,'Capacity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(Hide)'!$A163,'Capacity Summary'!$I$138:$BH$138,0))&lt;&gt;0,INDEX('Capacity Summary'!$I$139:$BH$238,MATCH('Capacity Backing (Hide)'!BE$132,'Capacity Summary'!$B$139:$B$238,0),MATCH('Capacity Backing (Hide)'!$A163,'Capacity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(Hide)'!$A163,'Capacity Summary'!$I$138:$BH$138,0))&lt;&gt;0,INDEX('Capacity Summary'!$I$139:$BH$238,MATCH('Capacity Backing (Hide)'!BF$132,'Capacity Summary'!$B$139:$B$238,0),MATCH('Capacity Backing (Hide)'!$A163,'Capacity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(Hide)'!$A163,'Capacity Summary'!$I$138:$BH$138,0))&lt;&gt;0,INDEX('Capacity Summary'!$I$139:$BH$238,MATCH('Capacity Backing (Hide)'!BG$132,'Capacity Summary'!$B$139:$B$238,0),MATCH('Capacity Backing (Hide)'!$A163,'Capacity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(Hide)'!$A163,'Capacity Summary'!$I$138:$BH$138,0))&lt;&gt;0,INDEX('Capacity Summary'!$I$139:$BH$238,MATCH('Capacity Backing (Hide)'!BH$132,'Capacity Summary'!$B$139:$B$238,0),MATCH('Capacity Backing (Hide)'!$A163,'Capacity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(Hide)'!$A163,'Capacity Summary'!$I$138:$BH$138,0))&lt;&gt;0,INDEX('Capacity Summary'!$I$139:$BH$238,MATCH('Capacity Backing (Hide)'!BI$132,'Capacity Summary'!$B$139:$B$238,0),MATCH('Capacity Backing (Hide)'!$A163,'Capacity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(Hide)'!$A163,'Capacity Summary'!$I$138:$BH$138,0))&lt;&gt;0,INDEX('Capacity Summary'!$I$139:$BH$238,MATCH('Capacity Backing (Hide)'!BJ$132,'Capacity Summary'!$B$139:$B$238,0),MATCH('Capacity Backing (Hide)'!$A163,'Capacity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(Hide)'!$A163,'Capacity Summary'!$I$138:$BH$138,0))&lt;&gt;0,INDEX('Capacity Summary'!$I$139:$BH$238,MATCH('Capacity Backing (Hide)'!BK$132,'Capacity Summary'!$B$139:$B$238,0),MATCH('Capacity Backing (Hide)'!$A163,'Capacity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(Hide)'!$A163,'Capacity Summary'!$I$138:$BH$138,0))&lt;&gt;0,INDEX('Capacity Summary'!$I$139:$BH$238,MATCH('Capacity Backing (Hide)'!BL$132,'Capacity Summary'!$B$139:$B$238,0),MATCH('Capacity Backing (Hide)'!$A163,'Capacity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(Hide)'!$A163,'Capacity Summary'!$I$138:$BH$138,0))&lt;&gt;0,INDEX('Capacity Summary'!$I$139:$BH$238,MATCH('Capacity Backing (Hide)'!BM$132,'Capacity Summary'!$B$139:$B$238,0),MATCH('Capacity Backing (Hide)'!$A163,'Capacity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(Hide)'!$A163,'Capacity Summary'!$I$138:$BH$138,0))&lt;&gt;0,INDEX('Capacity Summary'!$I$139:$BH$238,MATCH('Capacity Backing (Hide)'!BN$132,'Capacity Summary'!$B$139:$B$238,0),MATCH('Capacity Backing (Hide)'!$A163,'Capacity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(Hide)'!$A163,'Capacity Summary'!$I$138:$BH$138,0))&lt;&gt;0,INDEX('Capacity Summary'!$I$139:$BH$238,MATCH('Capacity Backing (Hide)'!BO$132,'Capacity Summary'!$B$139:$B$238,0),MATCH('Capacity Backing (Hide)'!$A163,'Capacity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(Hide)'!$A163,'Capacity Summary'!$I$138:$BH$138,0))&lt;&gt;0,INDEX('Capacity Summary'!$I$139:$BH$238,MATCH('Capacity Backing (Hide)'!BP$132,'Capacity Summary'!$B$139:$B$238,0),MATCH('Capacity Backing (Hide)'!$A163,'Capacity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(Hide)'!$A163,'Capacity Summary'!$I$138:$BH$138,0))&lt;&gt;0,INDEX('Capacity Summary'!$I$139:$BH$238,MATCH('Capacity Backing (Hide)'!BQ$132,'Capacity Summary'!$B$139:$B$238,0),MATCH('Capacity Backing (Hide)'!$A163,'Capacity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(Hide)'!$A163,'Capacity Summary'!$I$138:$BH$138,0))&lt;&gt;0,INDEX('Capacity Summary'!$I$139:$BH$238,MATCH('Capacity Backing (Hide)'!BR$132,'Capacity Summary'!$B$139:$B$238,0),MATCH('Capacity Backing (Hide)'!$A163,'Capacity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(Hide)'!$A163,'Capacity Summary'!$I$138:$BH$138,0))&lt;&gt;0,INDEX('Capacity Summary'!$I$139:$BH$238,MATCH('Capacity Backing (Hide)'!BS$132,'Capacity Summary'!$B$139:$B$238,0),MATCH('Capacity Backing (Hide)'!$A163,'Capacity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(Hide)'!$A163,'Capacity Summary'!$I$138:$BH$138,0))&lt;&gt;0,INDEX('Capacity Summary'!$I$139:$BH$238,MATCH('Capacity Backing (Hide)'!BT$132,'Capacity Summary'!$B$139:$B$238,0),MATCH('Capacity Backing (Hide)'!$A163,'Capacity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(Hide)'!$A163,'Capacity Summary'!$I$138:$BH$138,0))&lt;&gt;0,INDEX('Capacity Summary'!$I$139:$BH$238,MATCH('Capacity Backing (Hide)'!BU$132,'Capacity Summary'!$B$139:$B$238,0),MATCH('Capacity Backing (Hide)'!$A163,'Capacity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(Hide)'!$A163,'Capacity Summary'!$I$138:$BH$138,0))&lt;&gt;0,INDEX('Capacity Summary'!$I$139:$BH$238,MATCH('Capacity Backing (Hide)'!BV$132,'Capacity Summary'!$B$139:$B$238,0),MATCH('Capacity Backing (Hide)'!$A163,'Capacity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(Hide)'!$A163,'Capacity Summary'!$I$138:$BH$138,0))&lt;&gt;0,INDEX('Capacity Summary'!$I$139:$BH$238,MATCH('Capacity Backing (Hide)'!BW$132,'Capacity Summary'!$B$139:$B$238,0),MATCH('Capacity Backing (Hide)'!$A163,'Capacity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(Hide)'!$A163,'Capacity Summary'!$I$138:$BH$138,0))&lt;&gt;0,INDEX('Capacity Summary'!$I$139:$BH$238,MATCH('Capacity Backing (Hide)'!BX$132,'Capacity Summary'!$B$139:$B$238,0),MATCH('Capacity Backing (Hide)'!$A163,'Capacity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(Hide)'!$A163,'Capacity Summary'!$I$138:$BH$138,0))&lt;&gt;0,INDEX('Capacity Summary'!$I$139:$BH$238,MATCH('Capacity Backing (Hide)'!BY$132,'Capacity Summary'!$B$139:$B$238,0),MATCH('Capacity Backing (Hide)'!$A163,'Capacity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(Hide)'!$A163,'Capacity Summary'!$I$138:$BH$138,0))&lt;&gt;0,INDEX('Capacity Summary'!$I$139:$BH$238,MATCH('Capacity Backing (Hide)'!BZ$132,'Capacity Summary'!$B$139:$B$238,0),MATCH('Capacity Backing (Hide)'!$A163,'Capacity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(Hide)'!$A163,'Capacity Summary'!$I$138:$BH$138,0))&lt;&gt;0,INDEX('Capacity Summary'!$I$139:$BH$238,MATCH('Capacity Backing (Hide)'!CA$132,'Capacity Summary'!$B$139:$B$238,0),MATCH('Capacity Backing (Hide)'!$A163,'Capacity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(Hide)'!$A163,'Capacity Summary'!$I$138:$BH$138,0))&lt;&gt;0,INDEX('Capacity Summary'!$I$139:$BH$238,MATCH('Capacity Backing (Hide)'!CB$132,'Capacity Summary'!$B$139:$B$238,0),MATCH('Capacity Backing (Hide)'!$A163,'Capacity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(Hide)'!$A163,'Capacity Summary'!$I$138:$BH$138,0))&lt;&gt;0,INDEX('Capacity Summary'!$I$139:$BH$238,MATCH('Capacity Backing (Hide)'!CC$132,'Capacity Summary'!$B$139:$B$238,0),MATCH('Capacity Backing (Hide)'!$A163,'Capacity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(Hide)'!$A163,'Capacity Summary'!$I$138:$BH$138,0))&lt;&gt;0,INDEX('Capacity Summary'!$I$139:$BH$238,MATCH('Capacity Backing (Hide)'!CD$132,'Capacity Summary'!$B$139:$B$238,0),MATCH('Capacity Backing (Hide)'!$A163,'Capacity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(Hide)'!$A163,'Capacity Summary'!$I$138:$BH$138,0))&lt;&gt;0,INDEX('Capacity Summary'!$I$139:$BH$238,MATCH('Capacity Backing (Hide)'!CE$132,'Capacity Summary'!$B$139:$B$238,0),MATCH('Capacity Backing (Hide)'!$A163,'Capacity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(Hide)'!$A163,'Capacity Summary'!$I$138:$BH$138,0))&lt;&gt;0,INDEX('Capacity Summary'!$I$139:$BH$238,MATCH('Capacity Backing (Hide)'!CF$132,'Capacity Summary'!$B$139:$B$238,0),MATCH('Capacity Backing (Hide)'!$A163,'Capacity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(Hide)'!$A163,'Capacity Summary'!$I$138:$BH$138,0))&lt;&gt;0,INDEX('Capacity Summary'!$I$139:$BH$238,MATCH('Capacity Backing (Hide)'!CG$132,'Capacity Summary'!$B$139:$B$238,0),MATCH('Capacity Backing (Hide)'!$A163,'Capacity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(Hide)'!$A163,'Capacity Summary'!$I$138:$BH$138,0))&lt;&gt;0,INDEX('Capacity Summary'!$I$139:$BH$238,MATCH('Capacity Backing (Hide)'!CH$132,'Capacity Summary'!$B$139:$B$238,0),MATCH('Capacity Backing (Hide)'!$A163,'Capacity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(Hide)'!$A163,'Capacity Summary'!$I$138:$BH$138,0))&lt;&gt;0,INDEX('Capacity Summary'!$I$139:$BH$238,MATCH('Capacity Backing (Hide)'!CI$132,'Capacity Summary'!$B$139:$B$238,0),MATCH('Capacity Backing (Hide)'!$A163,'Capacity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(Hide)'!$A163,'Capacity Summary'!$I$138:$BH$138,0))&lt;&gt;0,INDEX('Capacity Summary'!$I$139:$BH$238,MATCH('Capacity Backing (Hide)'!CJ$132,'Capacity Summary'!$B$139:$B$238,0),MATCH('Capacity Backing (Hide)'!$A163,'Capacity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(Hide)'!$A163,'Capacity Summary'!$I$138:$BH$138,0))&lt;&gt;0,INDEX('Capacity Summary'!$I$139:$BH$238,MATCH('Capacity Backing (Hide)'!CK$132,'Capacity Summary'!$B$139:$B$238,0),MATCH('Capacity Backing (Hide)'!$A163,'Capacity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(Hide)'!$A163,'Capacity Summary'!$I$138:$BH$138,0))&lt;&gt;0,INDEX('Capacity Summary'!$I$139:$BH$238,MATCH('Capacity Backing (Hide)'!CL$132,'Capacity Summary'!$B$139:$B$238,0),MATCH('Capacity Backing (Hide)'!$A163,'Capacity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(Hide)'!$A163,'Capacity Summary'!$I$138:$BH$138,0))&lt;&gt;0,INDEX('Capacity Summary'!$I$139:$BH$238,MATCH('Capacity Backing (Hide)'!CM$132,'Capacity Summary'!$B$139:$B$238,0),MATCH('Capacity Backing (Hide)'!$A163,'Capacity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(Hide)'!$A163,'Capacity Summary'!$I$138:$BH$138,0))&lt;&gt;0,INDEX('Capacity Summary'!$I$139:$BH$238,MATCH('Capacity Backing (Hide)'!CN$132,'Capacity Summary'!$B$139:$B$238,0),MATCH('Capacity Backing (Hide)'!$A163,'Capacity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(Hide)'!$A163,'Capacity Summary'!$I$138:$BH$138,0))&lt;&gt;0,INDEX('Capacity Summary'!$I$139:$BH$238,MATCH('Capacity Backing (Hide)'!CO$132,'Capacity Summary'!$B$139:$B$238,0),MATCH('Capacity Backing (Hide)'!$A163,'Capacity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(Hide)'!$A163,'Capacity Summary'!$I$138:$BH$138,0))&lt;&gt;0,INDEX('Capacity Summary'!$I$139:$BH$238,MATCH('Capacity Backing (Hide)'!CP$132,'Capacity Summary'!$B$139:$B$238,0),MATCH('Capacity Backing (Hide)'!$A163,'Capacity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(Hide)'!$A163,'Capacity Summary'!$I$138:$BH$138,0))&lt;&gt;0,INDEX('Capacity Summary'!$I$139:$BH$238,MATCH('Capacity Backing (Hide)'!CQ$132,'Capacity Summary'!$B$139:$B$238,0),MATCH('Capacity Backing (Hide)'!$A163,'Capacity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(Hide)'!$A163,'Capacity Summary'!$I$138:$BH$138,0))&lt;&gt;0,INDEX('Capacity Summary'!$I$139:$BH$238,MATCH('Capacity Backing (Hide)'!CR$132,'Capacity Summary'!$B$139:$B$238,0),MATCH('Capacity Backing (Hide)'!$A163,'Capacity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(Hide)'!$A163,'Capacity Summary'!$I$138:$BH$138,0))&lt;&gt;0,INDEX('Capacity Summary'!$I$139:$BH$238,MATCH('Capacity Backing (Hide)'!CS$132,'Capacity Summary'!$B$139:$B$238,0),MATCH('Capacity Backing (Hide)'!$A163,'Capacity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(Hide)'!$A163,'Capacity Summary'!$I$138:$BH$138,0))&lt;&gt;0,INDEX('Capacity Summary'!$I$139:$BH$238,MATCH('Capacity Backing (Hide)'!CT$132,'Capacity Summary'!$B$139:$B$238,0),MATCH('Capacity Backing (Hide)'!$A163,'Capacity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(Hide)'!$A163,'Capacity Summary'!$I$138:$BH$138,0))&lt;&gt;0,INDEX('Capacity Summary'!$I$139:$BH$238,MATCH('Capacity Backing (Hide)'!CU$132,'Capacity Summary'!$B$139:$B$238,0),MATCH('Capacity Backing (Hide)'!$A163,'Capacity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(Hide)'!$A163,'Capacity Summary'!$I$138:$BH$138,0))&lt;&gt;0,INDEX('Capacity Summary'!$I$139:$BH$238,MATCH('Capacity Backing (Hide)'!CV$132,'Capacity Summary'!$B$139:$B$238,0),MATCH('Capacity Backing (Hide)'!$A163,'Capacity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(Hide)'!$A163,'Capacity Summary'!$I$138:$BH$138,0))&lt;&gt;0,INDEX('Capacity Summary'!$I$139:$BH$238,MATCH('Capacity Backing (Hide)'!CW$132,'Capacity Summary'!$B$139:$B$238,0),MATCH('Capacity Backing (Hide)'!$A163,'Capacity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4" spans="1:101" x14ac:dyDescent="0.35">
      <c r="A164" s="2">
        <f ca="1">'Required Capacity (Hide)'!E34</f>
        <v>44407</v>
      </c>
      <c r="B16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(Hide)'!$A164,'Capacity Summary'!$I$138:$BH$138,0))&lt;&gt;0,INDEX('Capacity Summary'!$I$139:$BH$238,MATCH('Capacity Backing (Hide)'!B$132,'Capacity Summary'!$B$139:$B$238,0),MATCH('Capacity Backing (Hide)'!$A164,'Capacity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(Hide)'!$A164,'Capacity Summary'!$I$138:$BH$138,0))&lt;&gt;0,INDEX('Capacity Summary'!$I$139:$BH$238,MATCH('Capacity Backing (Hide)'!C$132,'Capacity Summary'!$B$139:$B$238,0),MATCH('Capacity Backing (Hide)'!$A164,'Capacity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(Hide)'!$A164,'Capacity Summary'!$I$138:$BH$138,0))&lt;&gt;0,INDEX('Capacity Summary'!$I$139:$BH$238,MATCH('Capacity Backing (Hide)'!D$132,'Capacity Summary'!$B$139:$B$238,0),MATCH('Capacity Backing (Hide)'!$A164,'Capacity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(Hide)'!$A164,'Capacity Summary'!$I$138:$BH$138,0))&lt;&gt;0,INDEX('Capacity Summary'!$I$139:$BH$238,MATCH('Capacity Backing (Hide)'!E$132,'Capacity Summary'!$B$139:$B$238,0),MATCH('Capacity Backing (Hide)'!$A164,'Capacity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(Hide)'!$A164,'Capacity Summary'!$I$138:$BH$138,0))&lt;&gt;0,INDEX('Capacity Summary'!$I$139:$BH$238,MATCH('Capacity Backing (Hide)'!F$132,'Capacity Summary'!$B$139:$B$238,0),MATCH('Capacity Backing (Hide)'!$A164,'Capacity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(Hide)'!$A164,'Capacity Summary'!$I$138:$BH$138,0))&lt;&gt;0,INDEX('Capacity Summary'!$I$139:$BH$238,MATCH('Capacity Backing (Hide)'!G$132,'Capacity Summary'!$B$139:$B$238,0),MATCH('Capacity Backing (Hide)'!$A164,'Capacity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(Hide)'!$A164,'Capacity Summary'!$I$138:$BH$138,0))&lt;&gt;0,INDEX('Capacity Summary'!$I$139:$BH$238,MATCH('Capacity Backing (Hide)'!H$132,'Capacity Summary'!$B$139:$B$238,0),MATCH('Capacity Backing (Hide)'!$A164,'Capacity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(Hide)'!$A164,'Capacity Summary'!$I$138:$BH$138,0))&lt;&gt;0,INDEX('Capacity Summary'!$I$139:$BH$238,MATCH('Capacity Backing (Hide)'!I$132,'Capacity Summary'!$B$139:$B$238,0),MATCH('Capacity Backing (Hide)'!$A164,'Capacity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(Hide)'!$A164,'Capacity Summary'!$I$138:$BH$138,0))&lt;&gt;0,INDEX('Capacity Summary'!$I$139:$BH$238,MATCH('Capacity Backing (Hide)'!J$132,'Capacity Summary'!$B$139:$B$238,0),MATCH('Capacity Backing (Hide)'!$A164,'Capacity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(Hide)'!$A164,'Capacity Summary'!$I$138:$BH$138,0))&lt;&gt;0,INDEX('Capacity Summary'!$I$139:$BH$238,MATCH('Capacity Backing (Hide)'!K$132,'Capacity Summary'!$B$139:$B$238,0),MATCH('Capacity Backing (Hide)'!$A164,'Capacity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(Hide)'!$A164,'Capacity Summary'!$I$138:$BH$138,0))&lt;&gt;0,INDEX('Capacity Summary'!$I$139:$BH$238,MATCH('Capacity Backing (Hide)'!L$132,'Capacity Summary'!$B$139:$B$238,0),MATCH('Capacity Backing (Hide)'!$A164,'Capacity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(Hide)'!$A164,'Capacity Summary'!$I$138:$BH$138,0))&lt;&gt;0,INDEX('Capacity Summary'!$I$139:$BH$238,MATCH('Capacity Backing (Hide)'!M$132,'Capacity Summary'!$B$139:$B$238,0),MATCH('Capacity Backing (Hide)'!$A164,'Capacity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(Hide)'!$A164,'Capacity Summary'!$I$138:$BH$138,0))&lt;&gt;0,INDEX('Capacity Summary'!$I$139:$BH$238,MATCH('Capacity Backing (Hide)'!N$132,'Capacity Summary'!$B$139:$B$238,0),MATCH('Capacity Backing (Hide)'!$A164,'Capacity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(Hide)'!$A164,'Capacity Summary'!$I$138:$BH$138,0))&lt;&gt;0,INDEX('Capacity Summary'!$I$139:$BH$238,MATCH('Capacity Backing (Hide)'!O$132,'Capacity Summary'!$B$139:$B$238,0),MATCH('Capacity Backing (Hide)'!$A164,'Capacity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(Hide)'!$A164,'Capacity Summary'!$I$138:$BH$138,0))&lt;&gt;0,INDEX('Capacity Summary'!$I$139:$BH$238,MATCH('Capacity Backing (Hide)'!P$132,'Capacity Summary'!$B$139:$B$238,0),MATCH('Capacity Backing (Hide)'!$A164,'Capacity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(Hide)'!$A164,'Capacity Summary'!$I$138:$BH$138,0))&lt;&gt;0,INDEX('Capacity Summary'!$I$139:$BH$238,MATCH('Capacity Backing (Hide)'!Q$132,'Capacity Summary'!$B$139:$B$238,0),MATCH('Capacity Backing (Hide)'!$A164,'Capacity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(Hide)'!$A164,'Capacity Summary'!$I$138:$BH$138,0))&lt;&gt;0,INDEX('Capacity Summary'!$I$139:$BH$238,MATCH('Capacity Backing (Hide)'!R$132,'Capacity Summary'!$B$139:$B$238,0),MATCH('Capacity Backing (Hide)'!$A164,'Capacity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(Hide)'!$A164,'Capacity Summary'!$I$138:$BH$138,0))&lt;&gt;0,INDEX('Capacity Summary'!$I$139:$BH$238,MATCH('Capacity Backing (Hide)'!S$132,'Capacity Summary'!$B$139:$B$238,0),MATCH('Capacity Backing (Hide)'!$A164,'Capacity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(Hide)'!$A164,'Capacity Summary'!$I$138:$BH$138,0))&lt;&gt;0,INDEX('Capacity Summary'!$I$139:$BH$238,MATCH('Capacity Backing (Hide)'!T$132,'Capacity Summary'!$B$139:$B$238,0),MATCH('Capacity Backing (Hide)'!$A164,'Capacity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(Hide)'!$A164,'Capacity Summary'!$I$138:$BH$138,0))&lt;&gt;0,INDEX('Capacity Summary'!$I$139:$BH$238,MATCH('Capacity Backing (Hide)'!U$132,'Capacity Summary'!$B$139:$B$238,0),MATCH('Capacity Backing (Hide)'!$A164,'Capacity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(Hide)'!$A164,'Capacity Summary'!$I$138:$BH$138,0))&lt;&gt;0,INDEX('Capacity Summary'!$I$139:$BH$238,MATCH('Capacity Backing (Hide)'!V$132,'Capacity Summary'!$B$139:$B$238,0),MATCH('Capacity Backing (Hide)'!$A164,'Capacity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(Hide)'!$A164,'Capacity Summary'!$I$138:$BH$138,0))&lt;&gt;0,INDEX('Capacity Summary'!$I$139:$BH$238,MATCH('Capacity Backing (Hide)'!W$132,'Capacity Summary'!$B$139:$B$238,0),MATCH('Capacity Backing (Hide)'!$A164,'Capacity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(Hide)'!$A164,'Capacity Summary'!$I$138:$BH$138,0))&lt;&gt;0,INDEX('Capacity Summary'!$I$139:$BH$238,MATCH('Capacity Backing (Hide)'!X$132,'Capacity Summary'!$B$139:$B$238,0),MATCH('Capacity Backing (Hide)'!$A164,'Capacity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(Hide)'!$A164,'Capacity Summary'!$I$138:$BH$138,0))&lt;&gt;0,INDEX('Capacity Summary'!$I$139:$BH$238,MATCH('Capacity Backing (Hide)'!Y$132,'Capacity Summary'!$B$139:$B$238,0),MATCH('Capacity Backing (Hide)'!$A164,'Capacity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(Hide)'!$A164,'Capacity Summary'!$I$138:$BH$138,0))&lt;&gt;0,INDEX('Capacity Summary'!$I$139:$BH$238,MATCH('Capacity Backing (Hide)'!Z$132,'Capacity Summary'!$B$139:$B$238,0),MATCH('Capacity Backing (Hide)'!$A164,'Capacity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(Hide)'!$A164,'Capacity Summary'!$I$138:$BH$138,0))&lt;&gt;0,INDEX('Capacity Summary'!$I$139:$BH$238,MATCH('Capacity Backing (Hide)'!AA$132,'Capacity Summary'!$B$139:$B$238,0),MATCH('Capacity Backing (Hide)'!$A164,'Capacity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(Hide)'!$A164,'Capacity Summary'!$I$138:$BH$138,0))&lt;&gt;0,INDEX('Capacity Summary'!$I$139:$BH$238,MATCH('Capacity Backing (Hide)'!AB$132,'Capacity Summary'!$B$139:$B$238,0),MATCH('Capacity Backing (Hide)'!$A164,'Capacity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(Hide)'!$A164,'Capacity Summary'!$I$138:$BH$138,0))&lt;&gt;0,INDEX('Capacity Summary'!$I$139:$BH$238,MATCH('Capacity Backing (Hide)'!AC$132,'Capacity Summary'!$B$139:$B$238,0),MATCH('Capacity Backing (Hide)'!$A164,'Capacity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(Hide)'!$A164,'Capacity Summary'!$I$138:$BH$138,0))&lt;&gt;0,INDEX('Capacity Summary'!$I$139:$BH$238,MATCH('Capacity Backing (Hide)'!AD$132,'Capacity Summary'!$B$139:$B$238,0),MATCH('Capacity Backing (Hide)'!$A164,'Capacity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(Hide)'!$A164,'Capacity Summary'!$I$138:$BH$138,0))&lt;&gt;0,INDEX('Capacity Summary'!$I$139:$BH$238,MATCH('Capacity Backing (Hide)'!AE$132,'Capacity Summary'!$B$139:$B$238,0),MATCH('Capacity Backing (Hide)'!$A164,'Capacity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(Hide)'!$A164,'Capacity Summary'!$I$138:$BH$138,0))&lt;&gt;0,INDEX('Capacity Summary'!$I$139:$BH$238,MATCH('Capacity Backing (Hide)'!AF$132,'Capacity Summary'!$B$139:$B$238,0),MATCH('Capacity Backing (Hide)'!$A164,'Capacity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(Hide)'!$A164,'Capacity Summary'!$I$138:$BH$138,0))&lt;&gt;0,INDEX('Capacity Summary'!$I$139:$BH$238,MATCH('Capacity Backing (Hide)'!AG$132,'Capacity Summary'!$B$139:$B$238,0),MATCH('Capacity Backing (Hide)'!$A164,'Capacity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(Hide)'!$A164,'Capacity Summary'!$I$138:$BH$138,0))&lt;&gt;0,INDEX('Capacity Summary'!$I$139:$BH$238,MATCH('Capacity Backing (Hide)'!AH$132,'Capacity Summary'!$B$139:$B$238,0),MATCH('Capacity Backing (Hide)'!$A164,'Capacity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(Hide)'!$A164,'Capacity Summary'!$I$138:$BH$138,0))&lt;&gt;0,INDEX('Capacity Summary'!$I$139:$BH$238,MATCH('Capacity Backing (Hide)'!AI$132,'Capacity Summary'!$B$139:$B$238,0),MATCH('Capacity Backing (Hide)'!$A164,'Capacity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(Hide)'!$A164,'Capacity Summary'!$I$138:$BH$138,0))&lt;&gt;0,INDEX('Capacity Summary'!$I$139:$BH$238,MATCH('Capacity Backing (Hide)'!AJ$132,'Capacity Summary'!$B$139:$B$238,0),MATCH('Capacity Backing (Hide)'!$A164,'Capacity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(Hide)'!$A164,'Capacity Summary'!$I$138:$BH$138,0))&lt;&gt;0,INDEX('Capacity Summary'!$I$139:$BH$238,MATCH('Capacity Backing (Hide)'!AK$132,'Capacity Summary'!$B$139:$B$238,0),MATCH('Capacity Backing (Hide)'!$A164,'Capacity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(Hide)'!$A164,'Capacity Summary'!$I$138:$BH$138,0))&lt;&gt;0,INDEX('Capacity Summary'!$I$139:$BH$238,MATCH('Capacity Backing (Hide)'!AL$132,'Capacity Summary'!$B$139:$B$238,0),MATCH('Capacity Backing (Hide)'!$A164,'Capacity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(Hide)'!$A164,'Capacity Summary'!$I$138:$BH$138,0))&lt;&gt;0,INDEX('Capacity Summary'!$I$139:$BH$238,MATCH('Capacity Backing (Hide)'!AM$132,'Capacity Summary'!$B$139:$B$238,0),MATCH('Capacity Backing (Hide)'!$A164,'Capacity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(Hide)'!$A164,'Capacity Summary'!$I$138:$BH$138,0))&lt;&gt;0,INDEX('Capacity Summary'!$I$139:$BH$238,MATCH('Capacity Backing (Hide)'!AN$132,'Capacity Summary'!$B$139:$B$238,0),MATCH('Capacity Backing (Hide)'!$A164,'Capacity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(Hide)'!$A164,'Capacity Summary'!$I$138:$BH$138,0))&lt;&gt;0,INDEX('Capacity Summary'!$I$139:$BH$238,MATCH('Capacity Backing (Hide)'!AO$132,'Capacity Summary'!$B$139:$B$238,0),MATCH('Capacity Backing (Hide)'!$A164,'Capacity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(Hide)'!$A164,'Capacity Summary'!$I$138:$BH$138,0))&lt;&gt;0,INDEX('Capacity Summary'!$I$139:$BH$238,MATCH('Capacity Backing (Hide)'!AP$132,'Capacity Summary'!$B$139:$B$238,0),MATCH('Capacity Backing (Hide)'!$A164,'Capacity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(Hide)'!$A164,'Capacity Summary'!$I$138:$BH$138,0))&lt;&gt;0,INDEX('Capacity Summary'!$I$139:$BH$238,MATCH('Capacity Backing (Hide)'!AQ$132,'Capacity Summary'!$B$139:$B$238,0),MATCH('Capacity Backing (Hide)'!$A164,'Capacity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(Hide)'!$A164,'Capacity Summary'!$I$138:$BH$138,0))&lt;&gt;0,INDEX('Capacity Summary'!$I$139:$BH$238,MATCH('Capacity Backing (Hide)'!AR$132,'Capacity Summary'!$B$139:$B$238,0),MATCH('Capacity Backing (Hide)'!$A164,'Capacity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(Hide)'!$A164,'Capacity Summary'!$I$138:$BH$138,0))&lt;&gt;0,INDEX('Capacity Summary'!$I$139:$BH$238,MATCH('Capacity Backing (Hide)'!AS$132,'Capacity Summary'!$B$139:$B$238,0),MATCH('Capacity Backing (Hide)'!$A164,'Capacity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(Hide)'!$A164,'Capacity Summary'!$I$138:$BH$138,0))&lt;&gt;0,INDEX('Capacity Summary'!$I$139:$BH$238,MATCH('Capacity Backing (Hide)'!AT$132,'Capacity Summary'!$B$139:$B$238,0),MATCH('Capacity Backing (Hide)'!$A164,'Capacity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(Hide)'!$A164,'Capacity Summary'!$I$138:$BH$138,0))&lt;&gt;0,INDEX('Capacity Summary'!$I$139:$BH$238,MATCH('Capacity Backing (Hide)'!AU$132,'Capacity Summary'!$B$139:$B$238,0),MATCH('Capacity Backing (Hide)'!$A164,'Capacity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(Hide)'!$A164,'Capacity Summary'!$I$138:$BH$138,0))&lt;&gt;0,INDEX('Capacity Summary'!$I$139:$BH$238,MATCH('Capacity Backing (Hide)'!AV$132,'Capacity Summary'!$B$139:$B$238,0),MATCH('Capacity Backing (Hide)'!$A164,'Capacity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(Hide)'!$A164,'Capacity Summary'!$I$138:$BH$138,0))&lt;&gt;0,INDEX('Capacity Summary'!$I$139:$BH$238,MATCH('Capacity Backing (Hide)'!AW$132,'Capacity Summary'!$B$139:$B$238,0),MATCH('Capacity Backing (Hide)'!$A164,'Capacity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(Hide)'!$A164,'Capacity Summary'!$I$138:$BH$138,0))&lt;&gt;0,INDEX('Capacity Summary'!$I$139:$BH$238,MATCH('Capacity Backing (Hide)'!AX$132,'Capacity Summary'!$B$139:$B$238,0),MATCH('Capacity Backing (Hide)'!$A164,'Capacity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(Hide)'!$A164,'Capacity Summary'!$I$138:$BH$138,0))&lt;&gt;0,INDEX('Capacity Summary'!$I$139:$BH$238,MATCH('Capacity Backing (Hide)'!AY$132,'Capacity Summary'!$B$139:$B$238,0),MATCH('Capacity Backing (Hide)'!$A164,'Capacity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(Hide)'!$A164,'Capacity Summary'!$I$138:$BH$138,0))&lt;&gt;0,INDEX('Capacity Summary'!$I$139:$BH$238,MATCH('Capacity Backing (Hide)'!AZ$132,'Capacity Summary'!$B$139:$B$238,0),MATCH('Capacity Backing (Hide)'!$A164,'Capacity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(Hide)'!$A164,'Capacity Summary'!$I$138:$BH$138,0))&lt;&gt;0,INDEX('Capacity Summary'!$I$139:$BH$238,MATCH('Capacity Backing (Hide)'!BA$132,'Capacity Summary'!$B$139:$B$238,0),MATCH('Capacity Backing (Hide)'!$A164,'Capacity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(Hide)'!$A164,'Capacity Summary'!$I$138:$BH$138,0))&lt;&gt;0,INDEX('Capacity Summary'!$I$139:$BH$238,MATCH('Capacity Backing (Hide)'!BB$132,'Capacity Summary'!$B$139:$B$238,0),MATCH('Capacity Backing (Hide)'!$A164,'Capacity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(Hide)'!$A164,'Capacity Summary'!$I$138:$BH$138,0))&lt;&gt;0,INDEX('Capacity Summary'!$I$139:$BH$238,MATCH('Capacity Backing (Hide)'!BC$132,'Capacity Summary'!$B$139:$B$238,0),MATCH('Capacity Backing (Hide)'!$A164,'Capacity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(Hide)'!$A164,'Capacity Summary'!$I$138:$BH$138,0))&lt;&gt;0,INDEX('Capacity Summary'!$I$139:$BH$238,MATCH('Capacity Backing (Hide)'!BD$132,'Capacity Summary'!$B$139:$B$238,0),MATCH('Capacity Backing (Hide)'!$A164,'Capacity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(Hide)'!$A164,'Capacity Summary'!$I$138:$BH$138,0))&lt;&gt;0,INDEX('Capacity Summary'!$I$139:$BH$238,MATCH('Capacity Backing (Hide)'!BE$132,'Capacity Summary'!$B$139:$B$238,0),MATCH('Capacity Backing (Hide)'!$A164,'Capacity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(Hide)'!$A164,'Capacity Summary'!$I$138:$BH$138,0))&lt;&gt;0,INDEX('Capacity Summary'!$I$139:$BH$238,MATCH('Capacity Backing (Hide)'!BF$132,'Capacity Summary'!$B$139:$B$238,0),MATCH('Capacity Backing (Hide)'!$A164,'Capacity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(Hide)'!$A164,'Capacity Summary'!$I$138:$BH$138,0))&lt;&gt;0,INDEX('Capacity Summary'!$I$139:$BH$238,MATCH('Capacity Backing (Hide)'!BG$132,'Capacity Summary'!$B$139:$B$238,0),MATCH('Capacity Backing (Hide)'!$A164,'Capacity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(Hide)'!$A164,'Capacity Summary'!$I$138:$BH$138,0))&lt;&gt;0,INDEX('Capacity Summary'!$I$139:$BH$238,MATCH('Capacity Backing (Hide)'!BH$132,'Capacity Summary'!$B$139:$B$238,0),MATCH('Capacity Backing (Hide)'!$A164,'Capacity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(Hide)'!$A164,'Capacity Summary'!$I$138:$BH$138,0))&lt;&gt;0,INDEX('Capacity Summary'!$I$139:$BH$238,MATCH('Capacity Backing (Hide)'!BI$132,'Capacity Summary'!$B$139:$B$238,0),MATCH('Capacity Backing (Hide)'!$A164,'Capacity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(Hide)'!$A164,'Capacity Summary'!$I$138:$BH$138,0))&lt;&gt;0,INDEX('Capacity Summary'!$I$139:$BH$238,MATCH('Capacity Backing (Hide)'!BJ$132,'Capacity Summary'!$B$139:$B$238,0),MATCH('Capacity Backing (Hide)'!$A164,'Capacity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(Hide)'!$A164,'Capacity Summary'!$I$138:$BH$138,0))&lt;&gt;0,INDEX('Capacity Summary'!$I$139:$BH$238,MATCH('Capacity Backing (Hide)'!BK$132,'Capacity Summary'!$B$139:$B$238,0),MATCH('Capacity Backing (Hide)'!$A164,'Capacity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(Hide)'!$A164,'Capacity Summary'!$I$138:$BH$138,0))&lt;&gt;0,INDEX('Capacity Summary'!$I$139:$BH$238,MATCH('Capacity Backing (Hide)'!BL$132,'Capacity Summary'!$B$139:$B$238,0),MATCH('Capacity Backing (Hide)'!$A164,'Capacity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(Hide)'!$A164,'Capacity Summary'!$I$138:$BH$138,0))&lt;&gt;0,INDEX('Capacity Summary'!$I$139:$BH$238,MATCH('Capacity Backing (Hide)'!BM$132,'Capacity Summary'!$B$139:$B$238,0),MATCH('Capacity Backing (Hide)'!$A164,'Capacity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(Hide)'!$A164,'Capacity Summary'!$I$138:$BH$138,0))&lt;&gt;0,INDEX('Capacity Summary'!$I$139:$BH$238,MATCH('Capacity Backing (Hide)'!BN$132,'Capacity Summary'!$B$139:$B$238,0),MATCH('Capacity Backing (Hide)'!$A164,'Capacity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(Hide)'!$A164,'Capacity Summary'!$I$138:$BH$138,0))&lt;&gt;0,INDEX('Capacity Summary'!$I$139:$BH$238,MATCH('Capacity Backing (Hide)'!BO$132,'Capacity Summary'!$B$139:$B$238,0),MATCH('Capacity Backing (Hide)'!$A164,'Capacity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(Hide)'!$A164,'Capacity Summary'!$I$138:$BH$138,0))&lt;&gt;0,INDEX('Capacity Summary'!$I$139:$BH$238,MATCH('Capacity Backing (Hide)'!BP$132,'Capacity Summary'!$B$139:$B$238,0),MATCH('Capacity Backing (Hide)'!$A164,'Capacity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(Hide)'!$A164,'Capacity Summary'!$I$138:$BH$138,0))&lt;&gt;0,INDEX('Capacity Summary'!$I$139:$BH$238,MATCH('Capacity Backing (Hide)'!BQ$132,'Capacity Summary'!$B$139:$B$238,0),MATCH('Capacity Backing (Hide)'!$A164,'Capacity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(Hide)'!$A164,'Capacity Summary'!$I$138:$BH$138,0))&lt;&gt;0,INDEX('Capacity Summary'!$I$139:$BH$238,MATCH('Capacity Backing (Hide)'!BR$132,'Capacity Summary'!$B$139:$B$238,0),MATCH('Capacity Backing (Hide)'!$A164,'Capacity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(Hide)'!$A164,'Capacity Summary'!$I$138:$BH$138,0))&lt;&gt;0,INDEX('Capacity Summary'!$I$139:$BH$238,MATCH('Capacity Backing (Hide)'!BS$132,'Capacity Summary'!$B$139:$B$238,0),MATCH('Capacity Backing (Hide)'!$A164,'Capacity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(Hide)'!$A164,'Capacity Summary'!$I$138:$BH$138,0))&lt;&gt;0,INDEX('Capacity Summary'!$I$139:$BH$238,MATCH('Capacity Backing (Hide)'!BT$132,'Capacity Summary'!$B$139:$B$238,0),MATCH('Capacity Backing (Hide)'!$A164,'Capacity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(Hide)'!$A164,'Capacity Summary'!$I$138:$BH$138,0))&lt;&gt;0,INDEX('Capacity Summary'!$I$139:$BH$238,MATCH('Capacity Backing (Hide)'!BU$132,'Capacity Summary'!$B$139:$B$238,0),MATCH('Capacity Backing (Hide)'!$A164,'Capacity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(Hide)'!$A164,'Capacity Summary'!$I$138:$BH$138,0))&lt;&gt;0,INDEX('Capacity Summary'!$I$139:$BH$238,MATCH('Capacity Backing (Hide)'!BV$132,'Capacity Summary'!$B$139:$B$238,0),MATCH('Capacity Backing (Hide)'!$A164,'Capacity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(Hide)'!$A164,'Capacity Summary'!$I$138:$BH$138,0))&lt;&gt;0,INDEX('Capacity Summary'!$I$139:$BH$238,MATCH('Capacity Backing (Hide)'!BW$132,'Capacity Summary'!$B$139:$B$238,0),MATCH('Capacity Backing (Hide)'!$A164,'Capacity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(Hide)'!$A164,'Capacity Summary'!$I$138:$BH$138,0))&lt;&gt;0,INDEX('Capacity Summary'!$I$139:$BH$238,MATCH('Capacity Backing (Hide)'!BX$132,'Capacity Summary'!$B$139:$B$238,0),MATCH('Capacity Backing (Hide)'!$A164,'Capacity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(Hide)'!$A164,'Capacity Summary'!$I$138:$BH$138,0))&lt;&gt;0,INDEX('Capacity Summary'!$I$139:$BH$238,MATCH('Capacity Backing (Hide)'!BY$132,'Capacity Summary'!$B$139:$B$238,0),MATCH('Capacity Backing (Hide)'!$A164,'Capacity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(Hide)'!$A164,'Capacity Summary'!$I$138:$BH$138,0))&lt;&gt;0,INDEX('Capacity Summary'!$I$139:$BH$238,MATCH('Capacity Backing (Hide)'!BZ$132,'Capacity Summary'!$B$139:$B$238,0),MATCH('Capacity Backing (Hide)'!$A164,'Capacity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(Hide)'!$A164,'Capacity Summary'!$I$138:$BH$138,0))&lt;&gt;0,INDEX('Capacity Summary'!$I$139:$BH$238,MATCH('Capacity Backing (Hide)'!CA$132,'Capacity Summary'!$B$139:$B$238,0),MATCH('Capacity Backing (Hide)'!$A164,'Capacity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(Hide)'!$A164,'Capacity Summary'!$I$138:$BH$138,0))&lt;&gt;0,INDEX('Capacity Summary'!$I$139:$BH$238,MATCH('Capacity Backing (Hide)'!CB$132,'Capacity Summary'!$B$139:$B$238,0),MATCH('Capacity Backing (Hide)'!$A164,'Capacity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(Hide)'!$A164,'Capacity Summary'!$I$138:$BH$138,0))&lt;&gt;0,INDEX('Capacity Summary'!$I$139:$BH$238,MATCH('Capacity Backing (Hide)'!CC$132,'Capacity Summary'!$B$139:$B$238,0),MATCH('Capacity Backing (Hide)'!$A164,'Capacity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(Hide)'!$A164,'Capacity Summary'!$I$138:$BH$138,0))&lt;&gt;0,INDEX('Capacity Summary'!$I$139:$BH$238,MATCH('Capacity Backing (Hide)'!CD$132,'Capacity Summary'!$B$139:$B$238,0),MATCH('Capacity Backing (Hide)'!$A164,'Capacity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(Hide)'!$A164,'Capacity Summary'!$I$138:$BH$138,0))&lt;&gt;0,INDEX('Capacity Summary'!$I$139:$BH$238,MATCH('Capacity Backing (Hide)'!CE$132,'Capacity Summary'!$B$139:$B$238,0),MATCH('Capacity Backing (Hide)'!$A164,'Capacity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(Hide)'!$A164,'Capacity Summary'!$I$138:$BH$138,0))&lt;&gt;0,INDEX('Capacity Summary'!$I$139:$BH$238,MATCH('Capacity Backing (Hide)'!CF$132,'Capacity Summary'!$B$139:$B$238,0),MATCH('Capacity Backing (Hide)'!$A164,'Capacity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(Hide)'!$A164,'Capacity Summary'!$I$138:$BH$138,0))&lt;&gt;0,INDEX('Capacity Summary'!$I$139:$BH$238,MATCH('Capacity Backing (Hide)'!CG$132,'Capacity Summary'!$B$139:$B$238,0),MATCH('Capacity Backing (Hide)'!$A164,'Capacity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(Hide)'!$A164,'Capacity Summary'!$I$138:$BH$138,0))&lt;&gt;0,INDEX('Capacity Summary'!$I$139:$BH$238,MATCH('Capacity Backing (Hide)'!CH$132,'Capacity Summary'!$B$139:$B$238,0),MATCH('Capacity Backing (Hide)'!$A164,'Capacity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(Hide)'!$A164,'Capacity Summary'!$I$138:$BH$138,0))&lt;&gt;0,INDEX('Capacity Summary'!$I$139:$BH$238,MATCH('Capacity Backing (Hide)'!CI$132,'Capacity Summary'!$B$139:$B$238,0),MATCH('Capacity Backing (Hide)'!$A164,'Capacity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(Hide)'!$A164,'Capacity Summary'!$I$138:$BH$138,0))&lt;&gt;0,INDEX('Capacity Summary'!$I$139:$BH$238,MATCH('Capacity Backing (Hide)'!CJ$132,'Capacity Summary'!$B$139:$B$238,0),MATCH('Capacity Backing (Hide)'!$A164,'Capacity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(Hide)'!$A164,'Capacity Summary'!$I$138:$BH$138,0))&lt;&gt;0,INDEX('Capacity Summary'!$I$139:$BH$238,MATCH('Capacity Backing (Hide)'!CK$132,'Capacity Summary'!$B$139:$B$238,0),MATCH('Capacity Backing (Hide)'!$A164,'Capacity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(Hide)'!$A164,'Capacity Summary'!$I$138:$BH$138,0))&lt;&gt;0,INDEX('Capacity Summary'!$I$139:$BH$238,MATCH('Capacity Backing (Hide)'!CL$132,'Capacity Summary'!$B$139:$B$238,0),MATCH('Capacity Backing (Hide)'!$A164,'Capacity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(Hide)'!$A164,'Capacity Summary'!$I$138:$BH$138,0))&lt;&gt;0,INDEX('Capacity Summary'!$I$139:$BH$238,MATCH('Capacity Backing (Hide)'!CM$132,'Capacity Summary'!$B$139:$B$238,0),MATCH('Capacity Backing (Hide)'!$A164,'Capacity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(Hide)'!$A164,'Capacity Summary'!$I$138:$BH$138,0))&lt;&gt;0,INDEX('Capacity Summary'!$I$139:$BH$238,MATCH('Capacity Backing (Hide)'!CN$132,'Capacity Summary'!$B$139:$B$238,0),MATCH('Capacity Backing (Hide)'!$A164,'Capacity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(Hide)'!$A164,'Capacity Summary'!$I$138:$BH$138,0))&lt;&gt;0,INDEX('Capacity Summary'!$I$139:$BH$238,MATCH('Capacity Backing (Hide)'!CO$132,'Capacity Summary'!$B$139:$B$238,0),MATCH('Capacity Backing (Hide)'!$A164,'Capacity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(Hide)'!$A164,'Capacity Summary'!$I$138:$BH$138,0))&lt;&gt;0,INDEX('Capacity Summary'!$I$139:$BH$238,MATCH('Capacity Backing (Hide)'!CP$132,'Capacity Summary'!$B$139:$B$238,0),MATCH('Capacity Backing (Hide)'!$A164,'Capacity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(Hide)'!$A164,'Capacity Summary'!$I$138:$BH$138,0))&lt;&gt;0,INDEX('Capacity Summary'!$I$139:$BH$238,MATCH('Capacity Backing (Hide)'!CQ$132,'Capacity Summary'!$B$139:$B$238,0),MATCH('Capacity Backing (Hide)'!$A164,'Capacity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(Hide)'!$A164,'Capacity Summary'!$I$138:$BH$138,0))&lt;&gt;0,INDEX('Capacity Summary'!$I$139:$BH$238,MATCH('Capacity Backing (Hide)'!CR$132,'Capacity Summary'!$B$139:$B$238,0),MATCH('Capacity Backing (Hide)'!$A164,'Capacity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(Hide)'!$A164,'Capacity Summary'!$I$138:$BH$138,0))&lt;&gt;0,INDEX('Capacity Summary'!$I$139:$BH$238,MATCH('Capacity Backing (Hide)'!CS$132,'Capacity Summary'!$B$139:$B$238,0),MATCH('Capacity Backing (Hide)'!$A164,'Capacity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(Hide)'!$A164,'Capacity Summary'!$I$138:$BH$138,0))&lt;&gt;0,INDEX('Capacity Summary'!$I$139:$BH$238,MATCH('Capacity Backing (Hide)'!CT$132,'Capacity Summary'!$B$139:$B$238,0),MATCH('Capacity Backing (Hide)'!$A164,'Capacity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(Hide)'!$A164,'Capacity Summary'!$I$138:$BH$138,0))&lt;&gt;0,INDEX('Capacity Summary'!$I$139:$BH$238,MATCH('Capacity Backing (Hide)'!CU$132,'Capacity Summary'!$B$139:$B$238,0),MATCH('Capacity Backing (Hide)'!$A164,'Capacity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(Hide)'!$A164,'Capacity Summary'!$I$138:$BH$138,0))&lt;&gt;0,INDEX('Capacity Summary'!$I$139:$BH$238,MATCH('Capacity Backing (Hide)'!CV$132,'Capacity Summary'!$B$139:$B$238,0),MATCH('Capacity Backing (Hide)'!$A164,'Capacity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(Hide)'!$A164,'Capacity Summary'!$I$138:$BH$138,0))&lt;&gt;0,INDEX('Capacity Summary'!$I$139:$BH$238,MATCH('Capacity Backing (Hide)'!CW$132,'Capacity Summary'!$B$139:$B$238,0),MATCH('Capacity Backing (Hide)'!$A164,'Capacity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5" spans="1:101" x14ac:dyDescent="0.35">
      <c r="A165" s="2">
        <f ca="1">'Required Capacity (Hide)'!E35</f>
        <v>44414</v>
      </c>
      <c r="B16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(Hide)'!$A165,'Capacity Summary'!$I$138:$BH$138,0))&lt;&gt;0,INDEX('Capacity Summary'!$I$139:$BH$238,MATCH('Capacity Backing (Hide)'!B$132,'Capacity Summary'!$B$139:$B$238,0),MATCH('Capacity Backing (Hide)'!$A165,'Capacity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(Hide)'!$A165,'Capacity Summary'!$I$138:$BH$138,0))&lt;&gt;0,INDEX('Capacity Summary'!$I$139:$BH$238,MATCH('Capacity Backing (Hide)'!C$132,'Capacity Summary'!$B$139:$B$238,0),MATCH('Capacity Backing (Hide)'!$A165,'Capacity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(Hide)'!$A165,'Capacity Summary'!$I$138:$BH$138,0))&lt;&gt;0,INDEX('Capacity Summary'!$I$139:$BH$238,MATCH('Capacity Backing (Hide)'!D$132,'Capacity Summary'!$B$139:$B$238,0),MATCH('Capacity Backing (Hide)'!$A165,'Capacity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(Hide)'!$A165,'Capacity Summary'!$I$138:$BH$138,0))&lt;&gt;0,INDEX('Capacity Summary'!$I$139:$BH$238,MATCH('Capacity Backing (Hide)'!E$132,'Capacity Summary'!$B$139:$B$238,0),MATCH('Capacity Backing (Hide)'!$A165,'Capacity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(Hide)'!$A165,'Capacity Summary'!$I$138:$BH$138,0))&lt;&gt;0,INDEX('Capacity Summary'!$I$139:$BH$238,MATCH('Capacity Backing (Hide)'!F$132,'Capacity Summary'!$B$139:$B$238,0),MATCH('Capacity Backing (Hide)'!$A165,'Capacity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(Hide)'!$A165,'Capacity Summary'!$I$138:$BH$138,0))&lt;&gt;0,INDEX('Capacity Summary'!$I$139:$BH$238,MATCH('Capacity Backing (Hide)'!G$132,'Capacity Summary'!$B$139:$B$238,0),MATCH('Capacity Backing (Hide)'!$A165,'Capacity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(Hide)'!$A165,'Capacity Summary'!$I$138:$BH$138,0))&lt;&gt;0,INDEX('Capacity Summary'!$I$139:$BH$238,MATCH('Capacity Backing (Hide)'!H$132,'Capacity Summary'!$B$139:$B$238,0),MATCH('Capacity Backing (Hide)'!$A165,'Capacity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(Hide)'!$A165,'Capacity Summary'!$I$138:$BH$138,0))&lt;&gt;0,INDEX('Capacity Summary'!$I$139:$BH$238,MATCH('Capacity Backing (Hide)'!I$132,'Capacity Summary'!$B$139:$B$238,0),MATCH('Capacity Backing (Hide)'!$A165,'Capacity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(Hide)'!$A165,'Capacity Summary'!$I$138:$BH$138,0))&lt;&gt;0,INDEX('Capacity Summary'!$I$139:$BH$238,MATCH('Capacity Backing (Hide)'!J$132,'Capacity Summary'!$B$139:$B$238,0),MATCH('Capacity Backing (Hide)'!$A165,'Capacity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(Hide)'!$A165,'Capacity Summary'!$I$138:$BH$138,0))&lt;&gt;0,INDEX('Capacity Summary'!$I$139:$BH$238,MATCH('Capacity Backing (Hide)'!K$132,'Capacity Summary'!$B$139:$B$238,0),MATCH('Capacity Backing (Hide)'!$A165,'Capacity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(Hide)'!$A165,'Capacity Summary'!$I$138:$BH$138,0))&lt;&gt;0,INDEX('Capacity Summary'!$I$139:$BH$238,MATCH('Capacity Backing (Hide)'!L$132,'Capacity Summary'!$B$139:$B$238,0),MATCH('Capacity Backing (Hide)'!$A165,'Capacity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(Hide)'!$A165,'Capacity Summary'!$I$138:$BH$138,0))&lt;&gt;0,INDEX('Capacity Summary'!$I$139:$BH$238,MATCH('Capacity Backing (Hide)'!M$132,'Capacity Summary'!$B$139:$B$238,0),MATCH('Capacity Backing (Hide)'!$A165,'Capacity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(Hide)'!$A165,'Capacity Summary'!$I$138:$BH$138,0))&lt;&gt;0,INDEX('Capacity Summary'!$I$139:$BH$238,MATCH('Capacity Backing (Hide)'!N$132,'Capacity Summary'!$B$139:$B$238,0),MATCH('Capacity Backing (Hide)'!$A165,'Capacity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(Hide)'!$A165,'Capacity Summary'!$I$138:$BH$138,0))&lt;&gt;0,INDEX('Capacity Summary'!$I$139:$BH$238,MATCH('Capacity Backing (Hide)'!O$132,'Capacity Summary'!$B$139:$B$238,0),MATCH('Capacity Backing (Hide)'!$A165,'Capacity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(Hide)'!$A165,'Capacity Summary'!$I$138:$BH$138,0))&lt;&gt;0,INDEX('Capacity Summary'!$I$139:$BH$238,MATCH('Capacity Backing (Hide)'!P$132,'Capacity Summary'!$B$139:$B$238,0),MATCH('Capacity Backing (Hide)'!$A165,'Capacity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(Hide)'!$A165,'Capacity Summary'!$I$138:$BH$138,0))&lt;&gt;0,INDEX('Capacity Summary'!$I$139:$BH$238,MATCH('Capacity Backing (Hide)'!Q$132,'Capacity Summary'!$B$139:$B$238,0),MATCH('Capacity Backing (Hide)'!$A165,'Capacity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(Hide)'!$A165,'Capacity Summary'!$I$138:$BH$138,0))&lt;&gt;0,INDEX('Capacity Summary'!$I$139:$BH$238,MATCH('Capacity Backing (Hide)'!R$132,'Capacity Summary'!$B$139:$B$238,0),MATCH('Capacity Backing (Hide)'!$A165,'Capacity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(Hide)'!$A165,'Capacity Summary'!$I$138:$BH$138,0))&lt;&gt;0,INDEX('Capacity Summary'!$I$139:$BH$238,MATCH('Capacity Backing (Hide)'!S$132,'Capacity Summary'!$B$139:$B$238,0),MATCH('Capacity Backing (Hide)'!$A165,'Capacity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(Hide)'!$A165,'Capacity Summary'!$I$138:$BH$138,0))&lt;&gt;0,INDEX('Capacity Summary'!$I$139:$BH$238,MATCH('Capacity Backing (Hide)'!T$132,'Capacity Summary'!$B$139:$B$238,0),MATCH('Capacity Backing (Hide)'!$A165,'Capacity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(Hide)'!$A165,'Capacity Summary'!$I$138:$BH$138,0))&lt;&gt;0,INDEX('Capacity Summary'!$I$139:$BH$238,MATCH('Capacity Backing (Hide)'!U$132,'Capacity Summary'!$B$139:$B$238,0),MATCH('Capacity Backing (Hide)'!$A165,'Capacity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(Hide)'!$A165,'Capacity Summary'!$I$138:$BH$138,0))&lt;&gt;0,INDEX('Capacity Summary'!$I$139:$BH$238,MATCH('Capacity Backing (Hide)'!V$132,'Capacity Summary'!$B$139:$B$238,0),MATCH('Capacity Backing (Hide)'!$A165,'Capacity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(Hide)'!$A165,'Capacity Summary'!$I$138:$BH$138,0))&lt;&gt;0,INDEX('Capacity Summary'!$I$139:$BH$238,MATCH('Capacity Backing (Hide)'!W$132,'Capacity Summary'!$B$139:$B$238,0),MATCH('Capacity Backing (Hide)'!$A165,'Capacity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(Hide)'!$A165,'Capacity Summary'!$I$138:$BH$138,0))&lt;&gt;0,INDEX('Capacity Summary'!$I$139:$BH$238,MATCH('Capacity Backing (Hide)'!X$132,'Capacity Summary'!$B$139:$B$238,0),MATCH('Capacity Backing (Hide)'!$A165,'Capacity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(Hide)'!$A165,'Capacity Summary'!$I$138:$BH$138,0))&lt;&gt;0,INDEX('Capacity Summary'!$I$139:$BH$238,MATCH('Capacity Backing (Hide)'!Y$132,'Capacity Summary'!$B$139:$B$238,0),MATCH('Capacity Backing (Hide)'!$A165,'Capacity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(Hide)'!$A165,'Capacity Summary'!$I$138:$BH$138,0))&lt;&gt;0,INDEX('Capacity Summary'!$I$139:$BH$238,MATCH('Capacity Backing (Hide)'!Z$132,'Capacity Summary'!$B$139:$B$238,0),MATCH('Capacity Backing (Hide)'!$A165,'Capacity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(Hide)'!$A165,'Capacity Summary'!$I$138:$BH$138,0))&lt;&gt;0,INDEX('Capacity Summary'!$I$139:$BH$238,MATCH('Capacity Backing (Hide)'!AA$132,'Capacity Summary'!$B$139:$B$238,0),MATCH('Capacity Backing (Hide)'!$A165,'Capacity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(Hide)'!$A165,'Capacity Summary'!$I$138:$BH$138,0))&lt;&gt;0,INDEX('Capacity Summary'!$I$139:$BH$238,MATCH('Capacity Backing (Hide)'!AB$132,'Capacity Summary'!$B$139:$B$238,0),MATCH('Capacity Backing (Hide)'!$A165,'Capacity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(Hide)'!$A165,'Capacity Summary'!$I$138:$BH$138,0))&lt;&gt;0,INDEX('Capacity Summary'!$I$139:$BH$238,MATCH('Capacity Backing (Hide)'!AC$132,'Capacity Summary'!$B$139:$B$238,0),MATCH('Capacity Backing (Hide)'!$A165,'Capacity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(Hide)'!$A165,'Capacity Summary'!$I$138:$BH$138,0))&lt;&gt;0,INDEX('Capacity Summary'!$I$139:$BH$238,MATCH('Capacity Backing (Hide)'!AD$132,'Capacity Summary'!$B$139:$B$238,0),MATCH('Capacity Backing (Hide)'!$A165,'Capacity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(Hide)'!$A165,'Capacity Summary'!$I$138:$BH$138,0))&lt;&gt;0,INDEX('Capacity Summary'!$I$139:$BH$238,MATCH('Capacity Backing (Hide)'!AE$132,'Capacity Summary'!$B$139:$B$238,0),MATCH('Capacity Backing (Hide)'!$A165,'Capacity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(Hide)'!$A165,'Capacity Summary'!$I$138:$BH$138,0))&lt;&gt;0,INDEX('Capacity Summary'!$I$139:$BH$238,MATCH('Capacity Backing (Hide)'!AF$132,'Capacity Summary'!$B$139:$B$238,0),MATCH('Capacity Backing (Hide)'!$A165,'Capacity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(Hide)'!$A165,'Capacity Summary'!$I$138:$BH$138,0))&lt;&gt;0,INDEX('Capacity Summary'!$I$139:$BH$238,MATCH('Capacity Backing (Hide)'!AG$132,'Capacity Summary'!$B$139:$B$238,0),MATCH('Capacity Backing (Hide)'!$A165,'Capacity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(Hide)'!$A165,'Capacity Summary'!$I$138:$BH$138,0))&lt;&gt;0,INDEX('Capacity Summary'!$I$139:$BH$238,MATCH('Capacity Backing (Hide)'!AH$132,'Capacity Summary'!$B$139:$B$238,0),MATCH('Capacity Backing (Hide)'!$A165,'Capacity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(Hide)'!$A165,'Capacity Summary'!$I$138:$BH$138,0))&lt;&gt;0,INDEX('Capacity Summary'!$I$139:$BH$238,MATCH('Capacity Backing (Hide)'!AI$132,'Capacity Summary'!$B$139:$B$238,0),MATCH('Capacity Backing (Hide)'!$A165,'Capacity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(Hide)'!$A165,'Capacity Summary'!$I$138:$BH$138,0))&lt;&gt;0,INDEX('Capacity Summary'!$I$139:$BH$238,MATCH('Capacity Backing (Hide)'!AJ$132,'Capacity Summary'!$B$139:$B$238,0),MATCH('Capacity Backing (Hide)'!$A165,'Capacity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(Hide)'!$A165,'Capacity Summary'!$I$138:$BH$138,0))&lt;&gt;0,INDEX('Capacity Summary'!$I$139:$BH$238,MATCH('Capacity Backing (Hide)'!AK$132,'Capacity Summary'!$B$139:$B$238,0),MATCH('Capacity Backing (Hide)'!$A165,'Capacity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(Hide)'!$A165,'Capacity Summary'!$I$138:$BH$138,0))&lt;&gt;0,INDEX('Capacity Summary'!$I$139:$BH$238,MATCH('Capacity Backing (Hide)'!AL$132,'Capacity Summary'!$B$139:$B$238,0),MATCH('Capacity Backing (Hide)'!$A165,'Capacity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(Hide)'!$A165,'Capacity Summary'!$I$138:$BH$138,0))&lt;&gt;0,INDEX('Capacity Summary'!$I$139:$BH$238,MATCH('Capacity Backing (Hide)'!AM$132,'Capacity Summary'!$B$139:$B$238,0),MATCH('Capacity Backing (Hide)'!$A165,'Capacity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(Hide)'!$A165,'Capacity Summary'!$I$138:$BH$138,0))&lt;&gt;0,INDEX('Capacity Summary'!$I$139:$BH$238,MATCH('Capacity Backing (Hide)'!AN$132,'Capacity Summary'!$B$139:$B$238,0),MATCH('Capacity Backing (Hide)'!$A165,'Capacity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(Hide)'!$A165,'Capacity Summary'!$I$138:$BH$138,0))&lt;&gt;0,INDEX('Capacity Summary'!$I$139:$BH$238,MATCH('Capacity Backing (Hide)'!AO$132,'Capacity Summary'!$B$139:$B$238,0),MATCH('Capacity Backing (Hide)'!$A165,'Capacity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(Hide)'!$A165,'Capacity Summary'!$I$138:$BH$138,0))&lt;&gt;0,INDEX('Capacity Summary'!$I$139:$BH$238,MATCH('Capacity Backing (Hide)'!AP$132,'Capacity Summary'!$B$139:$B$238,0),MATCH('Capacity Backing (Hide)'!$A165,'Capacity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(Hide)'!$A165,'Capacity Summary'!$I$138:$BH$138,0))&lt;&gt;0,INDEX('Capacity Summary'!$I$139:$BH$238,MATCH('Capacity Backing (Hide)'!AQ$132,'Capacity Summary'!$B$139:$B$238,0),MATCH('Capacity Backing (Hide)'!$A165,'Capacity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(Hide)'!$A165,'Capacity Summary'!$I$138:$BH$138,0))&lt;&gt;0,INDEX('Capacity Summary'!$I$139:$BH$238,MATCH('Capacity Backing (Hide)'!AR$132,'Capacity Summary'!$B$139:$B$238,0),MATCH('Capacity Backing (Hide)'!$A165,'Capacity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(Hide)'!$A165,'Capacity Summary'!$I$138:$BH$138,0))&lt;&gt;0,INDEX('Capacity Summary'!$I$139:$BH$238,MATCH('Capacity Backing (Hide)'!AS$132,'Capacity Summary'!$B$139:$B$238,0),MATCH('Capacity Backing (Hide)'!$A165,'Capacity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(Hide)'!$A165,'Capacity Summary'!$I$138:$BH$138,0))&lt;&gt;0,INDEX('Capacity Summary'!$I$139:$BH$238,MATCH('Capacity Backing (Hide)'!AT$132,'Capacity Summary'!$B$139:$B$238,0),MATCH('Capacity Backing (Hide)'!$A165,'Capacity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(Hide)'!$A165,'Capacity Summary'!$I$138:$BH$138,0))&lt;&gt;0,INDEX('Capacity Summary'!$I$139:$BH$238,MATCH('Capacity Backing (Hide)'!AU$132,'Capacity Summary'!$B$139:$B$238,0),MATCH('Capacity Backing (Hide)'!$A165,'Capacity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(Hide)'!$A165,'Capacity Summary'!$I$138:$BH$138,0))&lt;&gt;0,INDEX('Capacity Summary'!$I$139:$BH$238,MATCH('Capacity Backing (Hide)'!AV$132,'Capacity Summary'!$B$139:$B$238,0),MATCH('Capacity Backing (Hide)'!$A165,'Capacity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(Hide)'!$A165,'Capacity Summary'!$I$138:$BH$138,0))&lt;&gt;0,INDEX('Capacity Summary'!$I$139:$BH$238,MATCH('Capacity Backing (Hide)'!AW$132,'Capacity Summary'!$B$139:$B$238,0),MATCH('Capacity Backing (Hide)'!$A165,'Capacity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(Hide)'!$A165,'Capacity Summary'!$I$138:$BH$138,0))&lt;&gt;0,INDEX('Capacity Summary'!$I$139:$BH$238,MATCH('Capacity Backing (Hide)'!AX$132,'Capacity Summary'!$B$139:$B$238,0),MATCH('Capacity Backing (Hide)'!$A165,'Capacity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(Hide)'!$A165,'Capacity Summary'!$I$138:$BH$138,0))&lt;&gt;0,INDEX('Capacity Summary'!$I$139:$BH$238,MATCH('Capacity Backing (Hide)'!AY$132,'Capacity Summary'!$B$139:$B$238,0),MATCH('Capacity Backing (Hide)'!$A165,'Capacity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(Hide)'!$A165,'Capacity Summary'!$I$138:$BH$138,0))&lt;&gt;0,INDEX('Capacity Summary'!$I$139:$BH$238,MATCH('Capacity Backing (Hide)'!AZ$132,'Capacity Summary'!$B$139:$B$238,0),MATCH('Capacity Backing (Hide)'!$A165,'Capacity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(Hide)'!$A165,'Capacity Summary'!$I$138:$BH$138,0))&lt;&gt;0,INDEX('Capacity Summary'!$I$139:$BH$238,MATCH('Capacity Backing (Hide)'!BA$132,'Capacity Summary'!$B$139:$B$238,0),MATCH('Capacity Backing (Hide)'!$A165,'Capacity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(Hide)'!$A165,'Capacity Summary'!$I$138:$BH$138,0))&lt;&gt;0,INDEX('Capacity Summary'!$I$139:$BH$238,MATCH('Capacity Backing (Hide)'!BB$132,'Capacity Summary'!$B$139:$B$238,0),MATCH('Capacity Backing (Hide)'!$A165,'Capacity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(Hide)'!$A165,'Capacity Summary'!$I$138:$BH$138,0))&lt;&gt;0,INDEX('Capacity Summary'!$I$139:$BH$238,MATCH('Capacity Backing (Hide)'!BC$132,'Capacity Summary'!$B$139:$B$238,0),MATCH('Capacity Backing (Hide)'!$A165,'Capacity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(Hide)'!$A165,'Capacity Summary'!$I$138:$BH$138,0))&lt;&gt;0,INDEX('Capacity Summary'!$I$139:$BH$238,MATCH('Capacity Backing (Hide)'!BD$132,'Capacity Summary'!$B$139:$B$238,0),MATCH('Capacity Backing (Hide)'!$A165,'Capacity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(Hide)'!$A165,'Capacity Summary'!$I$138:$BH$138,0))&lt;&gt;0,INDEX('Capacity Summary'!$I$139:$BH$238,MATCH('Capacity Backing (Hide)'!BE$132,'Capacity Summary'!$B$139:$B$238,0),MATCH('Capacity Backing (Hide)'!$A165,'Capacity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(Hide)'!$A165,'Capacity Summary'!$I$138:$BH$138,0))&lt;&gt;0,INDEX('Capacity Summary'!$I$139:$BH$238,MATCH('Capacity Backing (Hide)'!BF$132,'Capacity Summary'!$B$139:$B$238,0),MATCH('Capacity Backing (Hide)'!$A165,'Capacity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(Hide)'!$A165,'Capacity Summary'!$I$138:$BH$138,0))&lt;&gt;0,INDEX('Capacity Summary'!$I$139:$BH$238,MATCH('Capacity Backing (Hide)'!BG$132,'Capacity Summary'!$B$139:$B$238,0),MATCH('Capacity Backing (Hide)'!$A165,'Capacity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(Hide)'!$A165,'Capacity Summary'!$I$138:$BH$138,0))&lt;&gt;0,INDEX('Capacity Summary'!$I$139:$BH$238,MATCH('Capacity Backing (Hide)'!BH$132,'Capacity Summary'!$B$139:$B$238,0),MATCH('Capacity Backing (Hide)'!$A165,'Capacity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(Hide)'!$A165,'Capacity Summary'!$I$138:$BH$138,0))&lt;&gt;0,INDEX('Capacity Summary'!$I$139:$BH$238,MATCH('Capacity Backing (Hide)'!BI$132,'Capacity Summary'!$B$139:$B$238,0),MATCH('Capacity Backing (Hide)'!$A165,'Capacity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(Hide)'!$A165,'Capacity Summary'!$I$138:$BH$138,0))&lt;&gt;0,INDEX('Capacity Summary'!$I$139:$BH$238,MATCH('Capacity Backing (Hide)'!BJ$132,'Capacity Summary'!$B$139:$B$238,0),MATCH('Capacity Backing (Hide)'!$A165,'Capacity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(Hide)'!$A165,'Capacity Summary'!$I$138:$BH$138,0))&lt;&gt;0,INDEX('Capacity Summary'!$I$139:$BH$238,MATCH('Capacity Backing (Hide)'!BK$132,'Capacity Summary'!$B$139:$B$238,0),MATCH('Capacity Backing (Hide)'!$A165,'Capacity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(Hide)'!$A165,'Capacity Summary'!$I$138:$BH$138,0))&lt;&gt;0,INDEX('Capacity Summary'!$I$139:$BH$238,MATCH('Capacity Backing (Hide)'!BL$132,'Capacity Summary'!$B$139:$B$238,0),MATCH('Capacity Backing (Hide)'!$A165,'Capacity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(Hide)'!$A165,'Capacity Summary'!$I$138:$BH$138,0))&lt;&gt;0,INDEX('Capacity Summary'!$I$139:$BH$238,MATCH('Capacity Backing (Hide)'!BM$132,'Capacity Summary'!$B$139:$B$238,0),MATCH('Capacity Backing (Hide)'!$A165,'Capacity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(Hide)'!$A165,'Capacity Summary'!$I$138:$BH$138,0))&lt;&gt;0,INDEX('Capacity Summary'!$I$139:$BH$238,MATCH('Capacity Backing (Hide)'!BN$132,'Capacity Summary'!$B$139:$B$238,0),MATCH('Capacity Backing (Hide)'!$A165,'Capacity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(Hide)'!$A165,'Capacity Summary'!$I$138:$BH$138,0))&lt;&gt;0,INDEX('Capacity Summary'!$I$139:$BH$238,MATCH('Capacity Backing (Hide)'!BO$132,'Capacity Summary'!$B$139:$B$238,0),MATCH('Capacity Backing (Hide)'!$A165,'Capacity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(Hide)'!$A165,'Capacity Summary'!$I$138:$BH$138,0))&lt;&gt;0,INDEX('Capacity Summary'!$I$139:$BH$238,MATCH('Capacity Backing (Hide)'!BP$132,'Capacity Summary'!$B$139:$B$238,0),MATCH('Capacity Backing (Hide)'!$A165,'Capacity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(Hide)'!$A165,'Capacity Summary'!$I$138:$BH$138,0))&lt;&gt;0,INDEX('Capacity Summary'!$I$139:$BH$238,MATCH('Capacity Backing (Hide)'!BQ$132,'Capacity Summary'!$B$139:$B$238,0),MATCH('Capacity Backing (Hide)'!$A165,'Capacity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(Hide)'!$A165,'Capacity Summary'!$I$138:$BH$138,0))&lt;&gt;0,INDEX('Capacity Summary'!$I$139:$BH$238,MATCH('Capacity Backing (Hide)'!BR$132,'Capacity Summary'!$B$139:$B$238,0),MATCH('Capacity Backing (Hide)'!$A165,'Capacity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(Hide)'!$A165,'Capacity Summary'!$I$138:$BH$138,0))&lt;&gt;0,INDEX('Capacity Summary'!$I$139:$BH$238,MATCH('Capacity Backing (Hide)'!BS$132,'Capacity Summary'!$B$139:$B$238,0),MATCH('Capacity Backing (Hide)'!$A165,'Capacity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(Hide)'!$A165,'Capacity Summary'!$I$138:$BH$138,0))&lt;&gt;0,INDEX('Capacity Summary'!$I$139:$BH$238,MATCH('Capacity Backing (Hide)'!BT$132,'Capacity Summary'!$B$139:$B$238,0),MATCH('Capacity Backing (Hide)'!$A165,'Capacity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(Hide)'!$A165,'Capacity Summary'!$I$138:$BH$138,0))&lt;&gt;0,INDEX('Capacity Summary'!$I$139:$BH$238,MATCH('Capacity Backing (Hide)'!BU$132,'Capacity Summary'!$B$139:$B$238,0),MATCH('Capacity Backing (Hide)'!$A165,'Capacity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(Hide)'!$A165,'Capacity Summary'!$I$138:$BH$138,0))&lt;&gt;0,INDEX('Capacity Summary'!$I$139:$BH$238,MATCH('Capacity Backing (Hide)'!BV$132,'Capacity Summary'!$B$139:$B$238,0),MATCH('Capacity Backing (Hide)'!$A165,'Capacity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(Hide)'!$A165,'Capacity Summary'!$I$138:$BH$138,0))&lt;&gt;0,INDEX('Capacity Summary'!$I$139:$BH$238,MATCH('Capacity Backing (Hide)'!BW$132,'Capacity Summary'!$B$139:$B$238,0),MATCH('Capacity Backing (Hide)'!$A165,'Capacity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(Hide)'!$A165,'Capacity Summary'!$I$138:$BH$138,0))&lt;&gt;0,INDEX('Capacity Summary'!$I$139:$BH$238,MATCH('Capacity Backing (Hide)'!BX$132,'Capacity Summary'!$B$139:$B$238,0),MATCH('Capacity Backing (Hide)'!$A165,'Capacity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(Hide)'!$A165,'Capacity Summary'!$I$138:$BH$138,0))&lt;&gt;0,INDEX('Capacity Summary'!$I$139:$BH$238,MATCH('Capacity Backing (Hide)'!BY$132,'Capacity Summary'!$B$139:$B$238,0),MATCH('Capacity Backing (Hide)'!$A165,'Capacity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(Hide)'!$A165,'Capacity Summary'!$I$138:$BH$138,0))&lt;&gt;0,INDEX('Capacity Summary'!$I$139:$BH$238,MATCH('Capacity Backing (Hide)'!BZ$132,'Capacity Summary'!$B$139:$B$238,0),MATCH('Capacity Backing (Hide)'!$A165,'Capacity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(Hide)'!$A165,'Capacity Summary'!$I$138:$BH$138,0))&lt;&gt;0,INDEX('Capacity Summary'!$I$139:$BH$238,MATCH('Capacity Backing (Hide)'!CA$132,'Capacity Summary'!$B$139:$B$238,0),MATCH('Capacity Backing (Hide)'!$A165,'Capacity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(Hide)'!$A165,'Capacity Summary'!$I$138:$BH$138,0))&lt;&gt;0,INDEX('Capacity Summary'!$I$139:$BH$238,MATCH('Capacity Backing (Hide)'!CB$132,'Capacity Summary'!$B$139:$B$238,0),MATCH('Capacity Backing (Hide)'!$A165,'Capacity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(Hide)'!$A165,'Capacity Summary'!$I$138:$BH$138,0))&lt;&gt;0,INDEX('Capacity Summary'!$I$139:$BH$238,MATCH('Capacity Backing (Hide)'!CC$132,'Capacity Summary'!$B$139:$B$238,0),MATCH('Capacity Backing (Hide)'!$A165,'Capacity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(Hide)'!$A165,'Capacity Summary'!$I$138:$BH$138,0))&lt;&gt;0,INDEX('Capacity Summary'!$I$139:$BH$238,MATCH('Capacity Backing (Hide)'!CD$132,'Capacity Summary'!$B$139:$B$238,0),MATCH('Capacity Backing (Hide)'!$A165,'Capacity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(Hide)'!$A165,'Capacity Summary'!$I$138:$BH$138,0))&lt;&gt;0,INDEX('Capacity Summary'!$I$139:$BH$238,MATCH('Capacity Backing (Hide)'!CE$132,'Capacity Summary'!$B$139:$B$238,0),MATCH('Capacity Backing (Hide)'!$A165,'Capacity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(Hide)'!$A165,'Capacity Summary'!$I$138:$BH$138,0))&lt;&gt;0,INDEX('Capacity Summary'!$I$139:$BH$238,MATCH('Capacity Backing (Hide)'!CF$132,'Capacity Summary'!$B$139:$B$238,0),MATCH('Capacity Backing (Hide)'!$A165,'Capacity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(Hide)'!$A165,'Capacity Summary'!$I$138:$BH$138,0))&lt;&gt;0,INDEX('Capacity Summary'!$I$139:$BH$238,MATCH('Capacity Backing (Hide)'!CG$132,'Capacity Summary'!$B$139:$B$238,0),MATCH('Capacity Backing (Hide)'!$A165,'Capacity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(Hide)'!$A165,'Capacity Summary'!$I$138:$BH$138,0))&lt;&gt;0,INDEX('Capacity Summary'!$I$139:$BH$238,MATCH('Capacity Backing (Hide)'!CH$132,'Capacity Summary'!$B$139:$B$238,0),MATCH('Capacity Backing (Hide)'!$A165,'Capacity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(Hide)'!$A165,'Capacity Summary'!$I$138:$BH$138,0))&lt;&gt;0,INDEX('Capacity Summary'!$I$139:$BH$238,MATCH('Capacity Backing (Hide)'!CI$132,'Capacity Summary'!$B$139:$B$238,0),MATCH('Capacity Backing (Hide)'!$A165,'Capacity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(Hide)'!$A165,'Capacity Summary'!$I$138:$BH$138,0))&lt;&gt;0,INDEX('Capacity Summary'!$I$139:$BH$238,MATCH('Capacity Backing (Hide)'!CJ$132,'Capacity Summary'!$B$139:$B$238,0),MATCH('Capacity Backing (Hide)'!$A165,'Capacity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(Hide)'!$A165,'Capacity Summary'!$I$138:$BH$138,0))&lt;&gt;0,INDEX('Capacity Summary'!$I$139:$BH$238,MATCH('Capacity Backing (Hide)'!CK$132,'Capacity Summary'!$B$139:$B$238,0),MATCH('Capacity Backing (Hide)'!$A165,'Capacity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(Hide)'!$A165,'Capacity Summary'!$I$138:$BH$138,0))&lt;&gt;0,INDEX('Capacity Summary'!$I$139:$BH$238,MATCH('Capacity Backing (Hide)'!CL$132,'Capacity Summary'!$B$139:$B$238,0),MATCH('Capacity Backing (Hide)'!$A165,'Capacity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(Hide)'!$A165,'Capacity Summary'!$I$138:$BH$138,0))&lt;&gt;0,INDEX('Capacity Summary'!$I$139:$BH$238,MATCH('Capacity Backing (Hide)'!CM$132,'Capacity Summary'!$B$139:$B$238,0),MATCH('Capacity Backing (Hide)'!$A165,'Capacity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(Hide)'!$A165,'Capacity Summary'!$I$138:$BH$138,0))&lt;&gt;0,INDEX('Capacity Summary'!$I$139:$BH$238,MATCH('Capacity Backing (Hide)'!CN$132,'Capacity Summary'!$B$139:$B$238,0),MATCH('Capacity Backing (Hide)'!$A165,'Capacity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(Hide)'!$A165,'Capacity Summary'!$I$138:$BH$138,0))&lt;&gt;0,INDEX('Capacity Summary'!$I$139:$BH$238,MATCH('Capacity Backing (Hide)'!CO$132,'Capacity Summary'!$B$139:$B$238,0),MATCH('Capacity Backing (Hide)'!$A165,'Capacity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(Hide)'!$A165,'Capacity Summary'!$I$138:$BH$138,0))&lt;&gt;0,INDEX('Capacity Summary'!$I$139:$BH$238,MATCH('Capacity Backing (Hide)'!CP$132,'Capacity Summary'!$B$139:$B$238,0),MATCH('Capacity Backing (Hide)'!$A165,'Capacity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(Hide)'!$A165,'Capacity Summary'!$I$138:$BH$138,0))&lt;&gt;0,INDEX('Capacity Summary'!$I$139:$BH$238,MATCH('Capacity Backing (Hide)'!CQ$132,'Capacity Summary'!$B$139:$B$238,0),MATCH('Capacity Backing (Hide)'!$A165,'Capacity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(Hide)'!$A165,'Capacity Summary'!$I$138:$BH$138,0))&lt;&gt;0,INDEX('Capacity Summary'!$I$139:$BH$238,MATCH('Capacity Backing (Hide)'!CR$132,'Capacity Summary'!$B$139:$B$238,0),MATCH('Capacity Backing (Hide)'!$A165,'Capacity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(Hide)'!$A165,'Capacity Summary'!$I$138:$BH$138,0))&lt;&gt;0,INDEX('Capacity Summary'!$I$139:$BH$238,MATCH('Capacity Backing (Hide)'!CS$132,'Capacity Summary'!$B$139:$B$238,0),MATCH('Capacity Backing (Hide)'!$A165,'Capacity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(Hide)'!$A165,'Capacity Summary'!$I$138:$BH$138,0))&lt;&gt;0,INDEX('Capacity Summary'!$I$139:$BH$238,MATCH('Capacity Backing (Hide)'!CT$132,'Capacity Summary'!$B$139:$B$238,0),MATCH('Capacity Backing (Hide)'!$A165,'Capacity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(Hide)'!$A165,'Capacity Summary'!$I$138:$BH$138,0))&lt;&gt;0,INDEX('Capacity Summary'!$I$139:$BH$238,MATCH('Capacity Backing (Hide)'!CU$132,'Capacity Summary'!$B$139:$B$238,0),MATCH('Capacity Backing (Hide)'!$A165,'Capacity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(Hide)'!$A165,'Capacity Summary'!$I$138:$BH$138,0))&lt;&gt;0,INDEX('Capacity Summary'!$I$139:$BH$238,MATCH('Capacity Backing (Hide)'!CV$132,'Capacity Summary'!$B$139:$B$238,0),MATCH('Capacity Backing (Hide)'!$A165,'Capacity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(Hide)'!$A165,'Capacity Summary'!$I$138:$BH$138,0))&lt;&gt;0,INDEX('Capacity Summary'!$I$139:$BH$238,MATCH('Capacity Backing (Hide)'!CW$132,'Capacity Summary'!$B$139:$B$238,0),MATCH('Capacity Backing (Hide)'!$A165,'Capacity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6" spans="1:101" x14ac:dyDescent="0.35">
      <c r="A166" s="2">
        <f ca="1">'Required Capacity (Hide)'!E36</f>
        <v>44421</v>
      </c>
      <c r="B16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(Hide)'!$A166,'Capacity Summary'!$I$138:$BH$138,0))&lt;&gt;0,INDEX('Capacity Summary'!$I$139:$BH$238,MATCH('Capacity Backing (Hide)'!B$132,'Capacity Summary'!$B$139:$B$238,0),MATCH('Capacity Backing (Hide)'!$A166,'Capacity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(Hide)'!$A166,'Capacity Summary'!$I$138:$BH$138,0))&lt;&gt;0,INDEX('Capacity Summary'!$I$139:$BH$238,MATCH('Capacity Backing (Hide)'!C$132,'Capacity Summary'!$B$139:$B$238,0),MATCH('Capacity Backing (Hide)'!$A166,'Capacity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(Hide)'!$A166,'Capacity Summary'!$I$138:$BH$138,0))&lt;&gt;0,INDEX('Capacity Summary'!$I$139:$BH$238,MATCH('Capacity Backing (Hide)'!D$132,'Capacity Summary'!$B$139:$B$238,0),MATCH('Capacity Backing (Hide)'!$A166,'Capacity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(Hide)'!$A166,'Capacity Summary'!$I$138:$BH$138,0))&lt;&gt;0,INDEX('Capacity Summary'!$I$139:$BH$238,MATCH('Capacity Backing (Hide)'!E$132,'Capacity Summary'!$B$139:$B$238,0),MATCH('Capacity Backing (Hide)'!$A166,'Capacity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(Hide)'!$A166,'Capacity Summary'!$I$138:$BH$138,0))&lt;&gt;0,INDEX('Capacity Summary'!$I$139:$BH$238,MATCH('Capacity Backing (Hide)'!F$132,'Capacity Summary'!$B$139:$B$238,0),MATCH('Capacity Backing (Hide)'!$A166,'Capacity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(Hide)'!$A166,'Capacity Summary'!$I$138:$BH$138,0))&lt;&gt;0,INDEX('Capacity Summary'!$I$139:$BH$238,MATCH('Capacity Backing (Hide)'!G$132,'Capacity Summary'!$B$139:$B$238,0),MATCH('Capacity Backing (Hide)'!$A166,'Capacity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(Hide)'!$A166,'Capacity Summary'!$I$138:$BH$138,0))&lt;&gt;0,INDEX('Capacity Summary'!$I$139:$BH$238,MATCH('Capacity Backing (Hide)'!H$132,'Capacity Summary'!$B$139:$B$238,0),MATCH('Capacity Backing (Hide)'!$A166,'Capacity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(Hide)'!$A166,'Capacity Summary'!$I$138:$BH$138,0))&lt;&gt;0,INDEX('Capacity Summary'!$I$139:$BH$238,MATCH('Capacity Backing (Hide)'!I$132,'Capacity Summary'!$B$139:$B$238,0),MATCH('Capacity Backing (Hide)'!$A166,'Capacity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(Hide)'!$A166,'Capacity Summary'!$I$138:$BH$138,0))&lt;&gt;0,INDEX('Capacity Summary'!$I$139:$BH$238,MATCH('Capacity Backing (Hide)'!J$132,'Capacity Summary'!$B$139:$B$238,0),MATCH('Capacity Backing (Hide)'!$A166,'Capacity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(Hide)'!$A166,'Capacity Summary'!$I$138:$BH$138,0))&lt;&gt;0,INDEX('Capacity Summary'!$I$139:$BH$238,MATCH('Capacity Backing (Hide)'!K$132,'Capacity Summary'!$B$139:$B$238,0),MATCH('Capacity Backing (Hide)'!$A166,'Capacity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(Hide)'!$A166,'Capacity Summary'!$I$138:$BH$138,0))&lt;&gt;0,INDEX('Capacity Summary'!$I$139:$BH$238,MATCH('Capacity Backing (Hide)'!L$132,'Capacity Summary'!$B$139:$B$238,0),MATCH('Capacity Backing (Hide)'!$A166,'Capacity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(Hide)'!$A166,'Capacity Summary'!$I$138:$BH$138,0))&lt;&gt;0,INDEX('Capacity Summary'!$I$139:$BH$238,MATCH('Capacity Backing (Hide)'!M$132,'Capacity Summary'!$B$139:$B$238,0),MATCH('Capacity Backing (Hide)'!$A166,'Capacity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(Hide)'!$A166,'Capacity Summary'!$I$138:$BH$138,0))&lt;&gt;0,INDEX('Capacity Summary'!$I$139:$BH$238,MATCH('Capacity Backing (Hide)'!N$132,'Capacity Summary'!$B$139:$B$238,0),MATCH('Capacity Backing (Hide)'!$A166,'Capacity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(Hide)'!$A166,'Capacity Summary'!$I$138:$BH$138,0))&lt;&gt;0,INDEX('Capacity Summary'!$I$139:$BH$238,MATCH('Capacity Backing (Hide)'!O$132,'Capacity Summary'!$B$139:$B$238,0),MATCH('Capacity Backing (Hide)'!$A166,'Capacity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(Hide)'!$A166,'Capacity Summary'!$I$138:$BH$138,0))&lt;&gt;0,INDEX('Capacity Summary'!$I$139:$BH$238,MATCH('Capacity Backing (Hide)'!P$132,'Capacity Summary'!$B$139:$B$238,0),MATCH('Capacity Backing (Hide)'!$A166,'Capacity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(Hide)'!$A166,'Capacity Summary'!$I$138:$BH$138,0))&lt;&gt;0,INDEX('Capacity Summary'!$I$139:$BH$238,MATCH('Capacity Backing (Hide)'!Q$132,'Capacity Summary'!$B$139:$B$238,0),MATCH('Capacity Backing (Hide)'!$A166,'Capacity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(Hide)'!$A166,'Capacity Summary'!$I$138:$BH$138,0))&lt;&gt;0,INDEX('Capacity Summary'!$I$139:$BH$238,MATCH('Capacity Backing (Hide)'!R$132,'Capacity Summary'!$B$139:$B$238,0),MATCH('Capacity Backing (Hide)'!$A166,'Capacity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(Hide)'!$A166,'Capacity Summary'!$I$138:$BH$138,0))&lt;&gt;0,INDEX('Capacity Summary'!$I$139:$BH$238,MATCH('Capacity Backing (Hide)'!S$132,'Capacity Summary'!$B$139:$B$238,0),MATCH('Capacity Backing (Hide)'!$A166,'Capacity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(Hide)'!$A166,'Capacity Summary'!$I$138:$BH$138,0))&lt;&gt;0,INDEX('Capacity Summary'!$I$139:$BH$238,MATCH('Capacity Backing (Hide)'!T$132,'Capacity Summary'!$B$139:$B$238,0),MATCH('Capacity Backing (Hide)'!$A166,'Capacity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(Hide)'!$A166,'Capacity Summary'!$I$138:$BH$138,0))&lt;&gt;0,INDEX('Capacity Summary'!$I$139:$BH$238,MATCH('Capacity Backing (Hide)'!U$132,'Capacity Summary'!$B$139:$B$238,0),MATCH('Capacity Backing (Hide)'!$A166,'Capacity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(Hide)'!$A166,'Capacity Summary'!$I$138:$BH$138,0))&lt;&gt;0,INDEX('Capacity Summary'!$I$139:$BH$238,MATCH('Capacity Backing (Hide)'!V$132,'Capacity Summary'!$B$139:$B$238,0),MATCH('Capacity Backing (Hide)'!$A166,'Capacity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(Hide)'!$A166,'Capacity Summary'!$I$138:$BH$138,0))&lt;&gt;0,INDEX('Capacity Summary'!$I$139:$BH$238,MATCH('Capacity Backing (Hide)'!W$132,'Capacity Summary'!$B$139:$B$238,0),MATCH('Capacity Backing (Hide)'!$A166,'Capacity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(Hide)'!$A166,'Capacity Summary'!$I$138:$BH$138,0))&lt;&gt;0,INDEX('Capacity Summary'!$I$139:$BH$238,MATCH('Capacity Backing (Hide)'!X$132,'Capacity Summary'!$B$139:$B$238,0),MATCH('Capacity Backing (Hide)'!$A166,'Capacity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(Hide)'!$A166,'Capacity Summary'!$I$138:$BH$138,0))&lt;&gt;0,INDEX('Capacity Summary'!$I$139:$BH$238,MATCH('Capacity Backing (Hide)'!Y$132,'Capacity Summary'!$B$139:$B$238,0),MATCH('Capacity Backing (Hide)'!$A166,'Capacity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(Hide)'!$A166,'Capacity Summary'!$I$138:$BH$138,0))&lt;&gt;0,INDEX('Capacity Summary'!$I$139:$BH$238,MATCH('Capacity Backing (Hide)'!Z$132,'Capacity Summary'!$B$139:$B$238,0),MATCH('Capacity Backing (Hide)'!$A166,'Capacity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(Hide)'!$A166,'Capacity Summary'!$I$138:$BH$138,0))&lt;&gt;0,INDEX('Capacity Summary'!$I$139:$BH$238,MATCH('Capacity Backing (Hide)'!AA$132,'Capacity Summary'!$B$139:$B$238,0),MATCH('Capacity Backing (Hide)'!$A166,'Capacity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(Hide)'!$A166,'Capacity Summary'!$I$138:$BH$138,0))&lt;&gt;0,INDEX('Capacity Summary'!$I$139:$BH$238,MATCH('Capacity Backing (Hide)'!AB$132,'Capacity Summary'!$B$139:$B$238,0),MATCH('Capacity Backing (Hide)'!$A166,'Capacity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(Hide)'!$A166,'Capacity Summary'!$I$138:$BH$138,0))&lt;&gt;0,INDEX('Capacity Summary'!$I$139:$BH$238,MATCH('Capacity Backing (Hide)'!AC$132,'Capacity Summary'!$B$139:$B$238,0),MATCH('Capacity Backing (Hide)'!$A166,'Capacity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(Hide)'!$A166,'Capacity Summary'!$I$138:$BH$138,0))&lt;&gt;0,INDEX('Capacity Summary'!$I$139:$BH$238,MATCH('Capacity Backing (Hide)'!AD$132,'Capacity Summary'!$B$139:$B$238,0),MATCH('Capacity Backing (Hide)'!$A166,'Capacity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(Hide)'!$A166,'Capacity Summary'!$I$138:$BH$138,0))&lt;&gt;0,INDEX('Capacity Summary'!$I$139:$BH$238,MATCH('Capacity Backing (Hide)'!AE$132,'Capacity Summary'!$B$139:$B$238,0),MATCH('Capacity Backing (Hide)'!$A166,'Capacity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(Hide)'!$A166,'Capacity Summary'!$I$138:$BH$138,0))&lt;&gt;0,INDEX('Capacity Summary'!$I$139:$BH$238,MATCH('Capacity Backing (Hide)'!AF$132,'Capacity Summary'!$B$139:$B$238,0),MATCH('Capacity Backing (Hide)'!$A166,'Capacity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(Hide)'!$A166,'Capacity Summary'!$I$138:$BH$138,0))&lt;&gt;0,INDEX('Capacity Summary'!$I$139:$BH$238,MATCH('Capacity Backing (Hide)'!AG$132,'Capacity Summary'!$B$139:$B$238,0),MATCH('Capacity Backing (Hide)'!$A166,'Capacity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(Hide)'!$A166,'Capacity Summary'!$I$138:$BH$138,0))&lt;&gt;0,INDEX('Capacity Summary'!$I$139:$BH$238,MATCH('Capacity Backing (Hide)'!AH$132,'Capacity Summary'!$B$139:$B$238,0),MATCH('Capacity Backing (Hide)'!$A166,'Capacity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(Hide)'!$A166,'Capacity Summary'!$I$138:$BH$138,0))&lt;&gt;0,INDEX('Capacity Summary'!$I$139:$BH$238,MATCH('Capacity Backing (Hide)'!AI$132,'Capacity Summary'!$B$139:$B$238,0),MATCH('Capacity Backing (Hide)'!$A166,'Capacity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(Hide)'!$A166,'Capacity Summary'!$I$138:$BH$138,0))&lt;&gt;0,INDEX('Capacity Summary'!$I$139:$BH$238,MATCH('Capacity Backing (Hide)'!AJ$132,'Capacity Summary'!$B$139:$B$238,0),MATCH('Capacity Backing (Hide)'!$A166,'Capacity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(Hide)'!$A166,'Capacity Summary'!$I$138:$BH$138,0))&lt;&gt;0,INDEX('Capacity Summary'!$I$139:$BH$238,MATCH('Capacity Backing (Hide)'!AK$132,'Capacity Summary'!$B$139:$B$238,0),MATCH('Capacity Backing (Hide)'!$A166,'Capacity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(Hide)'!$A166,'Capacity Summary'!$I$138:$BH$138,0))&lt;&gt;0,INDEX('Capacity Summary'!$I$139:$BH$238,MATCH('Capacity Backing (Hide)'!AL$132,'Capacity Summary'!$B$139:$B$238,0),MATCH('Capacity Backing (Hide)'!$A166,'Capacity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(Hide)'!$A166,'Capacity Summary'!$I$138:$BH$138,0))&lt;&gt;0,INDEX('Capacity Summary'!$I$139:$BH$238,MATCH('Capacity Backing (Hide)'!AM$132,'Capacity Summary'!$B$139:$B$238,0),MATCH('Capacity Backing (Hide)'!$A166,'Capacity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(Hide)'!$A166,'Capacity Summary'!$I$138:$BH$138,0))&lt;&gt;0,INDEX('Capacity Summary'!$I$139:$BH$238,MATCH('Capacity Backing (Hide)'!AN$132,'Capacity Summary'!$B$139:$B$238,0),MATCH('Capacity Backing (Hide)'!$A166,'Capacity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(Hide)'!$A166,'Capacity Summary'!$I$138:$BH$138,0))&lt;&gt;0,INDEX('Capacity Summary'!$I$139:$BH$238,MATCH('Capacity Backing (Hide)'!AO$132,'Capacity Summary'!$B$139:$B$238,0),MATCH('Capacity Backing (Hide)'!$A166,'Capacity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(Hide)'!$A166,'Capacity Summary'!$I$138:$BH$138,0))&lt;&gt;0,INDEX('Capacity Summary'!$I$139:$BH$238,MATCH('Capacity Backing (Hide)'!AP$132,'Capacity Summary'!$B$139:$B$238,0),MATCH('Capacity Backing (Hide)'!$A166,'Capacity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(Hide)'!$A166,'Capacity Summary'!$I$138:$BH$138,0))&lt;&gt;0,INDEX('Capacity Summary'!$I$139:$BH$238,MATCH('Capacity Backing (Hide)'!AQ$132,'Capacity Summary'!$B$139:$B$238,0),MATCH('Capacity Backing (Hide)'!$A166,'Capacity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(Hide)'!$A166,'Capacity Summary'!$I$138:$BH$138,0))&lt;&gt;0,INDEX('Capacity Summary'!$I$139:$BH$238,MATCH('Capacity Backing (Hide)'!AR$132,'Capacity Summary'!$B$139:$B$238,0),MATCH('Capacity Backing (Hide)'!$A166,'Capacity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(Hide)'!$A166,'Capacity Summary'!$I$138:$BH$138,0))&lt;&gt;0,INDEX('Capacity Summary'!$I$139:$BH$238,MATCH('Capacity Backing (Hide)'!AS$132,'Capacity Summary'!$B$139:$B$238,0),MATCH('Capacity Backing (Hide)'!$A166,'Capacity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(Hide)'!$A166,'Capacity Summary'!$I$138:$BH$138,0))&lt;&gt;0,INDEX('Capacity Summary'!$I$139:$BH$238,MATCH('Capacity Backing (Hide)'!AT$132,'Capacity Summary'!$B$139:$B$238,0),MATCH('Capacity Backing (Hide)'!$A166,'Capacity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(Hide)'!$A166,'Capacity Summary'!$I$138:$BH$138,0))&lt;&gt;0,INDEX('Capacity Summary'!$I$139:$BH$238,MATCH('Capacity Backing (Hide)'!AU$132,'Capacity Summary'!$B$139:$B$238,0),MATCH('Capacity Backing (Hide)'!$A166,'Capacity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(Hide)'!$A166,'Capacity Summary'!$I$138:$BH$138,0))&lt;&gt;0,INDEX('Capacity Summary'!$I$139:$BH$238,MATCH('Capacity Backing (Hide)'!AV$132,'Capacity Summary'!$B$139:$B$238,0),MATCH('Capacity Backing (Hide)'!$A166,'Capacity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(Hide)'!$A166,'Capacity Summary'!$I$138:$BH$138,0))&lt;&gt;0,INDEX('Capacity Summary'!$I$139:$BH$238,MATCH('Capacity Backing (Hide)'!AW$132,'Capacity Summary'!$B$139:$B$238,0),MATCH('Capacity Backing (Hide)'!$A166,'Capacity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(Hide)'!$A166,'Capacity Summary'!$I$138:$BH$138,0))&lt;&gt;0,INDEX('Capacity Summary'!$I$139:$BH$238,MATCH('Capacity Backing (Hide)'!AX$132,'Capacity Summary'!$B$139:$B$238,0),MATCH('Capacity Backing (Hide)'!$A166,'Capacity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(Hide)'!$A166,'Capacity Summary'!$I$138:$BH$138,0))&lt;&gt;0,INDEX('Capacity Summary'!$I$139:$BH$238,MATCH('Capacity Backing (Hide)'!AY$132,'Capacity Summary'!$B$139:$B$238,0),MATCH('Capacity Backing (Hide)'!$A166,'Capacity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(Hide)'!$A166,'Capacity Summary'!$I$138:$BH$138,0))&lt;&gt;0,INDEX('Capacity Summary'!$I$139:$BH$238,MATCH('Capacity Backing (Hide)'!AZ$132,'Capacity Summary'!$B$139:$B$238,0),MATCH('Capacity Backing (Hide)'!$A166,'Capacity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(Hide)'!$A166,'Capacity Summary'!$I$138:$BH$138,0))&lt;&gt;0,INDEX('Capacity Summary'!$I$139:$BH$238,MATCH('Capacity Backing (Hide)'!BA$132,'Capacity Summary'!$B$139:$B$238,0),MATCH('Capacity Backing (Hide)'!$A166,'Capacity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(Hide)'!$A166,'Capacity Summary'!$I$138:$BH$138,0))&lt;&gt;0,INDEX('Capacity Summary'!$I$139:$BH$238,MATCH('Capacity Backing (Hide)'!BB$132,'Capacity Summary'!$B$139:$B$238,0),MATCH('Capacity Backing (Hide)'!$A166,'Capacity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(Hide)'!$A166,'Capacity Summary'!$I$138:$BH$138,0))&lt;&gt;0,INDEX('Capacity Summary'!$I$139:$BH$238,MATCH('Capacity Backing (Hide)'!BC$132,'Capacity Summary'!$B$139:$B$238,0),MATCH('Capacity Backing (Hide)'!$A166,'Capacity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(Hide)'!$A166,'Capacity Summary'!$I$138:$BH$138,0))&lt;&gt;0,INDEX('Capacity Summary'!$I$139:$BH$238,MATCH('Capacity Backing (Hide)'!BD$132,'Capacity Summary'!$B$139:$B$238,0),MATCH('Capacity Backing (Hide)'!$A166,'Capacity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(Hide)'!$A166,'Capacity Summary'!$I$138:$BH$138,0))&lt;&gt;0,INDEX('Capacity Summary'!$I$139:$BH$238,MATCH('Capacity Backing (Hide)'!BE$132,'Capacity Summary'!$B$139:$B$238,0),MATCH('Capacity Backing (Hide)'!$A166,'Capacity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(Hide)'!$A166,'Capacity Summary'!$I$138:$BH$138,0))&lt;&gt;0,INDEX('Capacity Summary'!$I$139:$BH$238,MATCH('Capacity Backing (Hide)'!BF$132,'Capacity Summary'!$B$139:$B$238,0),MATCH('Capacity Backing (Hide)'!$A166,'Capacity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(Hide)'!$A166,'Capacity Summary'!$I$138:$BH$138,0))&lt;&gt;0,INDEX('Capacity Summary'!$I$139:$BH$238,MATCH('Capacity Backing (Hide)'!BG$132,'Capacity Summary'!$B$139:$B$238,0),MATCH('Capacity Backing (Hide)'!$A166,'Capacity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(Hide)'!$A166,'Capacity Summary'!$I$138:$BH$138,0))&lt;&gt;0,INDEX('Capacity Summary'!$I$139:$BH$238,MATCH('Capacity Backing (Hide)'!BH$132,'Capacity Summary'!$B$139:$B$238,0),MATCH('Capacity Backing (Hide)'!$A166,'Capacity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(Hide)'!$A166,'Capacity Summary'!$I$138:$BH$138,0))&lt;&gt;0,INDEX('Capacity Summary'!$I$139:$BH$238,MATCH('Capacity Backing (Hide)'!BI$132,'Capacity Summary'!$B$139:$B$238,0),MATCH('Capacity Backing (Hide)'!$A166,'Capacity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(Hide)'!$A166,'Capacity Summary'!$I$138:$BH$138,0))&lt;&gt;0,INDEX('Capacity Summary'!$I$139:$BH$238,MATCH('Capacity Backing (Hide)'!BJ$132,'Capacity Summary'!$B$139:$B$238,0),MATCH('Capacity Backing (Hide)'!$A166,'Capacity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(Hide)'!$A166,'Capacity Summary'!$I$138:$BH$138,0))&lt;&gt;0,INDEX('Capacity Summary'!$I$139:$BH$238,MATCH('Capacity Backing (Hide)'!BK$132,'Capacity Summary'!$B$139:$B$238,0),MATCH('Capacity Backing (Hide)'!$A166,'Capacity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(Hide)'!$A166,'Capacity Summary'!$I$138:$BH$138,0))&lt;&gt;0,INDEX('Capacity Summary'!$I$139:$BH$238,MATCH('Capacity Backing (Hide)'!BL$132,'Capacity Summary'!$B$139:$B$238,0),MATCH('Capacity Backing (Hide)'!$A166,'Capacity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(Hide)'!$A166,'Capacity Summary'!$I$138:$BH$138,0))&lt;&gt;0,INDEX('Capacity Summary'!$I$139:$BH$238,MATCH('Capacity Backing (Hide)'!BM$132,'Capacity Summary'!$B$139:$B$238,0),MATCH('Capacity Backing (Hide)'!$A166,'Capacity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(Hide)'!$A166,'Capacity Summary'!$I$138:$BH$138,0))&lt;&gt;0,INDEX('Capacity Summary'!$I$139:$BH$238,MATCH('Capacity Backing (Hide)'!BN$132,'Capacity Summary'!$B$139:$B$238,0),MATCH('Capacity Backing (Hide)'!$A166,'Capacity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(Hide)'!$A166,'Capacity Summary'!$I$138:$BH$138,0))&lt;&gt;0,INDEX('Capacity Summary'!$I$139:$BH$238,MATCH('Capacity Backing (Hide)'!BO$132,'Capacity Summary'!$B$139:$B$238,0),MATCH('Capacity Backing (Hide)'!$A166,'Capacity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(Hide)'!$A166,'Capacity Summary'!$I$138:$BH$138,0))&lt;&gt;0,INDEX('Capacity Summary'!$I$139:$BH$238,MATCH('Capacity Backing (Hide)'!BP$132,'Capacity Summary'!$B$139:$B$238,0),MATCH('Capacity Backing (Hide)'!$A166,'Capacity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(Hide)'!$A166,'Capacity Summary'!$I$138:$BH$138,0))&lt;&gt;0,INDEX('Capacity Summary'!$I$139:$BH$238,MATCH('Capacity Backing (Hide)'!BQ$132,'Capacity Summary'!$B$139:$B$238,0),MATCH('Capacity Backing (Hide)'!$A166,'Capacity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(Hide)'!$A166,'Capacity Summary'!$I$138:$BH$138,0))&lt;&gt;0,INDEX('Capacity Summary'!$I$139:$BH$238,MATCH('Capacity Backing (Hide)'!BR$132,'Capacity Summary'!$B$139:$B$238,0),MATCH('Capacity Backing (Hide)'!$A166,'Capacity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(Hide)'!$A166,'Capacity Summary'!$I$138:$BH$138,0))&lt;&gt;0,INDEX('Capacity Summary'!$I$139:$BH$238,MATCH('Capacity Backing (Hide)'!BS$132,'Capacity Summary'!$B$139:$B$238,0),MATCH('Capacity Backing (Hide)'!$A166,'Capacity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(Hide)'!$A166,'Capacity Summary'!$I$138:$BH$138,0))&lt;&gt;0,INDEX('Capacity Summary'!$I$139:$BH$238,MATCH('Capacity Backing (Hide)'!BT$132,'Capacity Summary'!$B$139:$B$238,0),MATCH('Capacity Backing (Hide)'!$A166,'Capacity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(Hide)'!$A166,'Capacity Summary'!$I$138:$BH$138,0))&lt;&gt;0,INDEX('Capacity Summary'!$I$139:$BH$238,MATCH('Capacity Backing (Hide)'!BU$132,'Capacity Summary'!$B$139:$B$238,0),MATCH('Capacity Backing (Hide)'!$A166,'Capacity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(Hide)'!$A166,'Capacity Summary'!$I$138:$BH$138,0))&lt;&gt;0,INDEX('Capacity Summary'!$I$139:$BH$238,MATCH('Capacity Backing (Hide)'!BV$132,'Capacity Summary'!$B$139:$B$238,0),MATCH('Capacity Backing (Hide)'!$A166,'Capacity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(Hide)'!$A166,'Capacity Summary'!$I$138:$BH$138,0))&lt;&gt;0,INDEX('Capacity Summary'!$I$139:$BH$238,MATCH('Capacity Backing (Hide)'!BW$132,'Capacity Summary'!$B$139:$B$238,0),MATCH('Capacity Backing (Hide)'!$A166,'Capacity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(Hide)'!$A166,'Capacity Summary'!$I$138:$BH$138,0))&lt;&gt;0,INDEX('Capacity Summary'!$I$139:$BH$238,MATCH('Capacity Backing (Hide)'!BX$132,'Capacity Summary'!$B$139:$B$238,0),MATCH('Capacity Backing (Hide)'!$A166,'Capacity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(Hide)'!$A166,'Capacity Summary'!$I$138:$BH$138,0))&lt;&gt;0,INDEX('Capacity Summary'!$I$139:$BH$238,MATCH('Capacity Backing (Hide)'!BY$132,'Capacity Summary'!$B$139:$B$238,0),MATCH('Capacity Backing (Hide)'!$A166,'Capacity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(Hide)'!$A166,'Capacity Summary'!$I$138:$BH$138,0))&lt;&gt;0,INDEX('Capacity Summary'!$I$139:$BH$238,MATCH('Capacity Backing (Hide)'!BZ$132,'Capacity Summary'!$B$139:$B$238,0),MATCH('Capacity Backing (Hide)'!$A166,'Capacity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(Hide)'!$A166,'Capacity Summary'!$I$138:$BH$138,0))&lt;&gt;0,INDEX('Capacity Summary'!$I$139:$BH$238,MATCH('Capacity Backing (Hide)'!CA$132,'Capacity Summary'!$B$139:$B$238,0),MATCH('Capacity Backing (Hide)'!$A166,'Capacity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(Hide)'!$A166,'Capacity Summary'!$I$138:$BH$138,0))&lt;&gt;0,INDEX('Capacity Summary'!$I$139:$BH$238,MATCH('Capacity Backing (Hide)'!CB$132,'Capacity Summary'!$B$139:$B$238,0),MATCH('Capacity Backing (Hide)'!$A166,'Capacity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(Hide)'!$A166,'Capacity Summary'!$I$138:$BH$138,0))&lt;&gt;0,INDEX('Capacity Summary'!$I$139:$BH$238,MATCH('Capacity Backing (Hide)'!CC$132,'Capacity Summary'!$B$139:$B$238,0),MATCH('Capacity Backing (Hide)'!$A166,'Capacity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(Hide)'!$A166,'Capacity Summary'!$I$138:$BH$138,0))&lt;&gt;0,INDEX('Capacity Summary'!$I$139:$BH$238,MATCH('Capacity Backing (Hide)'!CD$132,'Capacity Summary'!$B$139:$B$238,0),MATCH('Capacity Backing (Hide)'!$A166,'Capacity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(Hide)'!$A166,'Capacity Summary'!$I$138:$BH$138,0))&lt;&gt;0,INDEX('Capacity Summary'!$I$139:$BH$238,MATCH('Capacity Backing (Hide)'!CE$132,'Capacity Summary'!$B$139:$B$238,0),MATCH('Capacity Backing (Hide)'!$A166,'Capacity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(Hide)'!$A166,'Capacity Summary'!$I$138:$BH$138,0))&lt;&gt;0,INDEX('Capacity Summary'!$I$139:$BH$238,MATCH('Capacity Backing (Hide)'!CF$132,'Capacity Summary'!$B$139:$B$238,0),MATCH('Capacity Backing (Hide)'!$A166,'Capacity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(Hide)'!$A166,'Capacity Summary'!$I$138:$BH$138,0))&lt;&gt;0,INDEX('Capacity Summary'!$I$139:$BH$238,MATCH('Capacity Backing (Hide)'!CG$132,'Capacity Summary'!$B$139:$B$238,0),MATCH('Capacity Backing (Hide)'!$A166,'Capacity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(Hide)'!$A166,'Capacity Summary'!$I$138:$BH$138,0))&lt;&gt;0,INDEX('Capacity Summary'!$I$139:$BH$238,MATCH('Capacity Backing (Hide)'!CH$132,'Capacity Summary'!$B$139:$B$238,0),MATCH('Capacity Backing (Hide)'!$A166,'Capacity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(Hide)'!$A166,'Capacity Summary'!$I$138:$BH$138,0))&lt;&gt;0,INDEX('Capacity Summary'!$I$139:$BH$238,MATCH('Capacity Backing (Hide)'!CI$132,'Capacity Summary'!$B$139:$B$238,0),MATCH('Capacity Backing (Hide)'!$A166,'Capacity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(Hide)'!$A166,'Capacity Summary'!$I$138:$BH$138,0))&lt;&gt;0,INDEX('Capacity Summary'!$I$139:$BH$238,MATCH('Capacity Backing (Hide)'!CJ$132,'Capacity Summary'!$B$139:$B$238,0),MATCH('Capacity Backing (Hide)'!$A166,'Capacity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(Hide)'!$A166,'Capacity Summary'!$I$138:$BH$138,0))&lt;&gt;0,INDEX('Capacity Summary'!$I$139:$BH$238,MATCH('Capacity Backing (Hide)'!CK$132,'Capacity Summary'!$B$139:$B$238,0),MATCH('Capacity Backing (Hide)'!$A166,'Capacity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(Hide)'!$A166,'Capacity Summary'!$I$138:$BH$138,0))&lt;&gt;0,INDEX('Capacity Summary'!$I$139:$BH$238,MATCH('Capacity Backing (Hide)'!CL$132,'Capacity Summary'!$B$139:$B$238,0),MATCH('Capacity Backing (Hide)'!$A166,'Capacity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(Hide)'!$A166,'Capacity Summary'!$I$138:$BH$138,0))&lt;&gt;0,INDEX('Capacity Summary'!$I$139:$BH$238,MATCH('Capacity Backing (Hide)'!CM$132,'Capacity Summary'!$B$139:$B$238,0),MATCH('Capacity Backing (Hide)'!$A166,'Capacity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(Hide)'!$A166,'Capacity Summary'!$I$138:$BH$138,0))&lt;&gt;0,INDEX('Capacity Summary'!$I$139:$BH$238,MATCH('Capacity Backing (Hide)'!CN$132,'Capacity Summary'!$B$139:$B$238,0),MATCH('Capacity Backing (Hide)'!$A166,'Capacity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(Hide)'!$A166,'Capacity Summary'!$I$138:$BH$138,0))&lt;&gt;0,INDEX('Capacity Summary'!$I$139:$BH$238,MATCH('Capacity Backing (Hide)'!CO$132,'Capacity Summary'!$B$139:$B$238,0),MATCH('Capacity Backing (Hide)'!$A166,'Capacity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(Hide)'!$A166,'Capacity Summary'!$I$138:$BH$138,0))&lt;&gt;0,INDEX('Capacity Summary'!$I$139:$BH$238,MATCH('Capacity Backing (Hide)'!CP$132,'Capacity Summary'!$B$139:$B$238,0),MATCH('Capacity Backing (Hide)'!$A166,'Capacity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(Hide)'!$A166,'Capacity Summary'!$I$138:$BH$138,0))&lt;&gt;0,INDEX('Capacity Summary'!$I$139:$BH$238,MATCH('Capacity Backing (Hide)'!CQ$132,'Capacity Summary'!$B$139:$B$238,0),MATCH('Capacity Backing (Hide)'!$A166,'Capacity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(Hide)'!$A166,'Capacity Summary'!$I$138:$BH$138,0))&lt;&gt;0,INDEX('Capacity Summary'!$I$139:$BH$238,MATCH('Capacity Backing (Hide)'!CR$132,'Capacity Summary'!$B$139:$B$238,0),MATCH('Capacity Backing (Hide)'!$A166,'Capacity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(Hide)'!$A166,'Capacity Summary'!$I$138:$BH$138,0))&lt;&gt;0,INDEX('Capacity Summary'!$I$139:$BH$238,MATCH('Capacity Backing (Hide)'!CS$132,'Capacity Summary'!$B$139:$B$238,0),MATCH('Capacity Backing (Hide)'!$A166,'Capacity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(Hide)'!$A166,'Capacity Summary'!$I$138:$BH$138,0))&lt;&gt;0,INDEX('Capacity Summary'!$I$139:$BH$238,MATCH('Capacity Backing (Hide)'!CT$132,'Capacity Summary'!$B$139:$B$238,0),MATCH('Capacity Backing (Hide)'!$A166,'Capacity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(Hide)'!$A166,'Capacity Summary'!$I$138:$BH$138,0))&lt;&gt;0,INDEX('Capacity Summary'!$I$139:$BH$238,MATCH('Capacity Backing (Hide)'!CU$132,'Capacity Summary'!$B$139:$B$238,0),MATCH('Capacity Backing (Hide)'!$A166,'Capacity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(Hide)'!$A166,'Capacity Summary'!$I$138:$BH$138,0))&lt;&gt;0,INDEX('Capacity Summary'!$I$139:$BH$238,MATCH('Capacity Backing (Hide)'!CV$132,'Capacity Summary'!$B$139:$B$238,0),MATCH('Capacity Backing (Hide)'!$A166,'Capacity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(Hide)'!$A166,'Capacity Summary'!$I$138:$BH$138,0))&lt;&gt;0,INDEX('Capacity Summary'!$I$139:$BH$238,MATCH('Capacity Backing (Hide)'!CW$132,'Capacity Summary'!$B$139:$B$238,0),MATCH('Capacity Backing (Hide)'!$A166,'Capacity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7" spans="1:101" x14ac:dyDescent="0.35">
      <c r="A167" s="2">
        <f ca="1">'Required Capacity (Hide)'!E37</f>
        <v>44428</v>
      </c>
      <c r="B16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(Hide)'!$A167,'Capacity Summary'!$I$138:$BH$138,0))&lt;&gt;0,INDEX('Capacity Summary'!$I$139:$BH$238,MATCH('Capacity Backing (Hide)'!B$132,'Capacity Summary'!$B$139:$B$238,0),MATCH('Capacity Backing (Hide)'!$A167,'Capacity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(Hide)'!$A167,'Capacity Summary'!$I$138:$BH$138,0))&lt;&gt;0,INDEX('Capacity Summary'!$I$139:$BH$238,MATCH('Capacity Backing (Hide)'!C$132,'Capacity Summary'!$B$139:$B$238,0),MATCH('Capacity Backing (Hide)'!$A167,'Capacity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(Hide)'!$A167,'Capacity Summary'!$I$138:$BH$138,0))&lt;&gt;0,INDEX('Capacity Summary'!$I$139:$BH$238,MATCH('Capacity Backing (Hide)'!D$132,'Capacity Summary'!$B$139:$B$238,0),MATCH('Capacity Backing (Hide)'!$A167,'Capacity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(Hide)'!$A167,'Capacity Summary'!$I$138:$BH$138,0))&lt;&gt;0,INDEX('Capacity Summary'!$I$139:$BH$238,MATCH('Capacity Backing (Hide)'!E$132,'Capacity Summary'!$B$139:$B$238,0),MATCH('Capacity Backing (Hide)'!$A167,'Capacity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(Hide)'!$A167,'Capacity Summary'!$I$138:$BH$138,0))&lt;&gt;0,INDEX('Capacity Summary'!$I$139:$BH$238,MATCH('Capacity Backing (Hide)'!F$132,'Capacity Summary'!$B$139:$B$238,0),MATCH('Capacity Backing (Hide)'!$A167,'Capacity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(Hide)'!$A167,'Capacity Summary'!$I$138:$BH$138,0))&lt;&gt;0,INDEX('Capacity Summary'!$I$139:$BH$238,MATCH('Capacity Backing (Hide)'!G$132,'Capacity Summary'!$B$139:$B$238,0),MATCH('Capacity Backing (Hide)'!$A167,'Capacity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(Hide)'!$A167,'Capacity Summary'!$I$138:$BH$138,0))&lt;&gt;0,INDEX('Capacity Summary'!$I$139:$BH$238,MATCH('Capacity Backing (Hide)'!H$132,'Capacity Summary'!$B$139:$B$238,0),MATCH('Capacity Backing (Hide)'!$A167,'Capacity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(Hide)'!$A167,'Capacity Summary'!$I$138:$BH$138,0))&lt;&gt;0,INDEX('Capacity Summary'!$I$139:$BH$238,MATCH('Capacity Backing (Hide)'!I$132,'Capacity Summary'!$B$139:$B$238,0),MATCH('Capacity Backing (Hide)'!$A167,'Capacity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(Hide)'!$A167,'Capacity Summary'!$I$138:$BH$138,0))&lt;&gt;0,INDEX('Capacity Summary'!$I$139:$BH$238,MATCH('Capacity Backing (Hide)'!J$132,'Capacity Summary'!$B$139:$B$238,0),MATCH('Capacity Backing (Hide)'!$A167,'Capacity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(Hide)'!$A167,'Capacity Summary'!$I$138:$BH$138,0))&lt;&gt;0,INDEX('Capacity Summary'!$I$139:$BH$238,MATCH('Capacity Backing (Hide)'!K$132,'Capacity Summary'!$B$139:$B$238,0),MATCH('Capacity Backing (Hide)'!$A167,'Capacity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(Hide)'!$A167,'Capacity Summary'!$I$138:$BH$138,0))&lt;&gt;0,INDEX('Capacity Summary'!$I$139:$BH$238,MATCH('Capacity Backing (Hide)'!L$132,'Capacity Summary'!$B$139:$B$238,0),MATCH('Capacity Backing (Hide)'!$A167,'Capacity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(Hide)'!$A167,'Capacity Summary'!$I$138:$BH$138,0))&lt;&gt;0,INDEX('Capacity Summary'!$I$139:$BH$238,MATCH('Capacity Backing (Hide)'!M$132,'Capacity Summary'!$B$139:$B$238,0),MATCH('Capacity Backing (Hide)'!$A167,'Capacity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(Hide)'!$A167,'Capacity Summary'!$I$138:$BH$138,0))&lt;&gt;0,INDEX('Capacity Summary'!$I$139:$BH$238,MATCH('Capacity Backing (Hide)'!N$132,'Capacity Summary'!$B$139:$B$238,0),MATCH('Capacity Backing (Hide)'!$A167,'Capacity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(Hide)'!$A167,'Capacity Summary'!$I$138:$BH$138,0))&lt;&gt;0,INDEX('Capacity Summary'!$I$139:$BH$238,MATCH('Capacity Backing (Hide)'!O$132,'Capacity Summary'!$B$139:$B$238,0),MATCH('Capacity Backing (Hide)'!$A167,'Capacity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(Hide)'!$A167,'Capacity Summary'!$I$138:$BH$138,0))&lt;&gt;0,INDEX('Capacity Summary'!$I$139:$BH$238,MATCH('Capacity Backing (Hide)'!P$132,'Capacity Summary'!$B$139:$B$238,0),MATCH('Capacity Backing (Hide)'!$A167,'Capacity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(Hide)'!$A167,'Capacity Summary'!$I$138:$BH$138,0))&lt;&gt;0,INDEX('Capacity Summary'!$I$139:$BH$238,MATCH('Capacity Backing (Hide)'!Q$132,'Capacity Summary'!$B$139:$B$238,0),MATCH('Capacity Backing (Hide)'!$A167,'Capacity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(Hide)'!$A167,'Capacity Summary'!$I$138:$BH$138,0))&lt;&gt;0,INDEX('Capacity Summary'!$I$139:$BH$238,MATCH('Capacity Backing (Hide)'!R$132,'Capacity Summary'!$B$139:$B$238,0),MATCH('Capacity Backing (Hide)'!$A167,'Capacity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(Hide)'!$A167,'Capacity Summary'!$I$138:$BH$138,0))&lt;&gt;0,INDEX('Capacity Summary'!$I$139:$BH$238,MATCH('Capacity Backing (Hide)'!S$132,'Capacity Summary'!$B$139:$B$238,0),MATCH('Capacity Backing (Hide)'!$A167,'Capacity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(Hide)'!$A167,'Capacity Summary'!$I$138:$BH$138,0))&lt;&gt;0,INDEX('Capacity Summary'!$I$139:$BH$238,MATCH('Capacity Backing (Hide)'!T$132,'Capacity Summary'!$B$139:$B$238,0),MATCH('Capacity Backing (Hide)'!$A167,'Capacity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(Hide)'!$A167,'Capacity Summary'!$I$138:$BH$138,0))&lt;&gt;0,INDEX('Capacity Summary'!$I$139:$BH$238,MATCH('Capacity Backing (Hide)'!U$132,'Capacity Summary'!$B$139:$B$238,0),MATCH('Capacity Backing (Hide)'!$A167,'Capacity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(Hide)'!$A167,'Capacity Summary'!$I$138:$BH$138,0))&lt;&gt;0,INDEX('Capacity Summary'!$I$139:$BH$238,MATCH('Capacity Backing (Hide)'!V$132,'Capacity Summary'!$B$139:$B$238,0),MATCH('Capacity Backing (Hide)'!$A167,'Capacity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(Hide)'!$A167,'Capacity Summary'!$I$138:$BH$138,0))&lt;&gt;0,INDEX('Capacity Summary'!$I$139:$BH$238,MATCH('Capacity Backing (Hide)'!W$132,'Capacity Summary'!$B$139:$B$238,0),MATCH('Capacity Backing (Hide)'!$A167,'Capacity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(Hide)'!$A167,'Capacity Summary'!$I$138:$BH$138,0))&lt;&gt;0,INDEX('Capacity Summary'!$I$139:$BH$238,MATCH('Capacity Backing (Hide)'!X$132,'Capacity Summary'!$B$139:$B$238,0),MATCH('Capacity Backing (Hide)'!$A167,'Capacity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(Hide)'!$A167,'Capacity Summary'!$I$138:$BH$138,0))&lt;&gt;0,INDEX('Capacity Summary'!$I$139:$BH$238,MATCH('Capacity Backing (Hide)'!Y$132,'Capacity Summary'!$B$139:$B$238,0),MATCH('Capacity Backing (Hide)'!$A167,'Capacity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(Hide)'!$A167,'Capacity Summary'!$I$138:$BH$138,0))&lt;&gt;0,INDEX('Capacity Summary'!$I$139:$BH$238,MATCH('Capacity Backing (Hide)'!Z$132,'Capacity Summary'!$B$139:$B$238,0),MATCH('Capacity Backing (Hide)'!$A167,'Capacity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(Hide)'!$A167,'Capacity Summary'!$I$138:$BH$138,0))&lt;&gt;0,INDEX('Capacity Summary'!$I$139:$BH$238,MATCH('Capacity Backing (Hide)'!AA$132,'Capacity Summary'!$B$139:$B$238,0),MATCH('Capacity Backing (Hide)'!$A167,'Capacity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(Hide)'!$A167,'Capacity Summary'!$I$138:$BH$138,0))&lt;&gt;0,INDEX('Capacity Summary'!$I$139:$BH$238,MATCH('Capacity Backing (Hide)'!AB$132,'Capacity Summary'!$B$139:$B$238,0),MATCH('Capacity Backing (Hide)'!$A167,'Capacity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(Hide)'!$A167,'Capacity Summary'!$I$138:$BH$138,0))&lt;&gt;0,INDEX('Capacity Summary'!$I$139:$BH$238,MATCH('Capacity Backing (Hide)'!AC$132,'Capacity Summary'!$B$139:$B$238,0),MATCH('Capacity Backing (Hide)'!$A167,'Capacity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(Hide)'!$A167,'Capacity Summary'!$I$138:$BH$138,0))&lt;&gt;0,INDEX('Capacity Summary'!$I$139:$BH$238,MATCH('Capacity Backing (Hide)'!AD$132,'Capacity Summary'!$B$139:$B$238,0),MATCH('Capacity Backing (Hide)'!$A167,'Capacity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(Hide)'!$A167,'Capacity Summary'!$I$138:$BH$138,0))&lt;&gt;0,INDEX('Capacity Summary'!$I$139:$BH$238,MATCH('Capacity Backing (Hide)'!AE$132,'Capacity Summary'!$B$139:$B$238,0),MATCH('Capacity Backing (Hide)'!$A167,'Capacity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(Hide)'!$A167,'Capacity Summary'!$I$138:$BH$138,0))&lt;&gt;0,INDEX('Capacity Summary'!$I$139:$BH$238,MATCH('Capacity Backing (Hide)'!AF$132,'Capacity Summary'!$B$139:$B$238,0),MATCH('Capacity Backing (Hide)'!$A167,'Capacity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(Hide)'!$A167,'Capacity Summary'!$I$138:$BH$138,0))&lt;&gt;0,INDEX('Capacity Summary'!$I$139:$BH$238,MATCH('Capacity Backing (Hide)'!AG$132,'Capacity Summary'!$B$139:$B$238,0),MATCH('Capacity Backing (Hide)'!$A167,'Capacity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(Hide)'!$A167,'Capacity Summary'!$I$138:$BH$138,0))&lt;&gt;0,INDEX('Capacity Summary'!$I$139:$BH$238,MATCH('Capacity Backing (Hide)'!AH$132,'Capacity Summary'!$B$139:$B$238,0),MATCH('Capacity Backing (Hide)'!$A167,'Capacity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(Hide)'!$A167,'Capacity Summary'!$I$138:$BH$138,0))&lt;&gt;0,INDEX('Capacity Summary'!$I$139:$BH$238,MATCH('Capacity Backing (Hide)'!AI$132,'Capacity Summary'!$B$139:$B$238,0),MATCH('Capacity Backing (Hide)'!$A167,'Capacity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(Hide)'!$A167,'Capacity Summary'!$I$138:$BH$138,0))&lt;&gt;0,INDEX('Capacity Summary'!$I$139:$BH$238,MATCH('Capacity Backing (Hide)'!AJ$132,'Capacity Summary'!$B$139:$B$238,0),MATCH('Capacity Backing (Hide)'!$A167,'Capacity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(Hide)'!$A167,'Capacity Summary'!$I$138:$BH$138,0))&lt;&gt;0,INDEX('Capacity Summary'!$I$139:$BH$238,MATCH('Capacity Backing (Hide)'!AK$132,'Capacity Summary'!$B$139:$B$238,0),MATCH('Capacity Backing (Hide)'!$A167,'Capacity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(Hide)'!$A167,'Capacity Summary'!$I$138:$BH$138,0))&lt;&gt;0,INDEX('Capacity Summary'!$I$139:$BH$238,MATCH('Capacity Backing (Hide)'!AL$132,'Capacity Summary'!$B$139:$B$238,0),MATCH('Capacity Backing (Hide)'!$A167,'Capacity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(Hide)'!$A167,'Capacity Summary'!$I$138:$BH$138,0))&lt;&gt;0,INDEX('Capacity Summary'!$I$139:$BH$238,MATCH('Capacity Backing (Hide)'!AM$132,'Capacity Summary'!$B$139:$B$238,0),MATCH('Capacity Backing (Hide)'!$A167,'Capacity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(Hide)'!$A167,'Capacity Summary'!$I$138:$BH$138,0))&lt;&gt;0,INDEX('Capacity Summary'!$I$139:$BH$238,MATCH('Capacity Backing (Hide)'!AN$132,'Capacity Summary'!$B$139:$B$238,0),MATCH('Capacity Backing (Hide)'!$A167,'Capacity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(Hide)'!$A167,'Capacity Summary'!$I$138:$BH$138,0))&lt;&gt;0,INDEX('Capacity Summary'!$I$139:$BH$238,MATCH('Capacity Backing (Hide)'!AO$132,'Capacity Summary'!$B$139:$B$238,0),MATCH('Capacity Backing (Hide)'!$A167,'Capacity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(Hide)'!$A167,'Capacity Summary'!$I$138:$BH$138,0))&lt;&gt;0,INDEX('Capacity Summary'!$I$139:$BH$238,MATCH('Capacity Backing (Hide)'!AP$132,'Capacity Summary'!$B$139:$B$238,0),MATCH('Capacity Backing (Hide)'!$A167,'Capacity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(Hide)'!$A167,'Capacity Summary'!$I$138:$BH$138,0))&lt;&gt;0,INDEX('Capacity Summary'!$I$139:$BH$238,MATCH('Capacity Backing (Hide)'!AQ$132,'Capacity Summary'!$B$139:$B$238,0),MATCH('Capacity Backing (Hide)'!$A167,'Capacity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(Hide)'!$A167,'Capacity Summary'!$I$138:$BH$138,0))&lt;&gt;0,INDEX('Capacity Summary'!$I$139:$BH$238,MATCH('Capacity Backing (Hide)'!AR$132,'Capacity Summary'!$B$139:$B$238,0),MATCH('Capacity Backing (Hide)'!$A167,'Capacity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(Hide)'!$A167,'Capacity Summary'!$I$138:$BH$138,0))&lt;&gt;0,INDEX('Capacity Summary'!$I$139:$BH$238,MATCH('Capacity Backing (Hide)'!AS$132,'Capacity Summary'!$B$139:$B$238,0),MATCH('Capacity Backing (Hide)'!$A167,'Capacity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(Hide)'!$A167,'Capacity Summary'!$I$138:$BH$138,0))&lt;&gt;0,INDEX('Capacity Summary'!$I$139:$BH$238,MATCH('Capacity Backing (Hide)'!AT$132,'Capacity Summary'!$B$139:$B$238,0),MATCH('Capacity Backing (Hide)'!$A167,'Capacity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(Hide)'!$A167,'Capacity Summary'!$I$138:$BH$138,0))&lt;&gt;0,INDEX('Capacity Summary'!$I$139:$BH$238,MATCH('Capacity Backing (Hide)'!AU$132,'Capacity Summary'!$B$139:$B$238,0),MATCH('Capacity Backing (Hide)'!$A167,'Capacity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(Hide)'!$A167,'Capacity Summary'!$I$138:$BH$138,0))&lt;&gt;0,INDEX('Capacity Summary'!$I$139:$BH$238,MATCH('Capacity Backing (Hide)'!AV$132,'Capacity Summary'!$B$139:$B$238,0),MATCH('Capacity Backing (Hide)'!$A167,'Capacity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(Hide)'!$A167,'Capacity Summary'!$I$138:$BH$138,0))&lt;&gt;0,INDEX('Capacity Summary'!$I$139:$BH$238,MATCH('Capacity Backing (Hide)'!AW$132,'Capacity Summary'!$B$139:$B$238,0),MATCH('Capacity Backing (Hide)'!$A167,'Capacity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(Hide)'!$A167,'Capacity Summary'!$I$138:$BH$138,0))&lt;&gt;0,INDEX('Capacity Summary'!$I$139:$BH$238,MATCH('Capacity Backing (Hide)'!AX$132,'Capacity Summary'!$B$139:$B$238,0),MATCH('Capacity Backing (Hide)'!$A167,'Capacity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(Hide)'!$A167,'Capacity Summary'!$I$138:$BH$138,0))&lt;&gt;0,INDEX('Capacity Summary'!$I$139:$BH$238,MATCH('Capacity Backing (Hide)'!AY$132,'Capacity Summary'!$B$139:$B$238,0),MATCH('Capacity Backing (Hide)'!$A167,'Capacity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(Hide)'!$A167,'Capacity Summary'!$I$138:$BH$138,0))&lt;&gt;0,INDEX('Capacity Summary'!$I$139:$BH$238,MATCH('Capacity Backing (Hide)'!AZ$132,'Capacity Summary'!$B$139:$B$238,0),MATCH('Capacity Backing (Hide)'!$A167,'Capacity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(Hide)'!$A167,'Capacity Summary'!$I$138:$BH$138,0))&lt;&gt;0,INDEX('Capacity Summary'!$I$139:$BH$238,MATCH('Capacity Backing (Hide)'!BA$132,'Capacity Summary'!$B$139:$B$238,0),MATCH('Capacity Backing (Hide)'!$A167,'Capacity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(Hide)'!$A167,'Capacity Summary'!$I$138:$BH$138,0))&lt;&gt;0,INDEX('Capacity Summary'!$I$139:$BH$238,MATCH('Capacity Backing (Hide)'!BB$132,'Capacity Summary'!$B$139:$B$238,0),MATCH('Capacity Backing (Hide)'!$A167,'Capacity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(Hide)'!$A167,'Capacity Summary'!$I$138:$BH$138,0))&lt;&gt;0,INDEX('Capacity Summary'!$I$139:$BH$238,MATCH('Capacity Backing (Hide)'!BC$132,'Capacity Summary'!$B$139:$B$238,0),MATCH('Capacity Backing (Hide)'!$A167,'Capacity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(Hide)'!$A167,'Capacity Summary'!$I$138:$BH$138,0))&lt;&gt;0,INDEX('Capacity Summary'!$I$139:$BH$238,MATCH('Capacity Backing (Hide)'!BD$132,'Capacity Summary'!$B$139:$B$238,0),MATCH('Capacity Backing (Hide)'!$A167,'Capacity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(Hide)'!$A167,'Capacity Summary'!$I$138:$BH$138,0))&lt;&gt;0,INDEX('Capacity Summary'!$I$139:$BH$238,MATCH('Capacity Backing (Hide)'!BE$132,'Capacity Summary'!$B$139:$B$238,0),MATCH('Capacity Backing (Hide)'!$A167,'Capacity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(Hide)'!$A167,'Capacity Summary'!$I$138:$BH$138,0))&lt;&gt;0,INDEX('Capacity Summary'!$I$139:$BH$238,MATCH('Capacity Backing (Hide)'!BF$132,'Capacity Summary'!$B$139:$B$238,0),MATCH('Capacity Backing (Hide)'!$A167,'Capacity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(Hide)'!$A167,'Capacity Summary'!$I$138:$BH$138,0))&lt;&gt;0,INDEX('Capacity Summary'!$I$139:$BH$238,MATCH('Capacity Backing (Hide)'!BG$132,'Capacity Summary'!$B$139:$B$238,0),MATCH('Capacity Backing (Hide)'!$A167,'Capacity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(Hide)'!$A167,'Capacity Summary'!$I$138:$BH$138,0))&lt;&gt;0,INDEX('Capacity Summary'!$I$139:$BH$238,MATCH('Capacity Backing (Hide)'!BH$132,'Capacity Summary'!$B$139:$B$238,0),MATCH('Capacity Backing (Hide)'!$A167,'Capacity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(Hide)'!$A167,'Capacity Summary'!$I$138:$BH$138,0))&lt;&gt;0,INDEX('Capacity Summary'!$I$139:$BH$238,MATCH('Capacity Backing (Hide)'!BI$132,'Capacity Summary'!$B$139:$B$238,0),MATCH('Capacity Backing (Hide)'!$A167,'Capacity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(Hide)'!$A167,'Capacity Summary'!$I$138:$BH$138,0))&lt;&gt;0,INDEX('Capacity Summary'!$I$139:$BH$238,MATCH('Capacity Backing (Hide)'!BJ$132,'Capacity Summary'!$B$139:$B$238,0),MATCH('Capacity Backing (Hide)'!$A167,'Capacity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(Hide)'!$A167,'Capacity Summary'!$I$138:$BH$138,0))&lt;&gt;0,INDEX('Capacity Summary'!$I$139:$BH$238,MATCH('Capacity Backing (Hide)'!BK$132,'Capacity Summary'!$B$139:$B$238,0),MATCH('Capacity Backing (Hide)'!$A167,'Capacity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(Hide)'!$A167,'Capacity Summary'!$I$138:$BH$138,0))&lt;&gt;0,INDEX('Capacity Summary'!$I$139:$BH$238,MATCH('Capacity Backing (Hide)'!BL$132,'Capacity Summary'!$B$139:$B$238,0),MATCH('Capacity Backing (Hide)'!$A167,'Capacity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(Hide)'!$A167,'Capacity Summary'!$I$138:$BH$138,0))&lt;&gt;0,INDEX('Capacity Summary'!$I$139:$BH$238,MATCH('Capacity Backing (Hide)'!BM$132,'Capacity Summary'!$B$139:$B$238,0),MATCH('Capacity Backing (Hide)'!$A167,'Capacity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(Hide)'!$A167,'Capacity Summary'!$I$138:$BH$138,0))&lt;&gt;0,INDEX('Capacity Summary'!$I$139:$BH$238,MATCH('Capacity Backing (Hide)'!BN$132,'Capacity Summary'!$B$139:$B$238,0),MATCH('Capacity Backing (Hide)'!$A167,'Capacity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(Hide)'!$A167,'Capacity Summary'!$I$138:$BH$138,0))&lt;&gt;0,INDEX('Capacity Summary'!$I$139:$BH$238,MATCH('Capacity Backing (Hide)'!BO$132,'Capacity Summary'!$B$139:$B$238,0),MATCH('Capacity Backing (Hide)'!$A167,'Capacity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(Hide)'!$A167,'Capacity Summary'!$I$138:$BH$138,0))&lt;&gt;0,INDEX('Capacity Summary'!$I$139:$BH$238,MATCH('Capacity Backing (Hide)'!BP$132,'Capacity Summary'!$B$139:$B$238,0),MATCH('Capacity Backing (Hide)'!$A167,'Capacity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(Hide)'!$A167,'Capacity Summary'!$I$138:$BH$138,0))&lt;&gt;0,INDEX('Capacity Summary'!$I$139:$BH$238,MATCH('Capacity Backing (Hide)'!BQ$132,'Capacity Summary'!$B$139:$B$238,0),MATCH('Capacity Backing (Hide)'!$A167,'Capacity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(Hide)'!$A167,'Capacity Summary'!$I$138:$BH$138,0))&lt;&gt;0,INDEX('Capacity Summary'!$I$139:$BH$238,MATCH('Capacity Backing (Hide)'!BR$132,'Capacity Summary'!$B$139:$B$238,0),MATCH('Capacity Backing (Hide)'!$A167,'Capacity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(Hide)'!$A167,'Capacity Summary'!$I$138:$BH$138,0))&lt;&gt;0,INDEX('Capacity Summary'!$I$139:$BH$238,MATCH('Capacity Backing (Hide)'!BS$132,'Capacity Summary'!$B$139:$B$238,0),MATCH('Capacity Backing (Hide)'!$A167,'Capacity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(Hide)'!$A167,'Capacity Summary'!$I$138:$BH$138,0))&lt;&gt;0,INDEX('Capacity Summary'!$I$139:$BH$238,MATCH('Capacity Backing (Hide)'!BT$132,'Capacity Summary'!$B$139:$B$238,0),MATCH('Capacity Backing (Hide)'!$A167,'Capacity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(Hide)'!$A167,'Capacity Summary'!$I$138:$BH$138,0))&lt;&gt;0,INDEX('Capacity Summary'!$I$139:$BH$238,MATCH('Capacity Backing (Hide)'!BU$132,'Capacity Summary'!$B$139:$B$238,0),MATCH('Capacity Backing (Hide)'!$A167,'Capacity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(Hide)'!$A167,'Capacity Summary'!$I$138:$BH$138,0))&lt;&gt;0,INDEX('Capacity Summary'!$I$139:$BH$238,MATCH('Capacity Backing (Hide)'!BV$132,'Capacity Summary'!$B$139:$B$238,0),MATCH('Capacity Backing (Hide)'!$A167,'Capacity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(Hide)'!$A167,'Capacity Summary'!$I$138:$BH$138,0))&lt;&gt;0,INDEX('Capacity Summary'!$I$139:$BH$238,MATCH('Capacity Backing (Hide)'!BW$132,'Capacity Summary'!$B$139:$B$238,0),MATCH('Capacity Backing (Hide)'!$A167,'Capacity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(Hide)'!$A167,'Capacity Summary'!$I$138:$BH$138,0))&lt;&gt;0,INDEX('Capacity Summary'!$I$139:$BH$238,MATCH('Capacity Backing (Hide)'!BX$132,'Capacity Summary'!$B$139:$B$238,0),MATCH('Capacity Backing (Hide)'!$A167,'Capacity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(Hide)'!$A167,'Capacity Summary'!$I$138:$BH$138,0))&lt;&gt;0,INDEX('Capacity Summary'!$I$139:$BH$238,MATCH('Capacity Backing (Hide)'!BY$132,'Capacity Summary'!$B$139:$B$238,0),MATCH('Capacity Backing (Hide)'!$A167,'Capacity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(Hide)'!$A167,'Capacity Summary'!$I$138:$BH$138,0))&lt;&gt;0,INDEX('Capacity Summary'!$I$139:$BH$238,MATCH('Capacity Backing (Hide)'!BZ$132,'Capacity Summary'!$B$139:$B$238,0),MATCH('Capacity Backing (Hide)'!$A167,'Capacity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(Hide)'!$A167,'Capacity Summary'!$I$138:$BH$138,0))&lt;&gt;0,INDEX('Capacity Summary'!$I$139:$BH$238,MATCH('Capacity Backing (Hide)'!CA$132,'Capacity Summary'!$B$139:$B$238,0),MATCH('Capacity Backing (Hide)'!$A167,'Capacity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(Hide)'!$A167,'Capacity Summary'!$I$138:$BH$138,0))&lt;&gt;0,INDEX('Capacity Summary'!$I$139:$BH$238,MATCH('Capacity Backing (Hide)'!CB$132,'Capacity Summary'!$B$139:$B$238,0),MATCH('Capacity Backing (Hide)'!$A167,'Capacity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(Hide)'!$A167,'Capacity Summary'!$I$138:$BH$138,0))&lt;&gt;0,INDEX('Capacity Summary'!$I$139:$BH$238,MATCH('Capacity Backing (Hide)'!CC$132,'Capacity Summary'!$B$139:$B$238,0),MATCH('Capacity Backing (Hide)'!$A167,'Capacity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(Hide)'!$A167,'Capacity Summary'!$I$138:$BH$138,0))&lt;&gt;0,INDEX('Capacity Summary'!$I$139:$BH$238,MATCH('Capacity Backing (Hide)'!CD$132,'Capacity Summary'!$B$139:$B$238,0),MATCH('Capacity Backing (Hide)'!$A167,'Capacity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(Hide)'!$A167,'Capacity Summary'!$I$138:$BH$138,0))&lt;&gt;0,INDEX('Capacity Summary'!$I$139:$BH$238,MATCH('Capacity Backing (Hide)'!CE$132,'Capacity Summary'!$B$139:$B$238,0),MATCH('Capacity Backing (Hide)'!$A167,'Capacity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(Hide)'!$A167,'Capacity Summary'!$I$138:$BH$138,0))&lt;&gt;0,INDEX('Capacity Summary'!$I$139:$BH$238,MATCH('Capacity Backing (Hide)'!CF$132,'Capacity Summary'!$B$139:$B$238,0),MATCH('Capacity Backing (Hide)'!$A167,'Capacity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(Hide)'!$A167,'Capacity Summary'!$I$138:$BH$138,0))&lt;&gt;0,INDEX('Capacity Summary'!$I$139:$BH$238,MATCH('Capacity Backing (Hide)'!CG$132,'Capacity Summary'!$B$139:$B$238,0),MATCH('Capacity Backing (Hide)'!$A167,'Capacity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(Hide)'!$A167,'Capacity Summary'!$I$138:$BH$138,0))&lt;&gt;0,INDEX('Capacity Summary'!$I$139:$BH$238,MATCH('Capacity Backing (Hide)'!CH$132,'Capacity Summary'!$B$139:$B$238,0),MATCH('Capacity Backing (Hide)'!$A167,'Capacity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(Hide)'!$A167,'Capacity Summary'!$I$138:$BH$138,0))&lt;&gt;0,INDEX('Capacity Summary'!$I$139:$BH$238,MATCH('Capacity Backing (Hide)'!CI$132,'Capacity Summary'!$B$139:$B$238,0),MATCH('Capacity Backing (Hide)'!$A167,'Capacity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(Hide)'!$A167,'Capacity Summary'!$I$138:$BH$138,0))&lt;&gt;0,INDEX('Capacity Summary'!$I$139:$BH$238,MATCH('Capacity Backing (Hide)'!CJ$132,'Capacity Summary'!$B$139:$B$238,0),MATCH('Capacity Backing (Hide)'!$A167,'Capacity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(Hide)'!$A167,'Capacity Summary'!$I$138:$BH$138,0))&lt;&gt;0,INDEX('Capacity Summary'!$I$139:$BH$238,MATCH('Capacity Backing (Hide)'!CK$132,'Capacity Summary'!$B$139:$B$238,0),MATCH('Capacity Backing (Hide)'!$A167,'Capacity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(Hide)'!$A167,'Capacity Summary'!$I$138:$BH$138,0))&lt;&gt;0,INDEX('Capacity Summary'!$I$139:$BH$238,MATCH('Capacity Backing (Hide)'!CL$132,'Capacity Summary'!$B$139:$B$238,0),MATCH('Capacity Backing (Hide)'!$A167,'Capacity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(Hide)'!$A167,'Capacity Summary'!$I$138:$BH$138,0))&lt;&gt;0,INDEX('Capacity Summary'!$I$139:$BH$238,MATCH('Capacity Backing (Hide)'!CM$132,'Capacity Summary'!$B$139:$B$238,0),MATCH('Capacity Backing (Hide)'!$A167,'Capacity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(Hide)'!$A167,'Capacity Summary'!$I$138:$BH$138,0))&lt;&gt;0,INDEX('Capacity Summary'!$I$139:$BH$238,MATCH('Capacity Backing (Hide)'!CN$132,'Capacity Summary'!$B$139:$B$238,0),MATCH('Capacity Backing (Hide)'!$A167,'Capacity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(Hide)'!$A167,'Capacity Summary'!$I$138:$BH$138,0))&lt;&gt;0,INDEX('Capacity Summary'!$I$139:$BH$238,MATCH('Capacity Backing (Hide)'!CO$132,'Capacity Summary'!$B$139:$B$238,0),MATCH('Capacity Backing (Hide)'!$A167,'Capacity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(Hide)'!$A167,'Capacity Summary'!$I$138:$BH$138,0))&lt;&gt;0,INDEX('Capacity Summary'!$I$139:$BH$238,MATCH('Capacity Backing (Hide)'!CP$132,'Capacity Summary'!$B$139:$B$238,0),MATCH('Capacity Backing (Hide)'!$A167,'Capacity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(Hide)'!$A167,'Capacity Summary'!$I$138:$BH$138,0))&lt;&gt;0,INDEX('Capacity Summary'!$I$139:$BH$238,MATCH('Capacity Backing (Hide)'!CQ$132,'Capacity Summary'!$B$139:$B$238,0),MATCH('Capacity Backing (Hide)'!$A167,'Capacity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(Hide)'!$A167,'Capacity Summary'!$I$138:$BH$138,0))&lt;&gt;0,INDEX('Capacity Summary'!$I$139:$BH$238,MATCH('Capacity Backing (Hide)'!CR$132,'Capacity Summary'!$B$139:$B$238,0),MATCH('Capacity Backing (Hide)'!$A167,'Capacity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(Hide)'!$A167,'Capacity Summary'!$I$138:$BH$138,0))&lt;&gt;0,INDEX('Capacity Summary'!$I$139:$BH$238,MATCH('Capacity Backing (Hide)'!CS$132,'Capacity Summary'!$B$139:$B$238,0),MATCH('Capacity Backing (Hide)'!$A167,'Capacity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(Hide)'!$A167,'Capacity Summary'!$I$138:$BH$138,0))&lt;&gt;0,INDEX('Capacity Summary'!$I$139:$BH$238,MATCH('Capacity Backing (Hide)'!CT$132,'Capacity Summary'!$B$139:$B$238,0),MATCH('Capacity Backing (Hide)'!$A167,'Capacity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(Hide)'!$A167,'Capacity Summary'!$I$138:$BH$138,0))&lt;&gt;0,INDEX('Capacity Summary'!$I$139:$BH$238,MATCH('Capacity Backing (Hide)'!CU$132,'Capacity Summary'!$B$139:$B$238,0),MATCH('Capacity Backing (Hide)'!$A167,'Capacity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(Hide)'!$A167,'Capacity Summary'!$I$138:$BH$138,0))&lt;&gt;0,INDEX('Capacity Summary'!$I$139:$BH$238,MATCH('Capacity Backing (Hide)'!CV$132,'Capacity Summary'!$B$139:$B$238,0),MATCH('Capacity Backing (Hide)'!$A167,'Capacity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(Hide)'!$A167,'Capacity Summary'!$I$138:$BH$138,0))&lt;&gt;0,INDEX('Capacity Summary'!$I$139:$BH$238,MATCH('Capacity Backing (Hide)'!CW$132,'Capacity Summary'!$B$139:$B$238,0),MATCH('Capacity Backing (Hide)'!$A167,'Capacity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8" spans="1:101" x14ac:dyDescent="0.35">
      <c r="A168" s="2">
        <f ca="1">'Required Capacity (Hide)'!E38</f>
        <v>44435</v>
      </c>
      <c r="B16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(Hide)'!$A168,'Capacity Summary'!$I$138:$BH$138,0))&lt;&gt;0,INDEX('Capacity Summary'!$I$139:$BH$238,MATCH('Capacity Backing (Hide)'!B$132,'Capacity Summary'!$B$139:$B$238,0),MATCH('Capacity Backing (Hide)'!$A168,'Capacity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(Hide)'!$A168,'Capacity Summary'!$I$138:$BH$138,0))&lt;&gt;0,INDEX('Capacity Summary'!$I$139:$BH$238,MATCH('Capacity Backing (Hide)'!C$132,'Capacity Summary'!$B$139:$B$238,0),MATCH('Capacity Backing (Hide)'!$A168,'Capacity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(Hide)'!$A168,'Capacity Summary'!$I$138:$BH$138,0))&lt;&gt;0,INDEX('Capacity Summary'!$I$139:$BH$238,MATCH('Capacity Backing (Hide)'!D$132,'Capacity Summary'!$B$139:$B$238,0),MATCH('Capacity Backing (Hide)'!$A168,'Capacity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(Hide)'!$A168,'Capacity Summary'!$I$138:$BH$138,0))&lt;&gt;0,INDEX('Capacity Summary'!$I$139:$BH$238,MATCH('Capacity Backing (Hide)'!E$132,'Capacity Summary'!$B$139:$B$238,0),MATCH('Capacity Backing (Hide)'!$A168,'Capacity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(Hide)'!$A168,'Capacity Summary'!$I$138:$BH$138,0))&lt;&gt;0,INDEX('Capacity Summary'!$I$139:$BH$238,MATCH('Capacity Backing (Hide)'!F$132,'Capacity Summary'!$B$139:$B$238,0),MATCH('Capacity Backing (Hide)'!$A168,'Capacity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(Hide)'!$A168,'Capacity Summary'!$I$138:$BH$138,0))&lt;&gt;0,INDEX('Capacity Summary'!$I$139:$BH$238,MATCH('Capacity Backing (Hide)'!G$132,'Capacity Summary'!$B$139:$B$238,0),MATCH('Capacity Backing (Hide)'!$A168,'Capacity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(Hide)'!$A168,'Capacity Summary'!$I$138:$BH$138,0))&lt;&gt;0,INDEX('Capacity Summary'!$I$139:$BH$238,MATCH('Capacity Backing (Hide)'!H$132,'Capacity Summary'!$B$139:$B$238,0),MATCH('Capacity Backing (Hide)'!$A168,'Capacity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(Hide)'!$A168,'Capacity Summary'!$I$138:$BH$138,0))&lt;&gt;0,INDEX('Capacity Summary'!$I$139:$BH$238,MATCH('Capacity Backing (Hide)'!I$132,'Capacity Summary'!$B$139:$B$238,0),MATCH('Capacity Backing (Hide)'!$A168,'Capacity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(Hide)'!$A168,'Capacity Summary'!$I$138:$BH$138,0))&lt;&gt;0,INDEX('Capacity Summary'!$I$139:$BH$238,MATCH('Capacity Backing (Hide)'!J$132,'Capacity Summary'!$B$139:$B$238,0),MATCH('Capacity Backing (Hide)'!$A168,'Capacity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(Hide)'!$A168,'Capacity Summary'!$I$138:$BH$138,0))&lt;&gt;0,INDEX('Capacity Summary'!$I$139:$BH$238,MATCH('Capacity Backing (Hide)'!K$132,'Capacity Summary'!$B$139:$B$238,0),MATCH('Capacity Backing (Hide)'!$A168,'Capacity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(Hide)'!$A168,'Capacity Summary'!$I$138:$BH$138,0))&lt;&gt;0,INDEX('Capacity Summary'!$I$139:$BH$238,MATCH('Capacity Backing (Hide)'!L$132,'Capacity Summary'!$B$139:$B$238,0),MATCH('Capacity Backing (Hide)'!$A168,'Capacity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(Hide)'!$A168,'Capacity Summary'!$I$138:$BH$138,0))&lt;&gt;0,INDEX('Capacity Summary'!$I$139:$BH$238,MATCH('Capacity Backing (Hide)'!M$132,'Capacity Summary'!$B$139:$B$238,0),MATCH('Capacity Backing (Hide)'!$A168,'Capacity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(Hide)'!$A168,'Capacity Summary'!$I$138:$BH$138,0))&lt;&gt;0,INDEX('Capacity Summary'!$I$139:$BH$238,MATCH('Capacity Backing (Hide)'!N$132,'Capacity Summary'!$B$139:$B$238,0),MATCH('Capacity Backing (Hide)'!$A168,'Capacity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(Hide)'!$A168,'Capacity Summary'!$I$138:$BH$138,0))&lt;&gt;0,INDEX('Capacity Summary'!$I$139:$BH$238,MATCH('Capacity Backing (Hide)'!O$132,'Capacity Summary'!$B$139:$B$238,0),MATCH('Capacity Backing (Hide)'!$A168,'Capacity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(Hide)'!$A168,'Capacity Summary'!$I$138:$BH$138,0))&lt;&gt;0,INDEX('Capacity Summary'!$I$139:$BH$238,MATCH('Capacity Backing (Hide)'!P$132,'Capacity Summary'!$B$139:$B$238,0),MATCH('Capacity Backing (Hide)'!$A168,'Capacity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(Hide)'!$A168,'Capacity Summary'!$I$138:$BH$138,0))&lt;&gt;0,INDEX('Capacity Summary'!$I$139:$BH$238,MATCH('Capacity Backing (Hide)'!Q$132,'Capacity Summary'!$B$139:$B$238,0),MATCH('Capacity Backing (Hide)'!$A168,'Capacity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(Hide)'!$A168,'Capacity Summary'!$I$138:$BH$138,0))&lt;&gt;0,INDEX('Capacity Summary'!$I$139:$BH$238,MATCH('Capacity Backing (Hide)'!R$132,'Capacity Summary'!$B$139:$B$238,0),MATCH('Capacity Backing (Hide)'!$A168,'Capacity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(Hide)'!$A168,'Capacity Summary'!$I$138:$BH$138,0))&lt;&gt;0,INDEX('Capacity Summary'!$I$139:$BH$238,MATCH('Capacity Backing (Hide)'!S$132,'Capacity Summary'!$B$139:$B$238,0),MATCH('Capacity Backing (Hide)'!$A168,'Capacity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(Hide)'!$A168,'Capacity Summary'!$I$138:$BH$138,0))&lt;&gt;0,INDEX('Capacity Summary'!$I$139:$BH$238,MATCH('Capacity Backing (Hide)'!T$132,'Capacity Summary'!$B$139:$B$238,0),MATCH('Capacity Backing (Hide)'!$A168,'Capacity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(Hide)'!$A168,'Capacity Summary'!$I$138:$BH$138,0))&lt;&gt;0,INDEX('Capacity Summary'!$I$139:$BH$238,MATCH('Capacity Backing (Hide)'!U$132,'Capacity Summary'!$B$139:$B$238,0),MATCH('Capacity Backing (Hide)'!$A168,'Capacity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(Hide)'!$A168,'Capacity Summary'!$I$138:$BH$138,0))&lt;&gt;0,INDEX('Capacity Summary'!$I$139:$BH$238,MATCH('Capacity Backing (Hide)'!V$132,'Capacity Summary'!$B$139:$B$238,0),MATCH('Capacity Backing (Hide)'!$A168,'Capacity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(Hide)'!$A168,'Capacity Summary'!$I$138:$BH$138,0))&lt;&gt;0,INDEX('Capacity Summary'!$I$139:$BH$238,MATCH('Capacity Backing (Hide)'!W$132,'Capacity Summary'!$B$139:$B$238,0),MATCH('Capacity Backing (Hide)'!$A168,'Capacity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(Hide)'!$A168,'Capacity Summary'!$I$138:$BH$138,0))&lt;&gt;0,INDEX('Capacity Summary'!$I$139:$BH$238,MATCH('Capacity Backing (Hide)'!X$132,'Capacity Summary'!$B$139:$B$238,0),MATCH('Capacity Backing (Hide)'!$A168,'Capacity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(Hide)'!$A168,'Capacity Summary'!$I$138:$BH$138,0))&lt;&gt;0,INDEX('Capacity Summary'!$I$139:$BH$238,MATCH('Capacity Backing (Hide)'!Y$132,'Capacity Summary'!$B$139:$B$238,0),MATCH('Capacity Backing (Hide)'!$A168,'Capacity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(Hide)'!$A168,'Capacity Summary'!$I$138:$BH$138,0))&lt;&gt;0,INDEX('Capacity Summary'!$I$139:$BH$238,MATCH('Capacity Backing (Hide)'!Z$132,'Capacity Summary'!$B$139:$B$238,0),MATCH('Capacity Backing (Hide)'!$A168,'Capacity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(Hide)'!$A168,'Capacity Summary'!$I$138:$BH$138,0))&lt;&gt;0,INDEX('Capacity Summary'!$I$139:$BH$238,MATCH('Capacity Backing (Hide)'!AA$132,'Capacity Summary'!$B$139:$B$238,0),MATCH('Capacity Backing (Hide)'!$A168,'Capacity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(Hide)'!$A168,'Capacity Summary'!$I$138:$BH$138,0))&lt;&gt;0,INDEX('Capacity Summary'!$I$139:$BH$238,MATCH('Capacity Backing (Hide)'!AB$132,'Capacity Summary'!$B$139:$B$238,0),MATCH('Capacity Backing (Hide)'!$A168,'Capacity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(Hide)'!$A168,'Capacity Summary'!$I$138:$BH$138,0))&lt;&gt;0,INDEX('Capacity Summary'!$I$139:$BH$238,MATCH('Capacity Backing (Hide)'!AC$132,'Capacity Summary'!$B$139:$B$238,0),MATCH('Capacity Backing (Hide)'!$A168,'Capacity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(Hide)'!$A168,'Capacity Summary'!$I$138:$BH$138,0))&lt;&gt;0,INDEX('Capacity Summary'!$I$139:$BH$238,MATCH('Capacity Backing (Hide)'!AD$132,'Capacity Summary'!$B$139:$B$238,0),MATCH('Capacity Backing (Hide)'!$A168,'Capacity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(Hide)'!$A168,'Capacity Summary'!$I$138:$BH$138,0))&lt;&gt;0,INDEX('Capacity Summary'!$I$139:$BH$238,MATCH('Capacity Backing (Hide)'!AE$132,'Capacity Summary'!$B$139:$B$238,0),MATCH('Capacity Backing (Hide)'!$A168,'Capacity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(Hide)'!$A168,'Capacity Summary'!$I$138:$BH$138,0))&lt;&gt;0,INDEX('Capacity Summary'!$I$139:$BH$238,MATCH('Capacity Backing (Hide)'!AF$132,'Capacity Summary'!$B$139:$B$238,0),MATCH('Capacity Backing (Hide)'!$A168,'Capacity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(Hide)'!$A168,'Capacity Summary'!$I$138:$BH$138,0))&lt;&gt;0,INDEX('Capacity Summary'!$I$139:$BH$238,MATCH('Capacity Backing (Hide)'!AG$132,'Capacity Summary'!$B$139:$B$238,0),MATCH('Capacity Backing (Hide)'!$A168,'Capacity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(Hide)'!$A168,'Capacity Summary'!$I$138:$BH$138,0))&lt;&gt;0,INDEX('Capacity Summary'!$I$139:$BH$238,MATCH('Capacity Backing (Hide)'!AH$132,'Capacity Summary'!$B$139:$B$238,0),MATCH('Capacity Backing (Hide)'!$A168,'Capacity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(Hide)'!$A168,'Capacity Summary'!$I$138:$BH$138,0))&lt;&gt;0,INDEX('Capacity Summary'!$I$139:$BH$238,MATCH('Capacity Backing (Hide)'!AI$132,'Capacity Summary'!$B$139:$B$238,0),MATCH('Capacity Backing (Hide)'!$A168,'Capacity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(Hide)'!$A168,'Capacity Summary'!$I$138:$BH$138,0))&lt;&gt;0,INDEX('Capacity Summary'!$I$139:$BH$238,MATCH('Capacity Backing (Hide)'!AJ$132,'Capacity Summary'!$B$139:$B$238,0),MATCH('Capacity Backing (Hide)'!$A168,'Capacity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(Hide)'!$A168,'Capacity Summary'!$I$138:$BH$138,0))&lt;&gt;0,INDEX('Capacity Summary'!$I$139:$BH$238,MATCH('Capacity Backing (Hide)'!AK$132,'Capacity Summary'!$B$139:$B$238,0),MATCH('Capacity Backing (Hide)'!$A168,'Capacity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(Hide)'!$A168,'Capacity Summary'!$I$138:$BH$138,0))&lt;&gt;0,INDEX('Capacity Summary'!$I$139:$BH$238,MATCH('Capacity Backing (Hide)'!AL$132,'Capacity Summary'!$B$139:$B$238,0),MATCH('Capacity Backing (Hide)'!$A168,'Capacity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(Hide)'!$A168,'Capacity Summary'!$I$138:$BH$138,0))&lt;&gt;0,INDEX('Capacity Summary'!$I$139:$BH$238,MATCH('Capacity Backing (Hide)'!AM$132,'Capacity Summary'!$B$139:$B$238,0),MATCH('Capacity Backing (Hide)'!$A168,'Capacity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(Hide)'!$A168,'Capacity Summary'!$I$138:$BH$138,0))&lt;&gt;0,INDEX('Capacity Summary'!$I$139:$BH$238,MATCH('Capacity Backing (Hide)'!AN$132,'Capacity Summary'!$B$139:$B$238,0),MATCH('Capacity Backing (Hide)'!$A168,'Capacity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(Hide)'!$A168,'Capacity Summary'!$I$138:$BH$138,0))&lt;&gt;0,INDEX('Capacity Summary'!$I$139:$BH$238,MATCH('Capacity Backing (Hide)'!AO$132,'Capacity Summary'!$B$139:$B$238,0),MATCH('Capacity Backing (Hide)'!$A168,'Capacity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(Hide)'!$A168,'Capacity Summary'!$I$138:$BH$138,0))&lt;&gt;0,INDEX('Capacity Summary'!$I$139:$BH$238,MATCH('Capacity Backing (Hide)'!AP$132,'Capacity Summary'!$B$139:$B$238,0),MATCH('Capacity Backing (Hide)'!$A168,'Capacity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(Hide)'!$A168,'Capacity Summary'!$I$138:$BH$138,0))&lt;&gt;0,INDEX('Capacity Summary'!$I$139:$BH$238,MATCH('Capacity Backing (Hide)'!AQ$132,'Capacity Summary'!$B$139:$B$238,0),MATCH('Capacity Backing (Hide)'!$A168,'Capacity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(Hide)'!$A168,'Capacity Summary'!$I$138:$BH$138,0))&lt;&gt;0,INDEX('Capacity Summary'!$I$139:$BH$238,MATCH('Capacity Backing (Hide)'!AR$132,'Capacity Summary'!$B$139:$B$238,0),MATCH('Capacity Backing (Hide)'!$A168,'Capacity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(Hide)'!$A168,'Capacity Summary'!$I$138:$BH$138,0))&lt;&gt;0,INDEX('Capacity Summary'!$I$139:$BH$238,MATCH('Capacity Backing (Hide)'!AS$132,'Capacity Summary'!$B$139:$B$238,0),MATCH('Capacity Backing (Hide)'!$A168,'Capacity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(Hide)'!$A168,'Capacity Summary'!$I$138:$BH$138,0))&lt;&gt;0,INDEX('Capacity Summary'!$I$139:$BH$238,MATCH('Capacity Backing (Hide)'!AT$132,'Capacity Summary'!$B$139:$B$238,0),MATCH('Capacity Backing (Hide)'!$A168,'Capacity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(Hide)'!$A168,'Capacity Summary'!$I$138:$BH$138,0))&lt;&gt;0,INDEX('Capacity Summary'!$I$139:$BH$238,MATCH('Capacity Backing (Hide)'!AU$132,'Capacity Summary'!$B$139:$B$238,0),MATCH('Capacity Backing (Hide)'!$A168,'Capacity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(Hide)'!$A168,'Capacity Summary'!$I$138:$BH$138,0))&lt;&gt;0,INDEX('Capacity Summary'!$I$139:$BH$238,MATCH('Capacity Backing (Hide)'!AV$132,'Capacity Summary'!$B$139:$B$238,0),MATCH('Capacity Backing (Hide)'!$A168,'Capacity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(Hide)'!$A168,'Capacity Summary'!$I$138:$BH$138,0))&lt;&gt;0,INDEX('Capacity Summary'!$I$139:$BH$238,MATCH('Capacity Backing (Hide)'!AW$132,'Capacity Summary'!$B$139:$B$238,0),MATCH('Capacity Backing (Hide)'!$A168,'Capacity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(Hide)'!$A168,'Capacity Summary'!$I$138:$BH$138,0))&lt;&gt;0,INDEX('Capacity Summary'!$I$139:$BH$238,MATCH('Capacity Backing (Hide)'!AX$132,'Capacity Summary'!$B$139:$B$238,0),MATCH('Capacity Backing (Hide)'!$A168,'Capacity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(Hide)'!$A168,'Capacity Summary'!$I$138:$BH$138,0))&lt;&gt;0,INDEX('Capacity Summary'!$I$139:$BH$238,MATCH('Capacity Backing (Hide)'!AY$132,'Capacity Summary'!$B$139:$B$238,0),MATCH('Capacity Backing (Hide)'!$A168,'Capacity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(Hide)'!$A168,'Capacity Summary'!$I$138:$BH$138,0))&lt;&gt;0,INDEX('Capacity Summary'!$I$139:$BH$238,MATCH('Capacity Backing (Hide)'!AZ$132,'Capacity Summary'!$B$139:$B$238,0),MATCH('Capacity Backing (Hide)'!$A168,'Capacity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(Hide)'!$A168,'Capacity Summary'!$I$138:$BH$138,0))&lt;&gt;0,INDEX('Capacity Summary'!$I$139:$BH$238,MATCH('Capacity Backing (Hide)'!BA$132,'Capacity Summary'!$B$139:$B$238,0),MATCH('Capacity Backing (Hide)'!$A168,'Capacity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(Hide)'!$A168,'Capacity Summary'!$I$138:$BH$138,0))&lt;&gt;0,INDEX('Capacity Summary'!$I$139:$BH$238,MATCH('Capacity Backing (Hide)'!BB$132,'Capacity Summary'!$B$139:$B$238,0),MATCH('Capacity Backing (Hide)'!$A168,'Capacity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(Hide)'!$A168,'Capacity Summary'!$I$138:$BH$138,0))&lt;&gt;0,INDEX('Capacity Summary'!$I$139:$BH$238,MATCH('Capacity Backing (Hide)'!BC$132,'Capacity Summary'!$B$139:$B$238,0),MATCH('Capacity Backing (Hide)'!$A168,'Capacity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(Hide)'!$A168,'Capacity Summary'!$I$138:$BH$138,0))&lt;&gt;0,INDEX('Capacity Summary'!$I$139:$BH$238,MATCH('Capacity Backing (Hide)'!BD$132,'Capacity Summary'!$B$139:$B$238,0),MATCH('Capacity Backing (Hide)'!$A168,'Capacity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(Hide)'!$A168,'Capacity Summary'!$I$138:$BH$138,0))&lt;&gt;0,INDEX('Capacity Summary'!$I$139:$BH$238,MATCH('Capacity Backing (Hide)'!BE$132,'Capacity Summary'!$B$139:$B$238,0),MATCH('Capacity Backing (Hide)'!$A168,'Capacity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(Hide)'!$A168,'Capacity Summary'!$I$138:$BH$138,0))&lt;&gt;0,INDEX('Capacity Summary'!$I$139:$BH$238,MATCH('Capacity Backing (Hide)'!BF$132,'Capacity Summary'!$B$139:$B$238,0),MATCH('Capacity Backing (Hide)'!$A168,'Capacity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(Hide)'!$A168,'Capacity Summary'!$I$138:$BH$138,0))&lt;&gt;0,INDEX('Capacity Summary'!$I$139:$BH$238,MATCH('Capacity Backing (Hide)'!BG$132,'Capacity Summary'!$B$139:$B$238,0),MATCH('Capacity Backing (Hide)'!$A168,'Capacity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(Hide)'!$A168,'Capacity Summary'!$I$138:$BH$138,0))&lt;&gt;0,INDEX('Capacity Summary'!$I$139:$BH$238,MATCH('Capacity Backing (Hide)'!BH$132,'Capacity Summary'!$B$139:$B$238,0),MATCH('Capacity Backing (Hide)'!$A168,'Capacity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(Hide)'!$A168,'Capacity Summary'!$I$138:$BH$138,0))&lt;&gt;0,INDEX('Capacity Summary'!$I$139:$BH$238,MATCH('Capacity Backing (Hide)'!BI$132,'Capacity Summary'!$B$139:$B$238,0),MATCH('Capacity Backing (Hide)'!$A168,'Capacity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(Hide)'!$A168,'Capacity Summary'!$I$138:$BH$138,0))&lt;&gt;0,INDEX('Capacity Summary'!$I$139:$BH$238,MATCH('Capacity Backing (Hide)'!BJ$132,'Capacity Summary'!$B$139:$B$238,0),MATCH('Capacity Backing (Hide)'!$A168,'Capacity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(Hide)'!$A168,'Capacity Summary'!$I$138:$BH$138,0))&lt;&gt;0,INDEX('Capacity Summary'!$I$139:$BH$238,MATCH('Capacity Backing (Hide)'!BK$132,'Capacity Summary'!$B$139:$B$238,0),MATCH('Capacity Backing (Hide)'!$A168,'Capacity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(Hide)'!$A168,'Capacity Summary'!$I$138:$BH$138,0))&lt;&gt;0,INDEX('Capacity Summary'!$I$139:$BH$238,MATCH('Capacity Backing (Hide)'!BL$132,'Capacity Summary'!$B$139:$B$238,0),MATCH('Capacity Backing (Hide)'!$A168,'Capacity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(Hide)'!$A168,'Capacity Summary'!$I$138:$BH$138,0))&lt;&gt;0,INDEX('Capacity Summary'!$I$139:$BH$238,MATCH('Capacity Backing (Hide)'!BM$132,'Capacity Summary'!$B$139:$B$238,0),MATCH('Capacity Backing (Hide)'!$A168,'Capacity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(Hide)'!$A168,'Capacity Summary'!$I$138:$BH$138,0))&lt;&gt;0,INDEX('Capacity Summary'!$I$139:$BH$238,MATCH('Capacity Backing (Hide)'!BN$132,'Capacity Summary'!$B$139:$B$238,0),MATCH('Capacity Backing (Hide)'!$A168,'Capacity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(Hide)'!$A168,'Capacity Summary'!$I$138:$BH$138,0))&lt;&gt;0,INDEX('Capacity Summary'!$I$139:$BH$238,MATCH('Capacity Backing (Hide)'!BO$132,'Capacity Summary'!$B$139:$B$238,0),MATCH('Capacity Backing (Hide)'!$A168,'Capacity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(Hide)'!$A168,'Capacity Summary'!$I$138:$BH$138,0))&lt;&gt;0,INDEX('Capacity Summary'!$I$139:$BH$238,MATCH('Capacity Backing (Hide)'!BP$132,'Capacity Summary'!$B$139:$B$238,0),MATCH('Capacity Backing (Hide)'!$A168,'Capacity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(Hide)'!$A168,'Capacity Summary'!$I$138:$BH$138,0))&lt;&gt;0,INDEX('Capacity Summary'!$I$139:$BH$238,MATCH('Capacity Backing (Hide)'!BQ$132,'Capacity Summary'!$B$139:$B$238,0),MATCH('Capacity Backing (Hide)'!$A168,'Capacity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(Hide)'!$A168,'Capacity Summary'!$I$138:$BH$138,0))&lt;&gt;0,INDEX('Capacity Summary'!$I$139:$BH$238,MATCH('Capacity Backing (Hide)'!BR$132,'Capacity Summary'!$B$139:$B$238,0),MATCH('Capacity Backing (Hide)'!$A168,'Capacity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(Hide)'!$A168,'Capacity Summary'!$I$138:$BH$138,0))&lt;&gt;0,INDEX('Capacity Summary'!$I$139:$BH$238,MATCH('Capacity Backing (Hide)'!BS$132,'Capacity Summary'!$B$139:$B$238,0),MATCH('Capacity Backing (Hide)'!$A168,'Capacity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(Hide)'!$A168,'Capacity Summary'!$I$138:$BH$138,0))&lt;&gt;0,INDEX('Capacity Summary'!$I$139:$BH$238,MATCH('Capacity Backing (Hide)'!BT$132,'Capacity Summary'!$B$139:$B$238,0),MATCH('Capacity Backing (Hide)'!$A168,'Capacity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(Hide)'!$A168,'Capacity Summary'!$I$138:$BH$138,0))&lt;&gt;0,INDEX('Capacity Summary'!$I$139:$BH$238,MATCH('Capacity Backing (Hide)'!BU$132,'Capacity Summary'!$B$139:$B$238,0),MATCH('Capacity Backing (Hide)'!$A168,'Capacity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(Hide)'!$A168,'Capacity Summary'!$I$138:$BH$138,0))&lt;&gt;0,INDEX('Capacity Summary'!$I$139:$BH$238,MATCH('Capacity Backing (Hide)'!BV$132,'Capacity Summary'!$B$139:$B$238,0),MATCH('Capacity Backing (Hide)'!$A168,'Capacity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(Hide)'!$A168,'Capacity Summary'!$I$138:$BH$138,0))&lt;&gt;0,INDEX('Capacity Summary'!$I$139:$BH$238,MATCH('Capacity Backing (Hide)'!BW$132,'Capacity Summary'!$B$139:$B$238,0),MATCH('Capacity Backing (Hide)'!$A168,'Capacity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(Hide)'!$A168,'Capacity Summary'!$I$138:$BH$138,0))&lt;&gt;0,INDEX('Capacity Summary'!$I$139:$BH$238,MATCH('Capacity Backing (Hide)'!BX$132,'Capacity Summary'!$B$139:$B$238,0),MATCH('Capacity Backing (Hide)'!$A168,'Capacity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(Hide)'!$A168,'Capacity Summary'!$I$138:$BH$138,0))&lt;&gt;0,INDEX('Capacity Summary'!$I$139:$BH$238,MATCH('Capacity Backing (Hide)'!BY$132,'Capacity Summary'!$B$139:$B$238,0),MATCH('Capacity Backing (Hide)'!$A168,'Capacity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(Hide)'!$A168,'Capacity Summary'!$I$138:$BH$138,0))&lt;&gt;0,INDEX('Capacity Summary'!$I$139:$BH$238,MATCH('Capacity Backing (Hide)'!BZ$132,'Capacity Summary'!$B$139:$B$238,0),MATCH('Capacity Backing (Hide)'!$A168,'Capacity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(Hide)'!$A168,'Capacity Summary'!$I$138:$BH$138,0))&lt;&gt;0,INDEX('Capacity Summary'!$I$139:$BH$238,MATCH('Capacity Backing (Hide)'!CA$132,'Capacity Summary'!$B$139:$B$238,0),MATCH('Capacity Backing (Hide)'!$A168,'Capacity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(Hide)'!$A168,'Capacity Summary'!$I$138:$BH$138,0))&lt;&gt;0,INDEX('Capacity Summary'!$I$139:$BH$238,MATCH('Capacity Backing (Hide)'!CB$132,'Capacity Summary'!$B$139:$B$238,0),MATCH('Capacity Backing (Hide)'!$A168,'Capacity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(Hide)'!$A168,'Capacity Summary'!$I$138:$BH$138,0))&lt;&gt;0,INDEX('Capacity Summary'!$I$139:$BH$238,MATCH('Capacity Backing (Hide)'!CC$132,'Capacity Summary'!$B$139:$B$238,0),MATCH('Capacity Backing (Hide)'!$A168,'Capacity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(Hide)'!$A168,'Capacity Summary'!$I$138:$BH$138,0))&lt;&gt;0,INDEX('Capacity Summary'!$I$139:$BH$238,MATCH('Capacity Backing (Hide)'!CD$132,'Capacity Summary'!$B$139:$B$238,0),MATCH('Capacity Backing (Hide)'!$A168,'Capacity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(Hide)'!$A168,'Capacity Summary'!$I$138:$BH$138,0))&lt;&gt;0,INDEX('Capacity Summary'!$I$139:$BH$238,MATCH('Capacity Backing (Hide)'!CE$132,'Capacity Summary'!$B$139:$B$238,0),MATCH('Capacity Backing (Hide)'!$A168,'Capacity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(Hide)'!$A168,'Capacity Summary'!$I$138:$BH$138,0))&lt;&gt;0,INDEX('Capacity Summary'!$I$139:$BH$238,MATCH('Capacity Backing (Hide)'!CF$132,'Capacity Summary'!$B$139:$B$238,0),MATCH('Capacity Backing (Hide)'!$A168,'Capacity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(Hide)'!$A168,'Capacity Summary'!$I$138:$BH$138,0))&lt;&gt;0,INDEX('Capacity Summary'!$I$139:$BH$238,MATCH('Capacity Backing (Hide)'!CG$132,'Capacity Summary'!$B$139:$B$238,0),MATCH('Capacity Backing (Hide)'!$A168,'Capacity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(Hide)'!$A168,'Capacity Summary'!$I$138:$BH$138,0))&lt;&gt;0,INDEX('Capacity Summary'!$I$139:$BH$238,MATCH('Capacity Backing (Hide)'!CH$132,'Capacity Summary'!$B$139:$B$238,0),MATCH('Capacity Backing (Hide)'!$A168,'Capacity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(Hide)'!$A168,'Capacity Summary'!$I$138:$BH$138,0))&lt;&gt;0,INDEX('Capacity Summary'!$I$139:$BH$238,MATCH('Capacity Backing (Hide)'!CI$132,'Capacity Summary'!$B$139:$B$238,0),MATCH('Capacity Backing (Hide)'!$A168,'Capacity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(Hide)'!$A168,'Capacity Summary'!$I$138:$BH$138,0))&lt;&gt;0,INDEX('Capacity Summary'!$I$139:$BH$238,MATCH('Capacity Backing (Hide)'!CJ$132,'Capacity Summary'!$B$139:$B$238,0),MATCH('Capacity Backing (Hide)'!$A168,'Capacity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(Hide)'!$A168,'Capacity Summary'!$I$138:$BH$138,0))&lt;&gt;0,INDEX('Capacity Summary'!$I$139:$BH$238,MATCH('Capacity Backing (Hide)'!CK$132,'Capacity Summary'!$B$139:$B$238,0),MATCH('Capacity Backing (Hide)'!$A168,'Capacity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(Hide)'!$A168,'Capacity Summary'!$I$138:$BH$138,0))&lt;&gt;0,INDEX('Capacity Summary'!$I$139:$BH$238,MATCH('Capacity Backing (Hide)'!CL$132,'Capacity Summary'!$B$139:$B$238,0),MATCH('Capacity Backing (Hide)'!$A168,'Capacity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(Hide)'!$A168,'Capacity Summary'!$I$138:$BH$138,0))&lt;&gt;0,INDEX('Capacity Summary'!$I$139:$BH$238,MATCH('Capacity Backing (Hide)'!CM$132,'Capacity Summary'!$B$139:$B$238,0),MATCH('Capacity Backing (Hide)'!$A168,'Capacity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(Hide)'!$A168,'Capacity Summary'!$I$138:$BH$138,0))&lt;&gt;0,INDEX('Capacity Summary'!$I$139:$BH$238,MATCH('Capacity Backing (Hide)'!CN$132,'Capacity Summary'!$B$139:$B$238,0),MATCH('Capacity Backing (Hide)'!$A168,'Capacity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(Hide)'!$A168,'Capacity Summary'!$I$138:$BH$138,0))&lt;&gt;0,INDEX('Capacity Summary'!$I$139:$BH$238,MATCH('Capacity Backing (Hide)'!CO$132,'Capacity Summary'!$B$139:$B$238,0),MATCH('Capacity Backing (Hide)'!$A168,'Capacity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(Hide)'!$A168,'Capacity Summary'!$I$138:$BH$138,0))&lt;&gt;0,INDEX('Capacity Summary'!$I$139:$BH$238,MATCH('Capacity Backing (Hide)'!CP$132,'Capacity Summary'!$B$139:$B$238,0),MATCH('Capacity Backing (Hide)'!$A168,'Capacity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(Hide)'!$A168,'Capacity Summary'!$I$138:$BH$138,0))&lt;&gt;0,INDEX('Capacity Summary'!$I$139:$BH$238,MATCH('Capacity Backing (Hide)'!CQ$132,'Capacity Summary'!$B$139:$B$238,0),MATCH('Capacity Backing (Hide)'!$A168,'Capacity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(Hide)'!$A168,'Capacity Summary'!$I$138:$BH$138,0))&lt;&gt;0,INDEX('Capacity Summary'!$I$139:$BH$238,MATCH('Capacity Backing (Hide)'!CR$132,'Capacity Summary'!$B$139:$B$238,0),MATCH('Capacity Backing (Hide)'!$A168,'Capacity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(Hide)'!$A168,'Capacity Summary'!$I$138:$BH$138,0))&lt;&gt;0,INDEX('Capacity Summary'!$I$139:$BH$238,MATCH('Capacity Backing (Hide)'!CS$132,'Capacity Summary'!$B$139:$B$238,0),MATCH('Capacity Backing (Hide)'!$A168,'Capacity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(Hide)'!$A168,'Capacity Summary'!$I$138:$BH$138,0))&lt;&gt;0,INDEX('Capacity Summary'!$I$139:$BH$238,MATCH('Capacity Backing (Hide)'!CT$132,'Capacity Summary'!$B$139:$B$238,0),MATCH('Capacity Backing (Hide)'!$A168,'Capacity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(Hide)'!$A168,'Capacity Summary'!$I$138:$BH$138,0))&lt;&gt;0,INDEX('Capacity Summary'!$I$139:$BH$238,MATCH('Capacity Backing (Hide)'!CU$132,'Capacity Summary'!$B$139:$B$238,0),MATCH('Capacity Backing (Hide)'!$A168,'Capacity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(Hide)'!$A168,'Capacity Summary'!$I$138:$BH$138,0))&lt;&gt;0,INDEX('Capacity Summary'!$I$139:$BH$238,MATCH('Capacity Backing (Hide)'!CV$132,'Capacity Summary'!$B$139:$B$238,0),MATCH('Capacity Backing (Hide)'!$A168,'Capacity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(Hide)'!$A168,'Capacity Summary'!$I$138:$BH$138,0))&lt;&gt;0,INDEX('Capacity Summary'!$I$139:$BH$238,MATCH('Capacity Backing (Hide)'!CW$132,'Capacity Summary'!$B$139:$B$238,0),MATCH('Capacity Backing (Hide)'!$A168,'Capacity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9" spans="1:101" x14ac:dyDescent="0.35">
      <c r="A169" s="2">
        <f ca="1">'Required Capacity (Hide)'!E39</f>
        <v>44442</v>
      </c>
      <c r="B16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(Hide)'!$A169,'Capacity Summary'!$I$138:$BH$138,0))&lt;&gt;0,INDEX('Capacity Summary'!$I$139:$BH$238,MATCH('Capacity Backing (Hide)'!B$132,'Capacity Summary'!$B$139:$B$238,0),MATCH('Capacity Backing (Hide)'!$A169,'Capacity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(Hide)'!$A169,'Capacity Summary'!$I$138:$BH$138,0))&lt;&gt;0,INDEX('Capacity Summary'!$I$139:$BH$238,MATCH('Capacity Backing (Hide)'!C$132,'Capacity Summary'!$B$139:$B$238,0),MATCH('Capacity Backing (Hide)'!$A169,'Capacity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(Hide)'!$A169,'Capacity Summary'!$I$138:$BH$138,0))&lt;&gt;0,INDEX('Capacity Summary'!$I$139:$BH$238,MATCH('Capacity Backing (Hide)'!D$132,'Capacity Summary'!$B$139:$B$238,0),MATCH('Capacity Backing (Hide)'!$A169,'Capacity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(Hide)'!$A169,'Capacity Summary'!$I$138:$BH$138,0))&lt;&gt;0,INDEX('Capacity Summary'!$I$139:$BH$238,MATCH('Capacity Backing (Hide)'!E$132,'Capacity Summary'!$B$139:$B$238,0),MATCH('Capacity Backing (Hide)'!$A169,'Capacity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(Hide)'!$A169,'Capacity Summary'!$I$138:$BH$138,0))&lt;&gt;0,INDEX('Capacity Summary'!$I$139:$BH$238,MATCH('Capacity Backing (Hide)'!F$132,'Capacity Summary'!$B$139:$B$238,0),MATCH('Capacity Backing (Hide)'!$A169,'Capacity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(Hide)'!$A169,'Capacity Summary'!$I$138:$BH$138,0))&lt;&gt;0,INDEX('Capacity Summary'!$I$139:$BH$238,MATCH('Capacity Backing (Hide)'!G$132,'Capacity Summary'!$B$139:$B$238,0),MATCH('Capacity Backing (Hide)'!$A169,'Capacity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(Hide)'!$A169,'Capacity Summary'!$I$138:$BH$138,0))&lt;&gt;0,INDEX('Capacity Summary'!$I$139:$BH$238,MATCH('Capacity Backing (Hide)'!H$132,'Capacity Summary'!$B$139:$B$238,0),MATCH('Capacity Backing (Hide)'!$A169,'Capacity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(Hide)'!$A169,'Capacity Summary'!$I$138:$BH$138,0))&lt;&gt;0,INDEX('Capacity Summary'!$I$139:$BH$238,MATCH('Capacity Backing (Hide)'!I$132,'Capacity Summary'!$B$139:$B$238,0),MATCH('Capacity Backing (Hide)'!$A169,'Capacity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(Hide)'!$A169,'Capacity Summary'!$I$138:$BH$138,0))&lt;&gt;0,INDEX('Capacity Summary'!$I$139:$BH$238,MATCH('Capacity Backing (Hide)'!J$132,'Capacity Summary'!$B$139:$B$238,0),MATCH('Capacity Backing (Hide)'!$A169,'Capacity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(Hide)'!$A169,'Capacity Summary'!$I$138:$BH$138,0))&lt;&gt;0,INDEX('Capacity Summary'!$I$139:$BH$238,MATCH('Capacity Backing (Hide)'!K$132,'Capacity Summary'!$B$139:$B$238,0),MATCH('Capacity Backing (Hide)'!$A169,'Capacity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(Hide)'!$A169,'Capacity Summary'!$I$138:$BH$138,0))&lt;&gt;0,INDEX('Capacity Summary'!$I$139:$BH$238,MATCH('Capacity Backing (Hide)'!L$132,'Capacity Summary'!$B$139:$B$238,0),MATCH('Capacity Backing (Hide)'!$A169,'Capacity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(Hide)'!$A169,'Capacity Summary'!$I$138:$BH$138,0))&lt;&gt;0,INDEX('Capacity Summary'!$I$139:$BH$238,MATCH('Capacity Backing (Hide)'!M$132,'Capacity Summary'!$B$139:$B$238,0),MATCH('Capacity Backing (Hide)'!$A169,'Capacity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(Hide)'!$A169,'Capacity Summary'!$I$138:$BH$138,0))&lt;&gt;0,INDEX('Capacity Summary'!$I$139:$BH$238,MATCH('Capacity Backing (Hide)'!N$132,'Capacity Summary'!$B$139:$B$238,0),MATCH('Capacity Backing (Hide)'!$A169,'Capacity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(Hide)'!$A169,'Capacity Summary'!$I$138:$BH$138,0))&lt;&gt;0,INDEX('Capacity Summary'!$I$139:$BH$238,MATCH('Capacity Backing (Hide)'!O$132,'Capacity Summary'!$B$139:$B$238,0),MATCH('Capacity Backing (Hide)'!$A169,'Capacity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(Hide)'!$A169,'Capacity Summary'!$I$138:$BH$138,0))&lt;&gt;0,INDEX('Capacity Summary'!$I$139:$BH$238,MATCH('Capacity Backing (Hide)'!P$132,'Capacity Summary'!$B$139:$B$238,0),MATCH('Capacity Backing (Hide)'!$A169,'Capacity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(Hide)'!$A169,'Capacity Summary'!$I$138:$BH$138,0))&lt;&gt;0,INDEX('Capacity Summary'!$I$139:$BH$238,MATCH('Capacity Backing (Hide)'!Q$132,'Capacity Summary'!$B$139:$B$238,0),MATCH('Capacity Backing (Hide)'!$A169,'Capacity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(Hide)'!$A169,'Capacity Summary'!$I$138:$BH$138,0))&lt;&gt;0,INDEX('Capacity Summary'!$I$139:$BH$238,MATCH('Capacity Backing (Hide)'!R$132,'Capacity Summary'!$B$139:$B$238,0),MATCH('Capacity Backing (Hide)'!$A169,'Capacity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(Hide)'!$A169,'Capacity Summary'!$I$138:$BH$138,0))&lt;&gt;0,INDEX('Capacity Summary'!$I$139:$BH$238,MATCH('Capacity Backing (Hide)'!S$132,'Capacity Summary'!$B$139:$B$238,0),MATCH('Capacity Backing (Hide)'!$A169,'Capacity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(Hide)'!$A169,'Capacity Summary'!$I$138:$BH$138,0))&lt;&gt;0,INDEX('Capacity Summary'!$I$139:$BH$238,MATCH('Capacity Backing (Hide)'!T$132,'Capacity Summary'!$B$139:$B$238,0),MATCH('Capacity Backing (Hide)'!$A169,'Capacity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(Hide)'!$A169,'Capacity Summary'!$I$138:$BH$138,0))&lt;&gt;0,INDEX('Capacity Summary'!$I$139:$BH$238,MATCH('Capacity Backing (Hide)'!U$132,'Capacity Summary'!$B$139:$B$238,0),MATCH('Capacity Backing (Hide)'!$A169,'Capacity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(Hide)'!$A169,'Capacity Summary'!$I$138:$BH$138,0))&lt;&gt;0,INDEX('Capacity Summary'!$I$139:$BH$238,MATCH('Capacity Backing (Hide)'!V$132,'Capacity Summary'!$B$139:$B$238,0),MATCH('Capacity Backing (Hide)'!$A169,'Capacity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(Hide)'!$A169,'Capacity Summary'!$I$138:$BH$138,0))&lt;&gt;0,INDEX('Capacity Summary'!$I$139:$BH$238,MATCH('Capacity Backing (Hide)'!W$132,'Capacity Summary'!$B$139:$B$238,0),MATCH('Capacity Backing (Hide)'!$A169,'Capacity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(Hide)'!$A169,'Capacity Summary'!$I$138:$BH$138,0))&lt;&gt;0,INDEX('Capacity Summary'!$I$139:$BH$238,MATCH('Capacity Backing (Hide)'!X$132,'Capacity Summary'!$B$139:$B$238,0),MATCH('Capacity Backing (Hide)'!$A169,'Capacity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(Hide)'!$A169,'Capacity Summary'!$I$138:$BH$138,0))&lt;&gt;0,INDEX('Capacity Summary'!$I$139:$BH$238,MATCH('Capacity Backing (Hide)'!Y$132,'Capacity Summary'!$B$139:$B$238,0),MATCH('Capacity Backing (Hide)'!$A169,'Capacity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(Hide)'!$A169,'Capacity Summary'!$I$138:$BH$138,0))&lt;&gt;0,INDEX('Capacity Summary'!$I$139:$BH$238,MATCH('Capacity Backing (Hide)'!Z$132,'Capacity Summary'!$B$139:$B$238,0),MATCH('Capacity Backing (Hide)'!$A169,'Capacity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(Hide)'!$A169,'Capacity Summary'!$I$138:$BH$138,0))&lt;&gt;0,INDEX('Capacity Summary'!$I$139:$BH$238,MATCH('Capacity Backing (Hide)'!AA$132,'Capacity Summary'!$B$139:$B$238,0),MATCH('Capacity Backing (Hide)'!$A169,'Capacity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(Hide)'!$A169,'Capacity Summary'!$I$138:$BH$138,0))&lt;&gt;0,INDEX('Capacity Summary'!$I$139:$BH$238,MATCH('Capacity Backing (Hide)'!AB$132,'Capacity Summary'!$B$139:$B$238,0),MATCH('Capacity Backing (Hide)'!$A169,'Capacity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(Hide)'!$A169,'Capacity Summary'!$I$138:$BH$138,0))&lt;&gt;0,INDEX('Capacity Summary'!$I$139:$BH$238,MATCH('Capacity Backing (Hide)'!AC$132,'Capacity Summary'!$B$139:$B$238,0),MATCH('Capacity Backing (Hide)'!$A169,'Capacity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(Hide)'!$A169,'Capacity Summary'!$I$138:$BH$138,0))&lt;&gt;0,INDEX('Capacity Summary'!$I$139:$BH$238,MATCH('Capacity Backing (Hide)'!AD$132,'Capacity Summary'!$B$139:$B$238,0),MATCH('Capacity Backing (Hide)'!$A169,'Capacity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(Hide)'!$A169,'Capacity Summary'!$I$138:$BH$138,0))&lt;&gt;0,INDEX('Capacity Summary'!$I$139:$BH$238,MATCH('Capacity Backing (Hide)'!AE$132,'Capacity Summary'!$B$139:$B$238,0),MATCH('Capacity Backing (Hide)'!$A169,'Capacity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(Hide)'!$A169,'Capacity Summary'!$I$138:$BH$138,0))&lt;&gt;0,INDEX('Capacity Summary'!$I$139:$BH$238,MATCH('Capacity Backing (Hide)'!AF$132,'Capacity Summary'!$B$139:$B$238,0),MATCH('Capacity Backing (Hide)'!$A169,'Capacity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(Hide)'!$A169,'Capacity Summary'!$I$138:$BH$138,0))&lt;&gt;0,INDEX('Capacity Summary'!$I$139:$BH$238,MATCH('Capacity Backing (Hide)'!AG$132,'Capacity Summary'!$B$139:$B$238,0),MATCH('Capacity Backing (Hide)'!$A169,'Capacity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(Hide)'!$A169,'Capacity Summary'!$I$138:$BH$138,0))&lt;&gt;0,INDEX('Capacity Summary'!$I$139:$BH$238,MATCH('Capacity Backing (Hide)'!AH$132,'Capacity Summary'!$B$139:$B$238,0),MATCH('Capacity Backing (Hide)'!$A169,'Capacity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(Hide)'!$A169,'Capacity Summary'!$I$138:$BH$138,0))&lt;&gt;0,INDEX('Capacity Summary'!$I$139:$BH$238,MATCH('Capacity Backing (Hide)'!AI$132,'Capacity Summary'!$B$139:$B$238,0),MATCH('Capacity Backing (Hide)'!$A169,'Capacity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(Hide)'!$A169,'Capacity Summary'!$I$138:$BH$138,0))&lt;&gt;0,INDEX('Capacity Summary'!$I$139:$BH$238,MATCH('Capacity Backing (Hide)'!AJ$132,'Capacity Summary'!$B$139:$B$238,0),MATCH('Capacity Backing (Hide)'!$A169,'Capacity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(Hide)'!$A169,'Capacity Summary'!$I$138:$BH$138,0))&lt;&gt;0,INDEX('Capacity Summary'!$I$139:$BH$238,MATCH('Capacity Backing (Hide)'!AK$132,'Capacity Summary'!$B$139:$B$238,0),MATCH('Capacity Backing (Hide)'!$A169,'Capacity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(Hide)'!$A169,'Capacity Summary'!$I$138:$BH$138,0))&lt;&gt;0,INDEX('Capacity Summary'!$I$139:$BH$238,MATCH('Capacity Backing (Hide)'!AL$132,'Capacity Summary'!$B$139:$B$238,0),MATCH('Capacity Backing (Hide)'!$A169,'Capacity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(Hide)'!$A169,'Capacity Summary'!$I$138:$BH$138,0))&lt;&gt;0,INDEX('Capacity Summary'!$I$139:$BH$238,MATCH('Capacity Backing (Hide)'!AM$132,'Capacity Summary'!$B$139:$B$238,0),MATCH('Capacity Backing (Hide)'!$A169,'Capacity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(Hide)'!$A169,'Capacity Summary'!$I$138:$BH$138,0))&lt;&gt;0,INDEX('Capacity Summary'!$I$139:$BH$238,MATCH('Capacity Backing (Hide)'!AN$132,'Capacity Summary'!$B$139:$B$238,0),MATCH('Capacity Backing (Hide)'!$A169,'Capacity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(Hide)'!$A169,'Capacity Summary'!$I$138:$BH$138,0))&lt;&gt;0,INDEX('Capacity Summary'!$I$139:$BH$238,MATCH('Capacity Backing (Hide)'!AO$132,'Capacity Summary'!$B$139:$B$238,0),MATCH('Capacity Backing (Hide)'!$A169,'Capacity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(Hide)'!$A169,'Capacity Summary'!$I$138:$BH$138,0))&lt;&gt;0,INDEX('Capacity Summary'!$I$139:$BH$238,MATCH('Capacity Backing (Hide)'!AP$132,'Capacity Summary'!$B$139:$B$238,0),MATCH('Capacity Backing (Hide)'!$A169,'Capacity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(Hide)'!$A169,'Capacity Summary'!$I$138:$BH$138,0))&lt;&gt;0,INDEX('Capacity Summary'!$I$139:$BH$238,MATCH('Capacity Backing (Hide)'!AQ$132,'Capacity Summary'!$B$139:$B$238,0),MATCH('Capacity Backing (Hide)'!$A169,'Capacity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(Hide)'!$A169,'Capacity Summary'!$I$138:$BH$138,0))&lt;&gt;0,INDEX('Capacity Summary'!$I$139:$BH$238,MATCH('Capacity Backing (Hide)'!AR$132,'Capacity Summary'!$B$139:$B$238,0),MATCH('Capacity Backing (Hide)'!$A169,'Capacity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(Hide)'!$A169,'Capacity Summary'!$I$138:$BH$138,0))&lt;&gt;0,INDEX('Capacity Summary'!$I$139:$BH$238,MATCH('Capacity Backing (Hide)'!AS$132,'Capacity Summary'!$B$139:$B$238,0),MATCH('Capacity Backing (Hide)'!$A169,'Capacity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(Hide)'!$A169,'Capacity Summary'!$I$138:$BH$138,0))&lt;&gt;0,INDEX('Capacity Summary'!$I$139:$BH$238,MATCH('Capacity Backing (Hide)'!AT$132,'Capacity Summary'!$B$139:$B$238,0),MATCH('Capacity Backing (Hide)'!$A169,'Capacity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(Hide)'!$A169,'Capacity Summary'!$I$138:$BH$138,0))&lt;&gt;0,INDEX('Capacity Summary'!$I$139:$BH$238,MATCH('Capacity Backing (Hide)'!AU$132,'Capacity Summary'!$B$139:$B$238,0),MATCH('Capacity Backing (Hide)'!$A169,'Capacity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(Hide)'!$A169,'Capacity Summary'!$I$138:$BH$138,0))&lt;&gt;0,INDEX('Capacity Summary'!$I$139:$BH$238,MATCH('Capacity Backing (Hide)'!AV$132,'Capacity Summary'!$B$139:$B$238,0),MATCH('Capacity Backing (Hide)'!$A169,'Capacity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(Hide)'!$A169,'Capacity Summary'!$I$138:$BH$138,0))&lt;&gt;0,INDEX('Capacity Summary'!$I$139:$BH$238,MATCH('Capacity Backing (Hide)'!AW$132,'Capacity Summary'!$B$139:$B$238,0),MATCH('Capacity Backing (Hide)'!$A169,'Capacity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(Hide)'!$A169,'Capacity Summary'!$I$138:$BH$138,0))&lt;&gt;0,INDEX('Capacity Summary'!$I$139:$BH$238,MATCH('Capacity Backing (Hide)'!AX$132,'Capacity Summary'!$B$139:$B$238,0),MATCH('Capacity Backing (Hide)'!$A169,'Capacity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(Hide)'!$A169,'Capacity Summary'!$I$138:$BH$138,0))&lt;&gt;0,INDEX('Capacity Summary'!$I$139:$BH$238,MATCH('Capacity Backing (Hide)'!AY$132,'Capacity Summary'!$B$139:$B$238,0),MATCH('Capacity Backing (Hide)'!$A169,'Capacity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(Hide)'!$A169,'Capacity Summary'!$I$138:$BH$138,0))&lt;&gt;0,INDEX('Capacity Summary'!$I$139:$BH$238,MATCH('Capacity Backing (Hide)'!AZ$132,'Capacity Summary'!$B$139:$B$238,0),MATCH('Capacity Backing (Hide)'!$A169,'Capacity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(Hide)'!$A169,'Capacity Summary'!$I$138:$BH$138,0))&lt;&gt;0,INDEX('Capacity Summary'!$I$139:$BH$238,MATCH('Capacity Backing (Hide)'!BA$132,'Capacity Summary'!$B$139:$B$238,0),MATCH('Capacity Backing (Hide)'!$A169,'Capacity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(Hide)'!$A169,'Capacity Summary'!$I$138:$BH$138,0))&lt;&gt;0,INDEX('Capacity Summary'!$I$139:$BH$238,MATCH('Capacity Backing (Hide)'!BB$132,'Capacity Summary'!$B$139:$B$238,0),MATCH('Capacity Backing (Hide)'!$A169,'Capacity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(Hide)'!$A169,'Capacity Summary'!$I$138:$BH$138,0))&lt;&gt;0,INDEX('Capacity Summary'!$I$139:$BH$238,MATCH('Capacity Backing (Hide)'!BC$132,'Capacity Summary'!$B$139:$B$238,0),MATCH('Capacity Backing (Hide)'!$A169,'Capacity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(Hide)'!$A169,'Capacity Summary'!$I$138:$BH$138,0))&lt;&gt;0,INDEX('Capacity Summary'!$I$139:$BH$238,MATCH('Capacity Backing (Hide)'!BD$132,'Capacity Summary'!$B$139:$B$238,0),MATCH('Capacity Backing (Hide)'!$A169,'Capacity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(Hide)'!$A169,'Capacity Summary'!$I$138:$BH$138,0))&lt;&gt;0,INDEX('Capacity Summary'!$I$139:$BH$238,MATCH('Capacity Backing (Hide)'!BE$132,'Capacity Summary'!$B$139:$B$238,0),MATCH('Capacity Backing (Hide)'!$A169,'Capacity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(Hide)'!$A169,'Capacity Summary'!$I$138:$BH$138,0))&lt;&gt;0,INDEX('Capacity Summary'!$I$139:$BH$238,MATCH('Capacity Backing (Hide)'!BF$132,'Capacity Summary'!$B$139:$B$238,0),MATCH('Capacity Backing (Hide)'!$A169,'Capacity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(Hide)'!$A169,'Capacity Summary'!$I$138:$BH$138,0))&lt;&gt;0,INDEX('Capacity Summary'!$I$139:$BH$238,MATCH('Capacity Backing (Hide)'!BG$132,'Capacity Summary'!$B$139:$B$238,0),MATCH('Capacity Backing (Hide)'!$A169,'Capacity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(Hide)'!$A169,'Capacity Summary'!$I$138:$BH$138,0))&lt;&gt;0,INDEX('Capacity Summary'!$I$139:$BH$238,MATCH('Capacity Backing (Hide)'!BH$132,'Capacity Summary'!$B$139:$B$238,0),MATCH('Capacity Backing (Hide)'!$A169,'Capacity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(Hide)'!$A169,'Capacity Summary'!$I$138:$BH$138,0))&lt;&gt;0,INDEX('Capacity Summary'!$I$139:$BH$238,MATCH('Capacity Backing (Hide)'!BI$132,'Capacity Summary'!$B$139:$B$238,0),MATCH('Capacity Backing (Hide)'!$A169,'Capacity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(Hide)'!$A169,'Capacity Summary'!$I$138:$BH$138,0))&lt;&gt;0,INDEX('Capacity Summary'!$I$139:$BH$238,MATCH('Capacity Backing (Hide)'!BJ$132,'Capacity Summary'!$B$139:$B$238,0),MATCH('Capacity Backing (Hide)'!$A169,'Capacity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(Hide)'!$A169,'Capacity Summary'!$I$138:$BH$138,0))&lt;&gt;0,INDEX('Capacity Summary'!$I$139:$BH$238,MATCH('Capacity Backing (Hide)'!BK$132,'Capacity Summary'!$B$139:$B$238,0),MATCH('Capacity Backing (Hide)'!$A169,'Capacity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(Hide)'!$A169,'Capacity Summary'!$I$138:$BH$138,0))&lt;&gt;0,INDEX('Capacity Summary'!$I$139:$BH$238,MATCH('Capacity Backing (Hide)'!BL$132,'Capacity Summary'!$B$139:$B$238,0),MATCH('Capacity Backing (Hide)'!$A169,'Capacity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(Hide)'!$A169,'Capacity Summary'!$I$138:$BH$138,0))&lt;&gt;0,INDEX('Capacity Summary'!$I$139:$BH$238,MATCH('Capacity Backing (Hide)'!BM$132,'Capacity Summary'!$B$139:$B$238,0),MATCH('Capacity Backing (Hide)'!$A169,'Capacity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(Hide)'!$A169,'Capacity Summary'!$I$138:$BH$138,0))&lt;&gt;0,INDEX('Capacity Summary'!$I$139:$BH$238,MATCH('Capacity Backing (Hide)'!BN$132,'Capacity Summary'!$B$139:$B$238,0),MATCH('Capacity Backing (Hide)'!$A169,'Capacity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(Hide)'!$A169,'Capacity Summary'!$I$138:$BH$138,0))&lt;&gt;0,INDEX('Capacity Summary'!$I$139:$BH$238,MATCH('Capacity Backing (Hide)'!BO$132,'Capacity Summary'!$B$139:$B$238,0),MATCH('Capacity Backing (Hide)'!$A169,'Capacity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(Hide)'!$A169,'Capacity Summary'!$I$138:$BH$138,0))&lt;&gt;0,INDEX('Capacity Summary'!$I$139:$BH$238,MATCH('Capacity Backing (Hide)'!BP$132,'Capacity Summary'!$B$139:$B$238,0),MATCH('Capacity Backing (Hide)'!$A169,'Capacity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(Hide)'!$A169,'Capacity Summary'!$I$138:$BH$138,0))&lt;&gt;0,INDEX('Capacity Summary'!$I$139:$BH$238,MATCH('Capacity Backing (Hide)'!BQ$132,'Capacity Summary'!$B$139:$B$238,0),MATCH('Capacity Backing (Hide)'!$A169,'Capacity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(Hide)'!$A169,'Capacity Summary'!$I$138:$BH$138,0))&lt;&gt;0,INDEX('Capacity Summary'!$I$139:$BH$238,MATCH('Capacity Backing (Hide)'!BR$132,'Capacity Summary'!$B$139:$B$238,0),MATCH('Capacity Backing (Hide)'!$A169,'Capacity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(Hide)'!$A169,'Capacity Summary'!$I$138:$BH$138,0))&lt;&gt;0,INDEX('Capacity Summary'!$I$139:$BH$238,MATCH('Capacity Backing (Hide)'!BS$132,'Capacity Summary'!$B$139:$B$238,0),MATCH('Capacity Backing (Hide)'!$A169,'Capacity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(Hide)'!$A169,'Capacity Summary'!$I$138:$BH$138,0))&lt;&gt;0,INDEX('Capacity Summary'!$I$139:$BH$238,MATCH('Capacity Backing (Hide)'!BT$132,'Capacity Summary'!$B$139:$B$238,0),MATCH('Capacity Backing (Hide)'!$A169,'Capacity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(Hide)'!$A169,'Capacity Summary'!$I$138:$BH$138,0))&lt;&gt;0,INDEX('Capacity Summary'!$I$139:$BH$238,MATCH('Capacity Backing (Hide)'!BU$132,'Capacity Summary'!$B$139:$B$238,0),MATCH('Capacity Backing (Hide)'!$A169,'Capacity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(Hide)'!$A169,'Capacity Summary'!$I$138:$BH$138,0))&lt;&gt;0,INDEX('Capacity Summary'!$I$139:$BH$238,MATCH('Capacity Backing (Hide)'!BV$132,'Capacity Summary'!$B$139:$B$238,0),MATCH('Capacity Backing (Hide)'!$A169,'Capacity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(Hide)'!$A169,'Capacity Summary'!$I$138:$BH$138,0))&lt;&gt;0,INDEX('Capacity Summary'!$I$139:$BH$238,MATCH('Capacity Backing (Hide)'!BW$132,'Capacity Summary'!$B$139:$B$238,0),MATCH('Capacity Backing (Hide)'!$A169,'Capacity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(Hide)'!$A169,'Capacity Summary'!$I$138:$BH$138,0))&lt;&gt;0,INDEX('Capacity Summary'!$I$139:$BH$238,MATCH('Capacity Backing (Hide)'!BX$132,'Capacity Summary'!$B$139:$B$238,0),MATCH('Capacity Backing (Hide)'!$A169,'Capacity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(Hide)'!$A169,'Capacity Summary'!$I$138:$BH$138,0))&lt;&gt;0,INDEX('Capacity Summary'!$I$139:$BH$238,MATCH('Capacity Backing (Hide)'!BY$132,'Capacity Summary'!$B$139:$B$238,0),MATCH('Capacity Backing (Hide)'!$A169,'Capacity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(Hide)'!$A169,'Capacity Summary'!$I$138:$BH$138,0))&lt;&gt;0,INDEX('Capacity Summary'!$I$139:$BH$238,MATCH('Capacity Backing (Hide)'!BZ$132,'Capacity Summary'!$B$139:$B$238,0),MATCH('Capacity Backing (Hide)'!$A169,'Capacity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(Hide)'!$A169,'Capacity Summary'!$I$138:$BH$138,0))&lt;&gt;0,INDEX('Capacity Summary'!$I$139:$BH$238,MATCH('Capacity Backing (Hide)'!CA$132,'Capacity Summary'!$B$139:$B$238,0),MATCH('Capacity Backing (Hide)'!$A169,'Capacity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(Hide)'!$A169,'Capacity Summary'!$I$138:$BH$138,0))&lt;&gt;0,INDEX('Capacity Summary'!$I$139:$BH$238,MATCH('Capacity Backing (Hide)'!CB$132,'Capacity Summary'!$B$139:$B$238,0),MATCH('Capacity Backing (Hide)'!$A169,'Capacity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(Hide)'!$A169,'Capacity Summary'!$I$138:$BH$138,0))&lt;&gt;0,INDEX('Capacity Summary'!$I$139:$BH$238,MATCH('Capacity Backing (Hide)'!CC$132,'Capacity Summary'!$B$139:$B$238,0),MATCH('Capacity Backing (Hide)'!$A169,'Capacity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(Hide)'!$A169,'Capacity Summary'!$I$138:$BH$138,0))&lt;&gt;0,INDEX('Capacity Summary'!$I$139:$BH$238,MATCH('Capacity Backing (Hide)'!CD$132,'Capacity Summary'!$B$139:$B$238,0),MATCH('Capacity Backing (Hide)'!$A169,'Capacity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(Hide)'!$A169,'Capacity Summary'!$I$138:$BH$138,0))&lt;&gt;0,INDEX('Capacity Summary'!$I$139:$BH$238,MATCH('Capacity Backing (Hide)'!CE$132,'Capacity Summary'!$B$139:$B$238,0),MATCH('Capacity Backing (Hide)'!$A169,'Capacity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(Hide)'!$A169,'Capacity Summary'!$I$138:$BH$138,0))&lt;&gt;0,INDEX('Capacity Summary'!$I$139:$BH$238,MATCH('Capacity Backing (Hide)'!CF$132,'Capacity Summary'!$B$139:$B$238,0),MATCH('Capacity Backing (Hide)'!$A169,'Capacity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(Hide)'!$A169,'Capacity Summary'!$I$138:$BH$138,0))&lt;&gt;0,INDEX('Capacity Summary'!$I$139:$BH$238,MATCH('Capacity Backing (Hide)'!CG$132,'Capacity Summary'!$B$139:$B$238,0),MATCH('Capacity Backing (Hide)'!$A169,'Capacity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(Hide)'!$A169,'Capacity Summary'!$I$138:$BH$138,0))&lt;&gt;0,INDEX('Capacity Summary'!$I$139:$BH$238,MATCH('Capacity Backing (Hide)'!CH$132,'Capacity Summary'!$B$139:$B$238,0),MATCH('Capacity Backing (Hide)'!$A169,'Capacity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(Hide)'!$A169,'Capacity Summary'!$I$138:$BH$138,0))&lt;&gt;0,INDEX('Capacity Summary'!$I$139:$BH$238,MATCH('Capacity Backing (Hide)'!CI$132,'Capacity Summary'!$B$139:$B$238,0),MATCH('Capacity Backing (Hide)'!$A169,'Capacity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(Hide)'!$A169,'Capacity Summary'!$I$138:$BH$138,0))&lt;&gt;0,INDEX('Capacity Summary'!$I$139:$BH$238,MATCH('Capacity Backing (Hide)'!CJ$132,'Capacity Summary'!$B$139:$B$238,0),MATCH('Capacity Backing (Hide)'!$A169,'Capacity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(Hide)'!$A169,'Capacity Summary'!$I$138:$BH$138,0))&lt;&gt;0,INDEX('Capacity Summary'!$I$139:$BH$238,MATCH('Capacity Backing (Hide)'!CK$132,'Capacity Summary'!$B$139:$B$238,0),MATCH('Capacity Backing (Hide)'!$A169,'Capacity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(Hide)'!$A169,'Capacity Summary'!$I$138:$BH$138,0))&lt;&gt;0,INDEX('Capacity Summary'!$I$139:$BH$238,MATCH('Capacity Backing (Hide)'!CL$132,'Capacity Summary'!$B$139:$B$238,0),MATCH('Capacity Backing (Hide)'!$A169,'Capacity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(Hide)'!$A169,'Capacity Summary'!$I$138:$BH$138,0))&lt;&gt;0,INDEX('Capacity Summary'!$I$139:$BH$238,MATCH('Capacity Backing (Hide)'!CM$132,'Capacity Summary'!$B$139:$B$238,0),MATCH('Capacity Backing (Hide)'!$A169,'Capacity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(Hide)'!$A169,'Capacity Summary'!$I$138:$BH$138,0))&lt;&gt;0,INDEX('Capacity Summary'!$I$139:$BH$238,MATCH('Capacity Backing (Hide)'!CN$132,'Capacity Summary'!$B$139:$B$238,0),MATCH('Capacity Backing (Hide)'!$A169,'Capacity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(Hide)'!$A169,'Capacity Summary'!$I$138:$BH$138,0))&lt;&gt;0,INDEX('Capacity Summary'!$I$139:$BH$238,MATCH('Capacity Backing (Hide)'!CO$132,'Capacity Summary'!$B$139:$B$238,0),MATCH('Capacity Backing (Hide)'!$A169,'Capacity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(Hide)'!$A169,'Capacity Summary'!$I$138:$BH$138,0))&lt;&gt;0,INDEX('Capacity Summary'!$I$139:$BH$238,MATCH('Capacity Backing (Hide)'!CP$132,'Capacity Summary'!$B$139:$B$238,0),MATCH('Capacity Backing (Hide)'!$A169,'Capacity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(Hide)'!$A169,'Capacity Summary'!$I$138:$BH$138,0))&lt;&gt;0,INDEX('Capacity Summary'!$I$139:$BH$238,MATCH('Capacity Backing (Hide)'!CQ$132,'Capacity Summary'!$B$139:$B$238,0),MATCH('Capacity Backing (Hide)'!$A169,'Capacity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(Hide)'!$A169,'Capacity Summary'!$I$138:$BH$138,0))&lt;&gt;0,INDEX('Capacity Summary'!$I$139:$BH$238,MATCH('Capacity Backing (Hide)'!CR$132,'Capacity Summary'!$B$139:$B$238,0),MATCH('Capacity Backing (Hide)'!$A169,'Capacity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(Hide)'!$A169,'Capacity Summary'!$I$138:$BH$138,0))&lt;&gt;0,INDEX('Capacity Summary'!$I$139:$BH$238,MATCH('Capacity Backing (Hide)'!CS$132,'Capacity Summary'!$B$139:$B$238,0),MATCH('Capacity Backing (Hide)'!$A169,'Capacity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(Hide)'!$A169,'Capacity Summary'!$I$138:$BH$138,0))&lt;&gt;0,INDEX('Capacity Summary'!$I$139:$BH$238,MATCH('Capacity Backing (Hide)'!CT$132,'Capacity Summary'!$B$139:$B$238,0),MATCH('Capacity Backing (Hide)'!$A169,'Capacity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(Hide)'!$A169,'Capacity Summary'!$I$138:$BH$138,0))&lt;&gt;0,INDEX('Capacity Summary'!$I$139:$BH$238,MATCH('Capacity Backing (Hide)'!CU$132,'Capacity Summary'!$B$139:$B$238,0),MATCH('Capacity Backing (Hide)'!$A169,'Capacity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(Hide)'!$A169,'Capacity Summary'!$I$138:$BH$138,0))&lt;&gt;0,INDEX('Capacity Summary'!$I$139:$BH$238,MATCH('Capacity Backing (Hide)'!CV$132,'Capacity Summary'!$B$139:$B$238,0),MATCH('Capacity Backing (Hide)'!$A169,'Capacity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(Hide)'!$A169,'Capacity Summary'!$I$138:$BH$138,0))&lt;&gt;0,INDEX('Capacity Summary'!$I$139:$BH$238,MATCH('Capacity Backing (Hide)'!CW$132,'Capacity Summary'!$B$139:$B$238,0),MATCH('Capacity Backing (Hide)'!$A169,'Capacity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0" spans="1:101" x14ac:dyDescent="0.35">
      <c r="A170" s="2">
        <f ca="1">'Required Capacity (Hide)'!E40</f>
        <v>44449</v>
      </c>
      <c r="B17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(Hide)'!$A170,'Capacity Summary'!$I$138:$BH$138,0))&lt;&gt;0,INDEX('Capacity Summary'!$I$139:$BH$238,MATCH('Capacity Backing (Hide)'!B$132,'Capacity Summary'!$B$139:$B$238,0),MATCH('Capacity Backing (Hide)'!$A170,'Capacity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(Hide)'!$A170,'Capacity Summary'!$I$138:$BH$138,0))&lt;&gt;0,INDEX('Capacity Summary'!$I$139:$BH$238,MATCH('Capacity Backing (Hide)'!C$132,'Capacity Summary'!$B$139:$B$238,0),MATCH('Capacity Backing (Hide)'!$A170,'Capacity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(Hide)'!$A170,'Capacity Summary'!$I$138:$BH$138,0))&lt;&gt;0,INDEX('Capacity Summary'!$I$139:$BH$238,MATCH('Capacity Backing (Hide)'!D$132,'Capacity Summary'!$B$139:$B$238,0),MATCH('Capacity Backing (Hide)'!$A170,'Capacity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(Hide)'!$A170,'Capacity Summary'!$I$138:$BH$138,0))&lt;&gt;0,INDEX('Capacity Summary'!$I$139:$BH$238,MATCH('Capacity Backing (Hide)'!E$132,'Capacity Summary'!$B$139:$B$238,0),MATCH('Capacity Backing (Hide)'!$A170,'Capacity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(Hide)'!$A170,'Capacity Summary'!$I$138:$BH$138,0))&lt;&gt;0,INDEX('Capacity Summary'!$I$139:$BH$238,MATCH('Capacity Backing (Hide)'!F$132,'Capacity Summary'!$B$139:$B$238,0),MATCH('Capacity Backing (Hide)'!$A170,'Capacity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(Hide)'!$A170,'Capacity Summary'!$I$138:$BH$138,0))&lt;&gt;0,INDEX('Capacity Summary'!$I$139:$BH$238,MATCH('Capacity Backing (Hide)'!G$132,'Capacity Summary'!$B$139:$B$238,0),MATCH('Capacity Backing (Hide)'!$A170,'Capacity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(Hide)'!$A170,'Capacity Summary'!$I$138:$BH$138,0))&lt;&gt;0,INDEX('Capacity Summary'!$I$139:$BH$238,MATCH('Capacity Backing (Hide)'!H$132,'Capacity Summary'!$B$139:$B$238,0),MATCH('Capacity Backing (Hide)'!$A170,'Capacity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(Hide)'!$A170,'Capacity Summary'!$I$138:$BH$138,0))&lt;&gt;0,INDEX('Capacity Summary'!$I$139:$BH$238,MATCH('Capacity Backing (Hide)'!I$132,'Capacity Summary'!$B$139:$B$238,0),MATCH('Capacity Backing (Hide)'!$A170,'Capacity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(Hide)'!$A170,'Capacity Summary'!$I$138:$BH$138,0))&lt;&gt;0,INDEX('Capacity Summary'!$I$139:$BH$238,MATCH('Capacity Backing (Hide)'!J$132,'Capacity Summary'!$B$139:$B$238,0),MATCH('Capacity Backing (Hide)'!$A170,'Capacity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(Hide)'!$A170,'Capacity Summary'!$I$138:$BH$138,0))&lt;&gt;0,INDEX('Capacity Summary'!$I$139:$BH$238,MATCH('Capacity Backing (Hide)'!K$132,'Capacity Summary'!$B$139:$B$238,0),MATCH('Capacity Backing (Hide)'!$A170,'Capacity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(Hide)'!$A170,'Capacity Summary'!$I$138:$BH$138,0))&lt;&gt;0,INDEX('Capacity Summary'!$I$139:$BH$238,MATCH('Capacity Backing (Hide)'!L$132,'Capacity Summary'!$B$139:$B$238,0),MATCH('Capacity Backing (Hide)'!$A170,'Capacity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(Hide)'!$A170,'Capacity Summary'!$I$138:$BH$138,0))&lt;&gt;0,INDEX('Capacity Summary'!$I$139:$BH$238,MATCH('Capacity Backing (Hide)'!M$132,'Capacity Summary'!$B$139:$B$238,0),MATCH('Capacity Backing (Hide)'!$A170,'Capacity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(Hide)'!$A170,'Capacity Summary'!$I$138:$BH$138,0))&lt;&gt;0,INDEX('Capacity Summary'!$I$139:$BH$238,MATCH('Capacity Backing (Hide)'!N$132,'Capacity Summary'!$B$139:$B$238,0),MATCH('Capacity Backing (Hide)'!$A170,'Capacity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(Hide)'!$A170,'Capacity Summary'!$I$138:$BH$138,0))&lt;&gt;0,INDEX('Capacity Summary'!$I$139:$BH$238,MATCH('Capacity Backing (Hide)'!O$132,'Capacity Summary'!$B$139:$B$238,0),MATCH('Capacity Backing (Hide)'!$A170,'Capacity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(Hide)'!$A170,'Capacity Summary'!$I$138:$BH$138,0))&lt;&gt;0,INDEX('Capacity Summary'!$I$139:$BH$238,MATCH('Capacity Backing (Hide)'!P$132,'Capacity Summary'!$B$139:$B$238,0),MATCH('Capacity Backing (Hide)'!$A170,'Capacity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(Hide)'!$A170,'Capacity Summary'!$I$138:$BH$138,0))&lt;&gt;0,INDEX('Capacity Summary'!$I$139:$BH$238,MATCH('Capacity Backing (Hide)'!Q$132,'Capacity Summary'!$B$139:$B$238,0),MATCH('Capacity Backing (Hide)'!$A170,'Capacity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(Hide)'!$A170,'Capacity Summary'!$I$138:$BH$138,0))&lt;&gt;0,INDEX('Capacity Summary'!$I$139:$BH$238,MATCH('Capacity Backing (Hide)'!R$132,'Capacity Summary'!$B$139:$B$238,0),MATCH('Capacity Backing (Hide)'!$A170,'Capacity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(Hide)'!$A170,'Capacity Summary'!$I$138:$BH$138,0))&lt;&gt;0,INDEX('Capacity Summary'!$I$139:$BH$238,MATCH('Capacity Backing (Hide)'!S$132,'Capacity Summary'!$B$139:$B$238,0),MATCH('Capacity Backing (Hide)'!$A170,'Capacity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(Hide)'!$A170,'Capacity Summary'!$I$138:$BH$138,0))&lt;&gt;0,INDEX('Capacity Summary'!$I$139:$BH$238,MATCH('Capacity Backing (Hide)'!T$132,'Capacity Summary'!$B$139:$B$238,0),MATCH('Capacity Backing (Hide)'!$A170,'Capacity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(Hide)'!$A170,'Capacity Summary'!$I$138:$BH$138,0))&lt;&gt;0,INDEX('Capacity Summary'!$I$139:$BH$238,MATCH('Capacity Backing (Hide)'!U$132,'Capacity Summary'!$B$139:$B$238,0),MATCH('Capacity Backing (Hide)'!$A170,'Capacity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(Hide)'!$A170,'Capacity Summary'!$I$138:$BH$138,0))&lt;&gt;0,INDEX('Capacity Summary'!$I$139:$BH$238,MATCH('Capacity Backing (Hide)'!V$132,'Capacity Summary'!$B$139:$B$238,0),MATCH('Capacity Backing (Hide)'!$A170,'Capacity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(Hide)'!$A170,'Capacity Summary'!$I$138:$BH$138,0))&lt;&gt;0,INDEX('Capacity Summary'!$I$139:$BH$238,MATCH('Capacity Backing (Hide)'!W$132,'Capacity Summary'!$B$139:$B$238,0),MATCH('Capacity Backing (Hide)'!$A170,'Capacity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(Hide)'!$A170,'Capacity Summary'!$I$138:$BH$138,0))&lt;&gt;0,INDEX('Capacity Summary'!$I$139:$BH$238,MATCH('Capacity Backing (Hide)'!X$132,'Capacity Summary'!$B$139:$B$238,0),MATCH('Capacity Backing (Hide)'!$A170,'Capacity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(Hide)'!$A170,'Capacity Summary'!$I$138:$BH$138,0))&lt;&gt;0,INDEX('Capacity Summary'!$I$139:$BH$238,MATCH('Capacity Backing (Hide)'!Y$132,'Capacity Summary'!$B$139:$B$238,0),MATCH('Capacity Backing (Hide)'!$A170,'Capacity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(Hide)'!$A170,'Capacity Summary'!$I$138:$BH$138,0))&lt;&gt;0,INDEX('Capacity Summary'!$I$139:$BH$238,MATCH('Capacity Backing (Hide)'!Z$132,'Capacity Summary'!$B$139:$B$238,0),MATCH('Capacity Backing (Hide)'!$A170,'Capacity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(Hide)'!$A170,'Capacity Summary'!$I$138:$BH$138,0))&lt;&gt;0,INDEX('Capacity Summary'!$I$139:$BH$238,MATCH('Capacity Backing (Hide)'!AA$132,'Capacity Summary'!$B$139:$B$238,0),MATCH('Capacity Backing (Hide)'!$A170,'Capacity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(Hide)'!$A170,'Capacity Summary'!$I$138:$BH$138,0))&lt;&gt;0,INDEX('Capacity Summary'!$I$139:$BH$238,MATCH('Capacity Backing (Hide)'!AB$132,'Capacity Summary'!$B$139:$B$238,0),MATCH('Capacity Backing (Hide)'!$A170,'Capacity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(Hide)'!$A170,'Capacity Summary'!$I$138:$BH$138,0))&lt;&gt;0,INDEX('Capacity Summary'!$I$139:$BH$238,MATCH('Capacity Backing (Hide)'!AC$132,'Capacity Summary'!$B$139:$B$238,0),MATCH('Capacity Backing (Hide)'!$A170,'Capacity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(Hide)'!$A170,'Capacity Summary'!$I$138:$BH$138,0))&lt;&gt;0,INDEX('Capacity Summary'!$I$139:$BH$238,MATCH('Capacity Backing (Hide)'!AD$132,'Capacity Summary'!$B$139:$B$238,0),MATCH('Capacity Backing (Hide)'!$A170,'Capacity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(Hide)'!$A170,'Capacity Summary'!$I$138:$BH$138,0))&lt;&gt;0,INDEX('Capacity Summary'!$I$139:$BH$238,MATCH('Capacity Backing (Hide)'!AE$132,'Capacity Summary'!$B$139:$B$238,0),MATCH('Capacity Backing (Hide)'!$A170,'Capacity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(Hide)'!$A170,'Capacity Summary'!$I$138:$BH$138,0))&lt;&gt;0,INDEX('Capacity Summary'!$I$139:$BH$238,MATCH('Capacity Backing (Hide)'!AF$132,'Capacity Summary'!$B$139:$B$238,0),MATCH('Capacity Backing (Hide)'!$A170,'Capacity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(Hide)'!$A170,'Capacity Summary'!$I$138:$BH$138,0))&lt;&gt;0,INDEX('Capacity Summary'!$I$139:$BH$238,MATCH('Capacity Backing (Hide)'!AG$132,'Capacity Summary'!$B$139:$B$238,0),MATCH('Capacity Backing (Hide)'!$A170,'Capacity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(Hide)'!$A170,'Capacity Summary'!$I$138:$BH$138,0))&lt;&gt;0,INDEX('Capacity Summary'!$I$139:$BH$238,MATCH('Capacity Backing (Hide)'!AH$132,'Capacity Summary'!$B$139:$B$238,0),MATCH('Capacity Backing (Hide)'!$A170,'Capacity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(Hide)'!$A170,'Capacity Summary'!$I$138:$BH$138,0))&lt;&gt;0,INDEX('Capacity Summary'!$I$139:$BH$238,MATCH('Capacity Backing (Hide)'!AI$132,'Capacity Summary'!$B$139:$B$238,0),MATCH('Capacity Backing (Hide)'!$A170,'Capacity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(Hide)'!$A170,'Capacity Summary'!$I$138:$BH$138,0))&lt;&gt;0,INDEX('Capacity Summary'!$I$139:$BH$238,MATCH('Capacity Backing (Hide)'!AJ$132,'Capacity Summary'!$B$139:$B$238,0),MATCH('Capacity Backing (Hide)'!$A170,'Capacity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(Hide)'!$A170,'Capacity Summary'!$I$138:$BH$138,0))&lt;&gt;0,INDEX('Capacity Summary'!$I$139:$BH$238,MATCH('Capacity Backing (Hide)'!AK$132,'Capacity Summary'!$B$139:$B$238,0),MATCH('Capacity Backing (Hide)'!$A170,'Capacity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(Hide)'!$A170,'Capacity Summary'!$I$138:$BH$138,0))&lt;&gt;0,INDEX('Capacity Summary'!$I$139:$BH$238,MATCH('Capacity Backing (Hide)'!AL$132,'Capacity Summary'!$B$139:$B$238,0),MATCH('Capacity Backing (Hide)'!$A170,'Capacity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(Hide)'!$A170,'Capacity Summary'!$I$138:$BH$138,0))&lt;&gt;0,INDEX('Capacity Summary'!$I$139:$BH$238,MATCH('Capacity Backing (Hide)'!AM$132,'Capacity Summary'!$B$139:$B$238,0),MATCH('Capacity Backing (Hide)'!$A170,'Capacity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(Hide)'!$A170,'Capacity Summary'!$I$138:$BH$138,0))&lt;&gt;0,INDEX('Capacity Summary'!$I$139:$BH$238,MATCH('Capacity Backing (Hide)'!AN$132,'Capacity Summary'!$B$139:$B$238,0),MATCH('Capacity Backing (Hide)'!$A170,'Capacity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(Hide)'!$A170,'Capacity Summary'!$I$138:$BH$138,0))&lt;&gt;0,INDEX('Capacity Summary'!$I$139:$BH$238,MATCH('Capacity Backing (Hide)'!AO$132,'Capacity Summary'!$B$139:$B$238,0),MATCH('Capacity Backing (Hide)'!$A170,'Capacity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(Hide)'!$A170,'Capacity Summary'!$I$138:$BH$138,0))&lt;&gt;0,INDEX('Capacity Summary'!$I$139:$BH$238,MATCH('Capacity Backing (Hide)'!AP$132,'Capacity Summary'!$B$139:$B$238,0),MATCH('Capacity Backing (Hide)'!$A170,'Capacity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(Hide)'!$A170,'Capacity Summary'!$I$138:$BH$138,0))&lt;&gt;0,INDEX('Capacity Summary'!$I$139:$BH$238,MATCH('Capacity Backing (Hide)'!AQ$132,'Capacity Summary'!$B$139:$B$238,0),MATCH('Capacity Backing (Hide)'!$A170,'Capacity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(Hide)'!$A170,'Capacity Summary'!$I$138:$BH$138,0))&lt;&gt;0,INDEX('Capacity Summary'!$I$139:$BH$238,MATCH('Capacity Backing (Hide)'!AR$132,'Capacity Summary'!$B$139:$B$238,0),MATCH('Capacity Backing (Hide)'!$A170,'Capacity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(Hide)'!$A170,'Capacity Summary'!$I$138:$BH$138,0))&lt;&gt;0,INDEX('Capacity Summary'!$I$139:$BH$238,MATCH('Capacity Backing (Hide)'!AS$132,'Capacity Summary'!$B$139:$B$238,0),MATCH('Capacity Backing (Hide)'!$A170,'Capacity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(Hide)'!$A170,'Capacity Summary'!$I$138:$BH$138,0))&lt;&gt;0,INDEX('Capacity Summary'!$I$139:$BH$238,MATCH('Capacity Backing (Hide)'!AT$132,'Capacity Summary'!$B$139:$B$238,0),MATCH('Capacity Backing (Hide)'!$A170,'Capacity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(Hide)'!$A170,'Capacity Summary'!$I$138:$BH$138,0))&lt;&gt;0,INDEX('Capacity Summary'!$I$139:$BH$238,MATCH('Capacity Backing (Hide)'!AU$132,'Capacity Summary'!$B$139:$B$238,0),MATCH('Capacity Backing (Hide)'!$A170,'Capacity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(Hide)'!$A170,'Capacity Summary'!$I$138:$BH$138,0))&lt;&gt;0,INDEX('Capacity Summary'!$I$139:$BH$238,MATCH('Capacity Backing (Hide)'!AV$132,'Capacity Summary'!$B$139:$B$238,0),MATCH('Capacity Backing (Hide)'!$A170,'Capacity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(Hide)'!$A170,'Capacity Summary'!$I$138:$BH$138,0))&lt;&gt;0,INDEX('Capacity Summary'!$I$139:$BH$238,MATCH('Capacity Backing (Hide)'!AW$132,'Capacity Summary'!$B$139:$B$238,0),MATCH('Capacity Backing (Hide)'!$A170,'Capacity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(Hide)'!$A170,'Capacity Summary'!$I$138:$BH$138,0))&lt;&gt;0,INDEX('Capacity Summary'!$I$139:$BH$238,MATCH('Capacity Backing (Hide)'!AX$132,'Capacity Summary'!$B$139:$B$238,0),MATCH('Capacity Backing (Hide)'!$A170,'Capacity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(Hide)'!$A170,'Capacity Summary'!$I$138:$BH$138,0))&lt;&gt;0,INDEX('Capacity Summary'!$I$139:$BH$238,MATCH('Capacity Backing (Hide)'!AY$132,'Capacity Summary'!$B$139:$B$238,0),MATCH('Capacity Backing (Hide)'!$A170,'Capacity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(Hide)'!$A170,'Capacity Summary'!$I$138:$BH$138,0))&lt;&gt;0,INDEX('Capacity Summary'!$I$139:$BH$238,MATCH('Capacity Backing (Hide)'!AZ$132,'Capacity Summary'!$B$139:$B$238,0),MATCH('Capacity Backing (Hide)'!$A170,'Capacity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(Hide)'!$A170,'Capacity Summary'!$I$138:$BH$138,0))&lt;&gt;0,INDEX('Capacity Summary'!$I$139:$BH$238,MATCH('Capacity Backing (Hide)'!BA$132,'Capacity Summary'!$B$139:$B$238,0),MATCH('Capacity Backing (Hide)'!$A170,'Capacity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(Hide)'!$A170,'Capacity Summary'!$I$138:$BH$138,0))&lt;&gt;0,INDEX('Capacity Summary'!$I$139:$BH$238,MATCH('Capacity Backing (Hide)'!BB$132,'Capacity Summary'!$B$139:$B$238,0),MATCH('Capacity Backing (Hide)'!$A170,'Capacity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(Hide)'!$A170,'Capacity Summary'!$I$138:$BH$138,0))&lt;&gt;0,INDEX('Capacity Summary'!$I$139:$BH$238,MATCH('Capacity Backing (Hide)'!BC$132,'Capacity Summary'!$B$139:$B$238,0),MATCH('Capacity Backing (Hide)'!$A170,'Capacity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(Hide)'!$A170,'Capacity Summary'!$I$138:$BH$138,0))&lt;&gt;0,INDEX('Capacity Summary'!$I$139:$BH$238,MATCH('Capacity Backing (Hide)'!BD$132,'Capacity Summary'!$B$139:$B$238,0),MATCH('Capacity Backing (Hide)'!$A170,'Capacity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(Hide)'!$A170,'Capacity Summary'!$I$138:$BH$138,0))&lt;&gt;0,INDEX('Capacity Summary'!$I$139:$BH$238,MATCH('Capacity Backing (Hide)'!BE$132,'Capacity Summary'!$B$139:$B$238,0),MATCH('Capacity Backing (Hide)'!$A170,'Capacity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(Hide)'!$A170,'Capacity Summary'!$I$138:$BH$138,0))&lt;&gt;0,INDEX('Capacity Summary'!$I$139:$BH$238,MATCH('Capacity Backing (Hide)'!BF$132,'Capacity Summary'!$B$139:$B$238,0),MATCH('Capacity Backing (Hide)'!$A170,'Capacity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(Hide)'!$A170,'Capacity Summary'!$I$138:$BH$138,0))&lt;&gt;0,INDEX('Capacity Summary'!$I$139:$BH$238,MATCH('Capacity Backing (Hide)'!BG$132,'Capacity Summary'!$B$139:$B$238,0),MATCH('Capacity Backing (Hide)'!$A170,'Capacity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(Hide)'!$A170,'Capacity Summary'!$I$138:$BH$138,0))&lt;&gt;0,INDEX('Capacity Summary'!$I$139:$BH$238,MATCH('Capacity Backing (Hide)'!BH$132,'Capacity Summary'!$B$139:$B$238,0),MATCH('Capacity Backing (Hide)'!$A170,'Capacity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(Hide)'!$A170,'Capacity Summary'!$I$138:$BH$138,0))&lt;&gt;0,INDEX('Capacity Summary'!$I$139:$BH$238,MATCH('Capacity Backing (Hide)'!BI$132,'Capacity Summary'!$B$139:$B$238,0),MATCH('Capacity Backing (Hide)'!$A170,'Capacity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(Hide)'!$A170,'Capacity Summary'!$I$138:$BH$138,0))&lt;&gt;0,INDEX('Capacity Summary'!$I$139:$BH$238,MATCH('Capacity Backing (Hide)'!BJ$132,'Capacity Summary'!$B$139:$B$238,0),MATCH('Capacity Backing (Hide)'!$A170,'Capacity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(Hide)'!$A170,'Capacity Summary'!$I$138:$BH$138,0))&lt;&gt;0,INDEX('Capacity Summary'!$I$139:$BH$238,MATCH('Capacity Backing (Hide)'!BK$132,'Capacity Summary'!$B$139:$B$238,0),MATCH('Capacity Backing (Hide)'!$A170,'Capacity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(Hide)'!$A170,'Capacity Summary'!$I$138:$BH$138,0))&lt;&gt;0,INDEX('Capacity Summary'!$I$139:$BH$238,MATCH('Capacity Backing (Hide)'!BL$132,'Capacity Summary'!$B$139:$B$238,0),MATCH('Capacity Backing (Hide)'!$A170,'Capacity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(Hide)'!$A170,'Capacity Summary'!$I$138:$BH$138,0))&lt;&gt;0,INDEX('Capacity Summary'!$I$139:$BH$238,MATCH('Capacity Backing (Hide)'!BM$132,'Capacity Summary'!$B$139:$B$238,0),MATCH('Capacity Backing (Hide)'!$A170,'Capacity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(Hide)'!$A170,'Capacity Summary'!$I$138:$BH$138,0))&lt;&gt;0,INDEX('Capacity Summary'!$I$139:$BH$238,MATCH('Capacity Backing (Hide)'!BN$132,'Capacity Summary'!$B$139:$B$238,0),MATCH('Capacity Backing (Hide)'!$A170,'Capacity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(Hide)'!$A170,'Capacity Summary'!$I$138:$BH$138,0))&lt;&gt;0,INDEX('Capacity Summary'!$I$139:$BH$238,MATCH('Capacity Backing (Hide)'!BO$132,'Capacity Summary'!$B$139:$B$238,0),MATCH('Capacity Backing (Hide)'!$A170,'Capacity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(Hide)'!$A170,'Capacity Summary'!$I$138:$BH$138,0))&lt;&gt;0,INDEX('Capacity Summary'!$I$139:$BH$238,MATCH('Capacity Backing (Hide)'!BP$132,'Capacity Summary'!$B$139:$B$238,0),MATCH('Capacity Backing (Hide)'!$A170,'Capacity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(Hide)'!$A170,'Capacity Summary'!$I$138:$BH$138,0))&lt;&gt;0,INDEX('Capacity Summary'!$I$139:$BH$238,MATCH('Capacity Backing (Hide)'!BQ$132,'Capacity Summary'!$B$139:$B$238,0),MATCH('Capacity Backing (Hide)'!$A170,'Capacity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(Hide)'!$A170,'Capacity Summary'!$I$138:$BH$138,0))&lt;&gt;0,INDEX('Capacity Summary'!$I$139:$BH$238,MATCH('Capacity Backing (Hide)'!BR$132,'Capacity Summary'!$B$139:$B$238,0),MATCH('Capacity Backing (Hide)'!$A170,'Capacity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(Hide)'!$A170,'Capacity Summary'!$I$138:$BH$138,0))&lt;&gt;0,INDEX('Capacity Summary'!$I$139:$BH$238,MATCH('Capacity Backing (Hide)'!BS$132,'Capacity Summary'!$B$139:$B$238,0),MATCH('Capacity Backing (Hide)'!$A170,'Capacity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(Hide)'!$A170,'Capacity Summary'!$I$138:$BH$138,0))&lt;&gt;0,INDEX('Capacity Summary'!$I$139:$BH$238,MATCH('Capacity Backing (Hide)'!BT$132,'Capacity Summary'!$B$139:$B$238,0),MATCH('Capacity Backing (Hide)'!$A170,'Capacity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(Hide)'!$A170,'Capacity Summary'!$I$138:$BH$138,0))&lt;&gt;0,INDEX('Capacity Summary'!$I$139:$BH$238,MATCH('Capacity Backing (Hide)'!BU$132,'Capacity Summary'!$B$139:$B$238,0),MATCH('Capacity Backing (Hide)'!$A170,'Capacity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(Hide)'!$A170,'Capacity Summary'!$I$138:$BH$138,0))&lt;&gt;0,INDEX('Capacity Summary'!$I$139:$BH$238,MATCH('Capacity Backing (Hide)'!BV$132,'Capacity Summary'!$B$139:$B$238,0),MATCH('Capacity Backing (Hide)'!$A170,'Capacity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(Hide)'!$A170,'Capacity Summary'!$I$138:$BH$138,0))&lt;&gt;0,INDEX('Capacity Summary'!$I$139:$BH$238,MATCH('Capacity Backing (Hide)'!BW$132,'Capacity Summary'!$B$139:$B$238,0),MATCH('Capacity Backing (Hide)'!$A170,'Capacity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(Hide)'!$A170,'Capacity Summary'!$I$138:$BH$138,0))&lt;&gt;0,INDEX('Capacity Summary'!$I$139:$BH$238,MATCH('Capacity Backing (Hide)'!BX$132,'Capacity Summary'!$B$139:$B$238,0),MATCH('Capacity Backing (Hide)'!$A170,'Capacity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(Hide)'!$A170,'Capacity Summary'!$I$138:$BH$138,0))&lt;&gt;0,INDEX('Capacity Summary'!$I$139:$BH$238,MATCH('Capacity Backing (Hide)'!BY$132,'Capacity Summary'!$B$139:$B$238,0),MATCH('Capacity Backing (Hide)'!$A170,'Capacity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(Hide)'!$A170,'Capacity Summary'!$I$138:$BH$138,0))&lt;&gt;0,INDEX('Capacity Summary'!$I$139:$BH$238,MATCH('Capacity Backing (Hide)'!BZ$132,'Capacity Summary'!$B$139:$B$238,0),MATCH('Capacity Backing (Hide)'!$A170,'Capacity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(Hide)'!$A170,'Capacity Summary'!$I$138:$BH$138,0))&lt;&gt;0,INDEX('Capacity Summary'!$I$139:$BH$238,MATCH('Capacity Backing (Hide)'!CA$132,'Capacity Summary'!$B$139:$B$238,0),MATCH('Capacity Backing (Hide)'!$A170,'Capacity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(Hide)'!$A170,'Capacity Summary'!$I$138:$BH$138,0))&lt;&gt;0,INDEX('Capacity Summary'!$I$139:$BH$238,MATCH('Capacity Backing (Hide)'!CB$132,'Capacity Summary'!$B$139:$B$238,0),MATCH('Capacity Backing (Hide)'!$A170,'Capacity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(Hide)'!$A170,'Capacity Summary'!$I$138:$BH$138,0))&lt;&gt;0,INDEX('Capacity Summary'!$I$139:$BH$238,MATCH('Capacity Backing (Hide)'!CC$132,'Capacity Summary'!$B$139:$B$238,0),MATCH('Capacity Backing (Hide)'!$A170,'Capacity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(Hide)'!$A170,'Capacity Summary'!$I$138:$BH$138,0))&lt;&gt;0,INDEX('Capacity Summary'!$I$139:$BH$238,MATCH('Capacity Backing (Hide)'!CD$132,'Capacity Summary'!$B$139:$B$238,0),MATCH('Capacity Backing (Hide)'!$A170,'Capacity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(Hide)'!$A170,'Capacity Summary'!$I$138:$BH$138,0))&lt;&gt;0,INDEX('Capacity Summary'!$I$139:$BH$238,MATCH('Capacity Backing (Hide)'!CE$132,'Capacity Summary'!$B$139:$B$238,0),MATCH('Capacity Backing (Hide)'!$A170,'Capacity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(Hide)'!$A170,'Capacity Summary'!$I$138:$BH$138,0))&lt;&gt;0,INDEX('Capacity Summary'!$I$139:$BH$238,MATCH('Capacity Backing (Hide)'!CF$132,'Capacity Summary'!$B$139:$B$238,0),MATCH('Capacity Backing (Hide)'!$A170,'Capacity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(Hide)'!$A170,'Capacity Summary'!$I$138:$BH$138,0))&lt;&gt;0,INDEX('Capacity Summary'!$I$139:$BH$238,MATCH('Capacity Backing (Hide)'!CG$132,'Capacity Summary'!$B$139:$B$238,0),MATCH('Capacity Backing (Hide)'!$A170,'Capacity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(Hide)'!$A170,'Capacity Summary'!$I$138:$BH$138,0))&lt;&gt;0,INDEX('Capacity Summary'!$I$139:$BH$238,MATCH('Capacity Backing (Hide)'!CH$132,'Capacity Summary'!$B$139:$B$238,0),MATCH('Capacity Backing (Hide)'!$A170,'Capacity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(Hide)'!$A170,'Capacity Summary'!$I$138:$BH$138,0))&lt;&gt;0,INDEX('Capacity Summary'!$I$139:$BH$238,MATCH('Capacity Backing (Hide)'!CI$132,'Capacity Summary'!$B$139:$B$238,0),MATCH('Capacity Backing (Hide)'!$A170,'Capacity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(Hide)'!$A170,'Capacity Summary'!$I$138:$BH$138,0))&lt;&gt;0,INDEX('Capacity Summary'!$I$139:$BH$238,MATCH('Capacity Backing (Hide)'!CJ$132,'Capacity Summary'!$B$139:$B$238,0),MATCH('Capacity Backing (Hide)'!$A170,'Capacity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(Hide)'!$A170,'Capacity Summary'!$I$138:$BH$138,0))&lt;&gt;0,INDEX('Capacity Summary'!$I$139:$BH$238,MATCH('Capacity Backing (Hide)'!CK$132,'Capacity Summary'!$B$139:$B$238,0),MATCH('Capacity Backing (Hide)'!$A170,'Capacity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(Hide)'!$A170,'Capacity Summary'!$I$138:$BH$138,0))&lt;&gt;0,INDEX('Capacity Summary'!$I$139:$BH$238,MATCH('Capacity Backing (Hide)'!CL$132,'Capacity Summary'!$B$139:$B$238,0),MATCH('Capacity Backing (Hide)'!$A170,'Capacity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(Hide)'!$A170,'Capacity Summary'!$I$138:$BH$138,0))&lt;&gt;0,INDEX('Capacity Summary'!$I$139:$BH$238,MATCH('Capacity Backing (Hide)'!CM$132,'Capacity Summary'!$B$139:$B$238,0),MATCH('Capacity Backing (Hide)'!$A170,'Capacity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(Hide)'!$A170,'Capacity Summary'!$I$138:$BH$138,0))&lt;&gt;0,INDEX('Capacity Summary'!$I$139:$BH$238,MATCH('Capacity Backing (Hide)'!CN$132,'Capacity Summary'!$B$139:$B$238,0),MATCH('Capacity Backing (Hide)'!$A170,'Capacity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(Hide)'!$A170,'Capacity Summary'!$I$138:$BH$138,0))&lt;&gt;0,INDEX('Capacity Summary'!$I$139:$BH$238,MATCH('Capacity Backing (Hide)'!CO$132,'Capacity Summary'!$B$139:$B$238,0),MATCH('Capacity Backing (Hide)'!$A170,'Capacity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(Hide)'!$A170,'Capacity Summary'!$I$138:$BH$138,0))&lt;&gt;0,INDEX('Capacity Summary'!$I$139:$BH$238,MATCH('Capacity Backing (Hide)'!CP$132,'Capacity Summary'!$B$139:$B$238,0),MATCH('Capacity Backing (Hide)'!$A170,'Capacity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(Hide)'!$A170,'Capacity Summary'!$I$138:$BH$138,0))&lt;&gt;0,INDEX('Capacity Summary'!$I$139:$BH$238,MATCH('Capacity Backing (Hide)'!CQ$132,'Capacity Summary'!$B$139:$B$238,0),MATCH('Capacity Backing (Hide)'!$A170,'Capacity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(Hide)'!$A170,'Capacity Summary'!$I$138:$BH$138,0))&lt;&gt;0,INDEX('Capacity Summary'!$I$139:$BH$238,MATCH('Capacity Backing (Hide)'!CR$132,'Capacity Summary'!$B$139:$B$238,0),MATCH('Capacity Backing (Hide)'!$A170,'Capacity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(Hide)'!$A170,'Capacity Summary'!$I$138:$BH$138,0))&lt;&gt;0,INDEX('Capacity Summary'!$I$139:$BH$238,MATCH('Capacity Backing (Hide)'!CS$132,'Capacity Summary'!$B$139:$B$238,0),MATCH('Capacity Backing (Hide)'!$A170,'Capacity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(Hide)'!$A170,'Capacity Summary'!$I$138:$BH$138,0))&lt;&gt;0,INDEX('Capacity Summary'!$I$139:$BH$238,MATCH('Capacity Backing (Hide)'!CT$132,'Capacity Summary'!$B$139:$B$238,0),MATCH('Capacity Backing (Hide)'!$A170,'Capacity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(Hide)'!$A170,'Capacity Summary'!$I$138:$BH$138,0))&lt;&gt;0,INDEX('Capacity Summary'!$I$139:$BH$238,MATCH('Capacity Backing (Hide)'!CU$132,'Capacity Summary'!$B$139:$B$238,0),MATCH('Capacity Backing (Hide)'!$A170,'Capacity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(Hide)'!$A170,'Capacity Summary'!$I$138:$BH$138,0))&lt;&gt;0,INDEX('Capacity Summary'!$I$139:$BH$238,MATCH('Capacity Backing (Hide)'!CV$132,'Capacity Summary'!$B$139:$B$238,0),MATCH('Capacity Backing (Hide)'!$A170,'Capacity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(Hide)'!$A170,'Capacity Summary'!$I$138:$BH$138,0))&lt;&gt;0,INDEX('Capacity Summary'!$I$139:$BH$238,MATCH('Capacity Backing (Hide)'!CW$132,'Capacity Summary'!$B$139:$B$238,0),MATCH('Capacity Backing (Hide)'!$A170,'Capacity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1" spans="1:101" x14ac:dyDescent="0.35">
      <c r="A171" s="2">
        <f ca="1">'Required Capacity (Hide)'!E41</f>
        <v>44456</v>
      </c>
      <c r="B17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(Hide)'!$A171,'Capacity Summary'!$I$138:$BH$138,0))&lt;&gt;0,INDEX('Capacity Summary'!$I$139:$BH$238,MATCH('Capacity Backing (Hide)'!B$132,'Capacity Summary'!$B$139:$B$238,0),MATCH('Capacity Backing (Hide)'!$A171,'Capacity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(Hide)'!$A171,'Capacity Summary'!$I$138:$BH$138,0))&lt;&gt;0,INDEX('Capacity Summary'!$I$139:$BH$238,MATCH('Capacity Backing (Hide)'!C$132,'Capacity Summary'!$B$139:$B$238,0),MATCH('Capacity Backing (Hide)'!$A171,'Capacity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(Hide)'!$A171,'Capacity Summary'!$I$138:$BH$138,0))&lt;&gt;0,INDEX('Capacity Summary'!$I$139:$BH$238,MATCH('Capacity Backing (Hide)'!D$132,'Capacity Summary'!$B$139:$B$238,0),MATCH('Capacity Backing (Hide)'!$A171,'Capacity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(Hide)'!$A171,'Capacity Summary'!$I$138:$BH$138,0))&lt;&gt;0,INDEX('Capacity Summary'!$I$139:$BH$238,MATCH('Capacity Backing (Hide)'!E$132,'Capacity Summary'!$B$139:$B$238,0),MATCH('Capacity Backing (Hide)'!$A171,'Capacity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(Hide)'!$A171,'Capacity Summary'!$I$138:$BH$138,0))&lt;&gt;0,INDEX('Capacity Summary'!$I$139:$BH$238,MATCH('Capacity Backing (Hide)'!F$132,'Capacity Summary'!$B$139:$B$238,0),MATCH('Capacity Backing (Hide)'!$A171,'Capacity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(Hide)'!$A171,'Capacity Summary'!$I$138:$BH$138,0))&lt;&gt;0,INDEX('Capacity Summary'!$I$139:$BH$238,MATCH('Capacity Backing (Hide)'!G$132,'Capacity Summary'!$B$139:$B$238,0),MATCH('Capacity Backing (Hide)'!$A171,'Capacity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(Hide)'!$A171,'Capacity Summary'!$I$138:$BH$138,0))&lt;&gt;0,INDEX('Capacity Summary'!$I$139:$BH$238,MATCH('Capacity Backing (Hide)'!H$132,'Capacity Summary'!$B$139:$B$238,0),MATCH('Capacity Backing (Hide)'!$A171,'Capacity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(Hide)'!$A171,'Capacity Summary'!$I$138:$BH$138,0))&lt;&gt;0,INDEX('Capacity Summary'!$I$139:$BH$238,MATCH('Capacity Backing (Hide)'!I$132,'Capacity Summary'!$B$139:$B$238,0),MATCH('Capacity Backing (Hide)'!$A171,'Capacity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(Hide)'!$A171,'Capacity Summary'!$I$138:$BH$138,0))&lt;&gt;0,INDEX('Capacity Summary'!$I$139:$BH$238,MATCH('Capacity Backing (Hide)'!J$132,'Capacity Summary'!$B$139:$B$238,0),MATCH('Capacity Backing (Hide)'!$A171,'Capacity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(Hide)'!$A171,'Capacity Summary'!$I$138:$BH$138,0))&lt;&gt;0,INDEX('Capacity Summary'!$I$139:$BH$238,MATCH('Capacity Backing (Hide)'!K$132,'Capacity Summary'!$B$139:$B$238,0),MATCH('Capacity Backing (Hide)'!$A171,'Capacity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(Hide)'!$A171,'Capacity Summary'!$I$138:$BH$138,0))&lt;&gt;0,INDEX('Capacity Summary'!$I$139:$BH$238,MATCH('Capacity Backing (Hide)'!L$132,'Capacity Summary'!$B$139:$B$238,0),MATCH('Capacity Backing (Hide)'!$A171,'Capacity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(Hide)'!$A171,'Capacity Summary'!$I$138:$BH$138,0))&lt;&gt;0,INDEX('Capacity Summary'!$I$139:$BH$238,MATCH('Capacity Backing (Hide)'!M$132,'Capacity Summary'!$B$139:$B$238,0),MATCH('Capacity Backing (Hide)'!$A171,'Capacity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(Hide)'!$A171,'Capacity Summary'!$I$138:$BH$138,0))&lt;&gt;0,INDEX('Capacity Summary'!$I$139:$BH$238,MATCH('Capacity Backing (Hide)'!N$132,'Capacity Summary'!$B$139:$B$238,0),MATCH('Capacity Backing (Hide)'!$A171,'Capacity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(Hide)'!$A171,'Capacity Summary'!$I$138:$BH$138,0))&lt;&gt;0,INDEX('Capacity Summary'!$I$139:$BH$238,MATCH('Capacity Backing (Hide)'!O$132,'Capacity Summary'!$B$139:$B$238,0),MATCH('Capacity Backing (Hide)'!$A171,'Capacity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(Hide)'!$A171,'Capacity Summary'!$I$138:$BH$138,0))&lt;&gt;0,INDEX('Capacity Summary'!$I$139:$BH$238,MATCH('Capacity Backing (Hide)'!P$132,'Capacity Summary'!$B$139:$B$238,0),MATCH('Capacity Backing (Hide)'!$A171,'Capacity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(Hide)'!$A171,'Capacity Summary'!$I$138:$BH$138,0))&lt;&gt;0,INDEX('Capacity Summary'!$I$139:$BH$238,MATCH('Capacity Backing (Hide)'!Q$132,'Capacity Summary'!$B$139:$B$238,0),MATCH('Capacity Backing (Hide)'!$A171,'Capacity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(Hide)'!$A171,'Capacity Summary'!$I$138:$BH$138,0))&lt;&gt;0,INDEX('Capacity Summary'!$I$139:$BH$238,MATCH('Capacity Backing (Hide)'!R$132,'Capacity Summary'!$B$139:$B$238,0),MATCH('Capacity Backing (Hide)'!$A171,'Capacity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(Hide)'!$A171,'Capacity Summary'!$I$138:$BH$138,0))&lt;&gt;0,INDEX('Capacity Summary'!$I$139:$BH$238,MATCH('Capacity Backing (Hide)'!S$132,'Capacity Summary'!$B$139:$B$238,0),MATCH('Capacity Backing (Hide)'!$A171,'Capacity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(Hide)'!$A171,'Capacity Summary'!$I$138:$BH$138,0))&lt;&gt;0,INDEX('Capacity Summary'!$I$139:$BH$238,MATCH('Capacity Backing (Hide)'!T$132,'Capacity Summary'!$B$139:$B$238,0),MATCH('Capacity Backing (Hide)'!$A171,'Capacity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(Hide)'!$A171,'Capacity Summary'!$I$138:$BH$138,0))&lt;&gt;0,INDEX('Capacity Summary'!$I$139:$BH$238,MATCH('Capacity Backing (Hide)'!U$132,'Capacity Summary'!$B$139:$B$238,0),MATCH('Capacity Backing (Hide)'!$A171,'Capacity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(Hide)'!$A171,'Capacity Summary'!$I$138:$BH$138,0))&lt;&gt;0,INDEX('Capacity Summary'!$I$139:$BH$238,MATCH('Capacity Backing (Hide)'!V$132,'Capacity Summary'!$B$139:$B$238,0),MATCH('Capacity Backing (Hide)'!$A171,'Capacity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(Hide)'!$A171,'Capacity Summary'!$I$138:$BH$138,0))&lt;&gt;0,INDEX('Capacity Summary'!$I$139:$BH$238,MATCH('Capacity Backing (Hide)'!W$132,'Capacity Summary'!$B$139:$B$238,0),MATCH('Capacity Backing (Hide)'!$A171,'Capacity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(Hide)'!$A171,'Capacity Summary'!$I$138:$BH$138,0))&lt;&gt;0,INDEX('Capacity Summary'!$I$139:$BH$238,MATCH('Capacity Backing (Hide)'!X$132,'Capacity Summary'!$B$139:$B$238,0),MATCH('Capacity Backing (Hide)'!$A171,'Capacity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(Hide)'!$A171,'Capacity Summary'!$I$138:$BH$138,0))&lt;&gt;0,INDEX('Capacity Summary'!$I$139:$BH$238,MATCH('Capacity Backing (Hide)'!Y$132,'Capacity Summary'!$B$139:$B$238,0),MATCH('Capacity Backing (Hide)'!$A171,'Capacity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(Hide)'!$A171,'Capacity Summary'!$I$138:$BH$138,0))&lt;&gt;0,INDEX('Capacity Summary'!$I$139:$BH$238,MATCH('Capacity Backing (Hide)'!Z$132,'Capacity Summary'!$B$139:$B$238,0),MATCH('Capacity Backing (Hide)'!$A171,'Capacity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(Hide)'!$A171,'Capacity Summary'!$I$138:$BH$138,0))&lt;&gt;0,INDEX('Capacity Summary'!$I$139:$BH$238,MATCH('Capacity Backing (Hide)'!AA$132,'Capacity Summary'!$B$139:$B$238,0),MATCH('Capacity Backing (Hide)'!$A171,'Capacity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(Hide)'!$A171,'Capacity Summary'!$I$138:$BH$138,0))&lt;&gt;0,INDEX('Capacity Summary'!$I$139:$BH$238,MATCH('Capacity Backing (Hide)'!AB$132,'Capacity Summary'!$B$139:$B$238,0),MATCH('Capacity Backing (Hide)'!$A171,'Capacity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(Hide)'!$A171,'Capacity Summary'!$I$138:$BH$138,0))&lt;&gt;0,INDEX('Capacity Summary'!$I$139:$BH$238,MATCH('Capacity Backing (Hide)'!AC$132,'Capacity Summary'!$B$139:$B$238,0),MATCH('Capacity Backing (Hide)'!$A171,'Capacity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(Hide)'!$A171,'Capacity Summary'!$I$138:$BH$138,0))&lt;&gt;0,INDEX('Capacity Summary'!$I$139:$BH$238,MATCH('Capacity Backing (Hide)'!AD$132,'Capacity Summary'!$B$139:$B$238,0),MATCH('Capacity Backing (Hide)'!$A171,'Capacity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(Hide)'!$A171,'Capacity Summary'!$I$138:$BH$138,0))&lt;&gt;0,INDEX('Capacity Summary'!$I$139:$BH$238,MATCH('Capacity Backing (Hide)'!AE$132,'Capacity Summary'!$B$139:$B$238,0),MATCH('Capacity Backing (Hide)'!$A171,'Capacity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(Hide)'!$A171,'Capacity Summary'!$I$138:$BH$138,0))&lt;&gt;0,INDEX('Capacity Summary'!$I$139:$BH$238,MATCH('Capacity Backing (Hide)'!AF$132,'Capacity Summary'!$B$139:$B$238,0),MATCH('Capacity Backing (Hide)'!$A171,'Capacity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(Hide)'!$A171,'Capacity Summary'!$I$138:$BH$138,0))&lt;&gt;0,INDEX('Capacity Summary'!$I$139:$BH$238,MATCH('Capacity Backing (Hide)'!AG$132,'Capacity Summary'!$B$139:$B$238,0),MATCH('Capacity Backing (Hide)'!$A171,'Capacity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(Hide)'!$A171,'Capacity Summary'!$I$138:$BH$138,0))&lt;&gt;0,INDEX('Capacity Summary'!$I$139:$BH$238,MATCH('Capacity Backing (Hide)'!AH$132,'Capacity Summary'!$B$139:$B$238,0),MATCH('Capacity Backing (Hide)'!$A171,'Capacity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(Hide)'!$A171,'Capacity Summary'!$I$138:$BH$138,0))&lt;&gt;0,INDEX('Capacity Summary'!$I$139:$BH$238,MATCH('Capacity Backing (Hide)'!AI$132,'Capacity Summary'!$B$139:$B$238,0),MATCH('Capacity Backing (Hide)'!$A171,'Capacity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(Hide)'!$A171,'Capacity Summary'!$I$138:$BH$138,0))&lt;&gt;0,INDEX('Capacity Summary'!$I$139:$BH$238,MATCH('Capacity Backing (Hide)'!AJ$132,'Capacity Summary'!$B$139:$B$238,0),MATCH('Capacity Backing (Hide)'!$A171,'Capacity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(Hide)'!$A171,'Capacity Summary'!$I$138:$BH$138,0))&lt;&gt;0,INDEX('Capacity Summary'!$I$139:$BH$238,MATCH('Capacity Backing (Hide)'!AK$132,'Capacity Summary'!$B$139:$B$238,0),MATCH('Capacity Backing (Hide)'!$A171,'Capacity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(Hide)'!$A171,'Capacity Summary'!$I$138:$BH$138,0))&lt;&gt;0,INDEX('Capacity Summary'!$I$139:$BH$238,MATCH('Capacity Backing (Hide)'!AL$132,'Capacity Summary'!$B$139:$B$238,0),MATCH('Capacity Backing (Hide)'!$A171,'Capacity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(Hide)'!$A171,'Capacity Summary'!$I$138:$BH$138,0))&lt;&gt;0,INDEX('Capacity Summary'!$I$139:$BH$238,MATCH('Capacity Backing (Hide)'!AM$132,'Capacity Summary'!$B$139:$B$238,0),MATCH('Capacity Backing (Hide)'!$A171,'Capacity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(Hide)'!$A171,'Capacity Summary'!$I$138:$BH$138,0))&lt;&gt;0,INDEX('Capacity Summary'!$I$139:$BH$238,MATCH('Capacity Backing (Hide)'!AN$132,'Capacity Summary'!$B$139:$B$238,0),MATCH('Capacity Backing (Hide)'!$A171,'Capacity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(Hide)'!$A171,'Capacity Summary'!$I$138:$BH$138,0))&lt;&gt;0,INDEX('Capacity Summary'!$I$139:$BH$238,MATCH('Capacity Backing (Hide)'!AO$132,'Capacity Summary'!$B$139:$B$238,0),MATCH('Capacity Backing (Hide)'!$A171,'Capacity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(Hide)'!$A171,'Capacity Summary'!$I$138:$BH$138,0))&lt;&gt;0,INDEX('Capacity Summary'!$I$139:$BH$238,MATCH('Capacity Backing (Hide)'!AP$132,'Capacity Summary'!$B$139:$B$238,0),MATCH('Capacity Backing (Hide)'!$A171,'Capacity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(Hide)'!$A171,'Capacity Summary'!$I$138:$BH$138,0))&lt;&gt;0,INDEX('Capacity Summary'!$I$139:$BH$238,MATCH('Capacity Backing (Hide)'!AQ$132,'Capacity Summary'!$B$139:$B$238,0),MATCH('Capacity Backing (Hide)'!$A171,'Capacity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(Hide)'!$A171,'Capacity Summary'!$I$138:$BH$138,0))&lt;&gt;0,INDEX('Capacity Summary'!$I$139:$BH$238,MATCH('Capacity Backing (Hide)'!AR$132,'Capacity Summary'!$B$139:$B$238,0),MATCH('Capacity Backing (Hide)'!$A171,'Capacity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(Hide)'!$A171,'Capacity Summary'!$I$138:$BH$138,0))&lt;&gt;0,INDEX('Capacity Summary'!$I$139:$BH$238,MATCH('Capacity Backing (Hide)'!AS$132,'Capacity Summary'!$B$139:$B$238,0),MATCH('Capacity Backing (Hide)'!$A171,'Capacity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(Hide)'!$A171,'Capacity Summary'!$I$138:$BH$138,0))&lt;&gt;0,INDEX('Capacity Summary'!$I$139:$BH$238,MATCH('Capacity Backing (Hide)'!AT$132,'Capacity Summary'!$B$139:$B$238,0),MATCH('Capacity Backing (Hide)'!$A171,'Capacity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(Hide)'!$A171,'Capacity Summary'!$I$138:$BH$138,0))&lt;&gt;0,INDEX('Capacity Summary'!$I$139:$BH$238,MATCH('Capacity Backing (Hide)'!AU$132,'Capacity Summary'!$B$139:$B$238,0),MATCH('Capacity Backing (Hide)'!$A171,'Capacity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(Hide)'!$A171,'Capacity Summary'!$I$138:$BH$138,0))&lt;&gt;0,INDEX('Capacity Summary'!$I$139:$BH$238,MATCH('Capacity Backing (Hide)'!AV$132,'Capacity Summary'!$B$139:$B$238,0),MATCH('Capacity Backing (Hide)'!$A171,'Capacity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(Hide)'!$A171,'Capacity Summary'!$I$138:$BH$138,0))&lt;&gt;0,INDEX('Capacity Summary'!$I$139:$BH$238,MATCH('Capacity Backing (Hide)'!AW$132,'Capacity Summary'!$B$139:$B$238,0),MATCH('Capacity Backing (Hide)'!$A171,'Capacity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(Hide)'!$A171,'Capacity Summary'!$I$138:$BH$138,0))&lt;&gt;0,INDEX('Capacity Summary'!$I$139:$BH$238,MATCH('Capacity Backing (Hide)'!AX$132,'Capacity Summary'!$B$139:$B$238,0),MATCH('Capacity Backing (Hide)'!$A171,'Capacity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(Hide)'!$A171,'Capacity Summary'!$I$138:$BH$138,0))&lt;&gt;0,INDEX('Capacity Summary'!$I$139:$BH$238,MATCH('Capacity Backing (Hide)'!AY$132,'Capacity Summary'!$B$139:$B$238,0),MATCH('Capacity Backing (Hide)'!$A171,'Capacity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(Hide)'!$A171,'Capacity Summary'!$I$138:$BH$138,0))&lt;&gt;0,INDEX('Capacity Summary'!$I$139:$BH$238,MATCH('Capacity Backing (Hide)'!AZ$132,'Capacity Summary'!$B$139:$B$238,0),MATCH('Capacity Backing (Hide)'!$A171,'Capacity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(Hide)'!$A171,'Capacity Summary'!$I$138:$BH$138,0))&lt;&gt;0,INDEX('Capacity Summary'!$I$139:$BH$238,MATCH('Capacity Backing (Hide)'!BA$132,'Capacity Summary'!$B$139:$B$238,0),MATCH('Capacity Backing (Hide)'!$A171,'Capacity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(Hide)'!$A171,'Capacity Summary'!$I$138:$BH$138,0))&lt;&gt;0,INDEX('Capacity Summary'!$I$139:$BH$238,MATCH('Capacity Backing (Hide)'!BB$132,'Capacity Summary'!$B$139:$B$238,0),MATCH('Capacity Backing (Hide)'!$A171,'Capacity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(Hide)'!$A171,'Capacity Summary'!$I$138:$BH$138,0))&lt;&gt;0,INDEX('Capacity Summary'!$I$139:$BH$238,MATCH('Capacity Backing (Hide)'!BC$132,'Capacity Summary'!$B$139:$B$238,0),MATCH('Capacity Backing (Hide)'!$A171,'Capacity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(Hide)'!$A171,'Capacity Summary'!$I$138:$BH$138,0))&lt;&gt;0,INDEX('Capacity Summary'!$I$139:$BH$238,MATCH('Capacity Backing (Hide)'!BD$132,'Capacity Summary'!$B$139:$B$238,0),MATCH('Capacity Backing (Hide)'!$A171,'Capacity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(Hide)'!$A171,'Capacity Summary'!$I$138:$BH$138,0))&lt;&gt;0,INDEX('Capacity Summary'!$I$139:$BH$238,MATCH('Capacity Backing (Hide)'!BE$132,'Capacity Summary'!$B$139:$B$238,0),MATCH('Capacity Backing (Hide)'!$A171,'Capacity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(Hide)'!$A171,'Capacity Summary'!$I$138:$BH$138,0))&lt;&gt;0,INDEX('Capacity Summary'!$I$139:$BH$238,MATCH('Capacity Backing (Hide)'!BF$132,'Capacity Summary'!$B$139:$B$238,0),MATCH('Capacity Backing (Hide)'!$A171,'Capacity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(Hide)'!$A171,'Capacity Summary'!$I$138:$BH$138,0))&lt;&gt;0,INDEX('Capacity Summary'!$I$139:$BH$238,MATCH('Capacity Backing (Hide)'!BG$132,'Capacity Summary'!$B$139:$B$238,0),MATCH('Capacity Backing (Hide)'!$A171,'Capacity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(Hide)'!$A171,'Capacity Summary'!$I$138:$BH$138,0))&lt;&gt;0,INDEX('Capacity Summary'!$I$139:$BH$238,MATCH('Capacity Backing (Hide)'!BH$132,'Capacity Summary'!$B$139:$B$238,0),MATCH('Capacity Backing (Hide)'!$A171,'Capacity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(Hide)'!$A171,'Capacity Summary'!$I$138:$BH$138,0))&lt;&gt;0,INDEX('Capacity Summary'!$I$139:$BH$238,MATCH('Capacity Backing (Hide)'!BI$132,'Capacity Summary'!$B$139:$B$238,0),MATCH('Capacity Backing (Hide)'!$A171,'Capacity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(Hide)'!$A171,'Capacity Summary'!$I$138:$BH$138,0))&lt;&gt;0,INDEX('Capacity Summary'!$I$139:$BH$238,MATCH('Capacity Backing (Hide)'!BJ$132,'Capacity Summary'!$B$139:$B$238,0),MATCH('Capacity Backing (Hide)'!$A171,'Capacity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(Hide)'!$A171,'Capacity Summary'!$I$138:$BH$138,0))&lt;&gt;0,INDEX('Capacity Summary'!$I$139:$BH$238,MATCH('Capacity Backing (Hide)'!BK$132,'Capacity Summary'!$B$139:$B$238,0),MATCH('Capacity Backing (Hide)'!$A171,'Capacity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(Hide)'!$A171,'Capacity Summary'!$I$138:$BH$138,0))&lt;&gt;0,INDEX('Capacity Summary'!$I$139:$BH$238,MATCH('Capacity Backing (Hide)'!BL$132,'Capacity Summary'!$B$139:$B$238,0),MATCH('Capacity Backing (Hide)'!$A171,'Capacity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(Hide)'!$A171,'Capacity Summary'!$I$138:$BH$138,0))&lt;&gt;0,INDEX('Capacity Summary'!$I$139:$BH$238,MATCH('Capacity Backing (Hide)'!BM$132,'Capacity Summary'!$B$139:$B$238,0),MATCH('Capacity Backing (Hide)'!$A171,'Capacity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(Hide)'!$A171,'Capacity Summary'!$I$138:$BH$138,0))&lt;&gt;0,INDEX('Capacity Summary'!$I$139:$BH$238,MATCH('Capacity Backing (Hide)'!BN$132,'Capacity Summary'!$B$139:$B$238,0),MATCH('Capacity Backing (Hide)'!$A171,'Capacity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(Hide)'!$A171,'Capacity Summary'!$I$138:$BH$138,0))&lt;&gt;0,INDEX('Capacity Summary'!$I$139:$BH$238,MATCH('Capacity Backing (Hide)'!BO$132,'Capacity Summary'!$B$139:$B$238,0),MATCH('Capacity Backing (Hide)'!$A171,'Capacity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(Hide)'!$A171,'Capacity Summary'!$I$138:$BH$138,0))&lt;&gt;0,INDEX('Capacity Summary'!$I$139:$BH$238,MATCH('Capacity Backing (Hide)'!BP$132,'Capacity Summary'!$B$139:$B$238,0),MATCH('Capacity Backing (Hide)'!$A171,'Capacity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(Hide)'!$A171,'Capacity Summary'!$I$138:$BH$138,0))&lt;&gt;0,INDEX('Capacity Summary'!$I$139:$BH$238,MATCH('Capacity Backing (Hide)'!BQ$132,'Capacity Summary'!$B$139:$B$238,0),MATCH('Capacity Backing (Hide)'!$A171,'Capacity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(Hide)'!$A171,'Capacity Summary'!$I$138:$BH$138,0))&lt;&gt;0,INDEX('Capacity Summary'!$I$139:$BH$238,MATCH('Capacity Backing (Hide)'!BR$132,'Capacity Summary'!$B$139:$B$238,0),MATCH('Capacity Backing (Hide)'!$A171,'Capacity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(Hide)'!$A171,'Capacity Summary'!$I$138:$BH$138,0))&lt;&gt;0,INDEX('Capacity Summary'!$I$139:$BH$238,MATCH('Capacity Backing (Hide)'!BS$132,'Capacity Summary'!$B$139:$B$238,0),MATCH('Capacity Backing (Hide)'!$A171,'Capacity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(Hide)'!$A171,'Capacity Summary'!$I$138:$BH$138,0))&lt;&gt;0,INDEX('Capacity Summary'!$I$139:$BH$238,MATCH('Capacity Backing (Hide)'!BT$132,'Capacity Summary'!$B$139:$B$238,0),MATCH('Capacity Backing (Hide)'!$A171,'Capacity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(Hide)'!$A171,'Capacity Summary'!$I$138:$BH$138,0))&lt;&gt;0,INDEX('Capacity Summary'!$I$139:$BH$238,MATCH('Capacity Backing (Hide)'!BU$132,'Capacity Summary'!$B$139:$B$238,0),MATCH('Capacity Backing (Hide)'!$A171,'Capacity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(Hide)'!$A171,'Capacity Summary'!$I$138:$BH$138,0))&lt;&gt;0,INDEX('Capacity Summary'!$I$139:$BH$238,MATCH('Capacity Backing (Hide)'!BV$132,'Capacity Summary'!$B$139:$B$238,0),MATCH('Capacity Backing (Hide)'!$A171,'Capacity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(Hide)'!$A171,'Capacity Summary'!$I$138:$BH$138,0))&lt;&gt;0,INDEX('Capacity Summary'!$I$139:$BH$238,MATCH('Capacity Backing (Hide)'!BW$132,'Capacity Summary'!$B$139:$B$238,0),MATCH('Capacity Backing (Hide)'!$A171,'Capacity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(Hide)'!$A171,'Capacity Summary'!$I$138:$BH$138,0))&lt;&gt;0,INDEX('Capacity Summary'!$I$139:$BH$238,MATCH('Capacity Backing (Hide)'!BX$132,'Capacity Summary'!$B$139:$B$238,0),MATCH('Capacity Backing (Hide)'!$A171,'Capacity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(Hide)'!$A171,'Capacity Summary'!$I$138:$BH$138,0))&lt;&gt;0,INDEX('Capacity Summary'!$I$139:$BH$238,MATCH('Capacity Backing (Hide)'!BY$132,'Capacity Summary'!$B$139:$B$238,0),MATCH('Capacity Backing (Hide)'!$A171,'Capacity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(Hide)'!$A171,'Capacity Summary'!$I$138:$BH$138,0))&lt;&gt;0,INDEX('Capacity Summary'!$I$139:$BH$238,MATCH('Capacity Backing (Hide)'!BZ$132,'Capacity Summary'!$B$139:$B$238,0),MATCH('Capacity Backing (Hide)'!$A171,'Capacity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(Hide)'!$A171,'Capacity Summary'!$I$138:$BH$138,0))&lt;&gt;0,INDEX('Capacity Summary'!$I$139:$BH$238,MATCH('Capacity Backing (Hide)'!CA$132,'Capacity Summary'!$B$139:$B$238,0),MATCH('Capacity Backing (Hide)'!$A171,'Capacity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(Hide)'!$A171,'Capacity Summary'!$I$138:$BH$138,0))&lt;&gt;0,INDEX('Capacity Summary'!$I$139:$BH$238,MATCH('Capacity Backing (Hide)'!CB$132,'Capacity Summary'!$B$139:$B$238,0),MATCH('Capacity Backing (Hide)'!$A171,'Capacity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(Hide)'!$A171,'Capacity Summary'!$I$138:$BH$138,0))&lt;&gt;0,INDEX('Capacity Summary'!$I$139:$BH$238,MATCH('Capacity Backing (Hide)'!CC$132,'Capacity Summary'!$B$139:$B$238,0),MATCH('Capacity Backing (Hide)'!$A171,'Capacity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(Hide)'!$A171,'Capacity Summary'!$I$138:$BH$138,0))&lt;&gt;0,INDEX('Capacity Summary'!$I$139:$BH$238,MATCH('Capacity Backing (Hide)'!CD$132,'Capacity Summary'!$B$139:$B$238,0),MATCH('Capacity Backing (Hide)'!$A171,'Capacity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(Hide)'!$A171,'Capacity Summary'!$I$138:$BH$138,0))&lt;&gt;0,INDEX('Capacity Summary'!$I$139:$BH$238,MATCH('Capacity Backing (Hide)'!CE$132,'Capacity Summary'!$B$139:$B$238,0),MATCH('Capacity Backing (Hide)'!$A171,'Capacity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(Hide)'!$A171,'Capacity Summary'!$I$138:$BH$138,0))&lt;&gt;0,INDEX('Capacity Summary'!$I$139:$BH$238,MATCH('Capacity Backing (Hide)'!CF$132,'Capacity Summary'!$B$139:$B$238,0),MATCH('Capacity Backing (Hide)'!$A171,'Capacity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(Hide)'!$A171,'Capacity Summary'!$I$138:$BH$138,0))&lt;&gt;0,INDEX('Capacity Summary'!$I$139:$BH$238,MATCH('Capacity Backing (Hide)'!CG$132,'Capacity Summary'!$B$139:$B$238,0),MATCH('Capacity Backing (Hide)'!$A171,'Capacity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(Hide)'!$A171,'Capacity Summary'!$I$138:$BH$138,0))&lt;&gt;0,INDEX('Capacity Summary'!$I$139:$BH$238,MATCH('Capacity Backing (Hide)'!CH$132,'Capacity Summary'!$B$139:$B$238,0),MATCH('Capacity Backing (Hide)'!$A171,'Capacity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(Hide)'!$A171,'Capacity Summary'!$I$138:$BH$138,0))&lt;&gt;0,INDEX('Capacity Summary'!$I$139:$BH$238,MATCH('Capacity Backing (Hide)'!CI$132,'Capacity Summary'!$B$139:$B$238,0),MATCH('Capacity Backing (Hide)'!$A171,'Capacity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(Hide)'!$A171,'Capacity Summary'!$I$138:$BH$138,0))&lt;&gt;0,INDEX('Capacity Summary'!$I$139:$BH$238,MATCH('Capacity Backing (Hide)'!CJ$132,'Capacity Summary'!$B$139:$B$238,0),MATCH('Capacity Backing (Hide)'!$A171,'Capacity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(Hide)'!$A171,'Capacity Summary'!$I$138:$BH$138,0))&lt;&gt;0,INDEX('Capacity Summary'!$I$139:$BH$238,MATCH('Capacity Backing (Hide)'!CK$132,'Capacity Summary'!$B$139:$B$238,0),MATCH('Capacity Backing (Hide)'!$A171,'Capacity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(Hide)'!$A171,'Capacity Summary'!$I$138:$BH$138,0))&lt;&gt;0,INDEX('Capacity Summary'!$I$139:$BH$238,MATCH('Capacity Backing (Hide)'!CL$132,'Capacity Summary'!$B$139:$B$238,0),MATCH('Capacity Backing (Hide)'!$A171,'Capacity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(Hide)'!$A171,'Capacity Summary'!$I$138:$BH$138,0))&lt;&gt;0,INDEX('Capacity Summary'!$I$139:$BH$238,MATCH('Capacity Backing (Hide)'!CM$132,'Capacity Summary'!$B$139:$B$238,0),MATCH('Capacity Backing (Hide)'!$A171,'Capacity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(Hide)'!$A171,'Capacity Summary'!$I$138:$BH$138,0))&lt;&gt;0,INDEX('Capacity Summary'!$I$139:$BH$238,MATCH('Capacity Backing (Hide)'!CN$132,'Capacity Summary'!$B$139:$B$238,0),MATCH('Capacity Backing (Hide)'!$A171,'Capacity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(Hide)'!$A171,'Capacity Summary'!$I$138:$BH$138,0))&lt;&gt;0,INDEX('Capacity Summary'!$I$139:$BH$238,MATCH('Capacity Backing (Hide)'!CO$132,'Capacity Summary'!$B$139:$B$238,0),MATCH('Capacity Backing (Hide)'!$A171,'Capacity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(Hide)'!$A171,'Capacity Summary'!$I$138:$BH$138,0))&lt;&gt;0,INDEX('Capacity Summary'!$I$139:$BH$238,MATCH('Capacity Backing (Hide)'!CP$132,'Capacity Summary'!$B$139:$B$238,0),MATCH('Capacity Backing (Hide)'!$A171,'Capacity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(Hide)'!$A171,'Capacity Summary'!$I$138:$BH$138,0))&lt;&gt;0,INDEX('Capacity Summary'!$I$139:$BH$238,MATCH('Capacity Backing (Hide)'!CQ$132,'Capacity Summary'!$B$139:$B$238,0),MATCH('Capacity Backing (Hide)'!$A171,'Capacity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(Hide)'!$A171,'Capacity Summary'!$I$138:$BH$138,0))&lt;&gt;0,INDEX('Capacity Summary'!$I$139:$BH$238,MATCH('Capacity Backing (Hide)'!CR$132,'Capacity Summary'!$B$139:$B$238,0),MATCH('Capacity Backing (Hide)'!$A171,'Capacity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(Hide)'!$A171,'Capacity Summary'!$I$138:$BH$138,0))&lt;&gt;0,INDEX('Capacity Summary'!$I$139:$BH$238,MATCH('Capacity Backing (Hide)'!CS$132,'Capacity Summary'!$B$139:$B$238,0),MATCH('Capacity Backing (Hide)'!$A171,'Capacity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(Hide)'!$A171,'Capacity Summary'!$I$138:$BH$138,0))&lt;&gt;0,INDEX('Capacity Summary'!$I$139:$BH$238,MATCH('Capacity Backing (Hide)'!CT$132,'Capacity Summary'!$B$139:$B$238,0),MATCH('Capacity Backing (Hide)'!$A171,'Capacity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(Hide)'!$A171,'Capacity Summary'!$I$138:$BH$138,0))&lt;&gt;0,INDEX('Capacity Summary'!$I$139:$BH$238,MATCH('Capacity Backing (Hide)'!CU$132,'Capacity Summary'!$B$139:$B$238,0),MATCH('Capacity Backing (Hide)'!$A171,'Capacity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(Hide)'!$A171,'Capacity Summary'!$I$138:$BH$138,0))&lt;&gt;0,INDEX('Capacity Summary'!$I$139:$BH$238,MATCH('Capacity Backing (Hide)'!CV$132,'Capacity Summary'!$B$139:$B$238,0),MATCH('Capacity Backing (Hide)'!$A171,'Capacity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(Hide)'!$A171,'Capacity Summary'!$I$138:$BH$138,0))&lt;&gt;0,INDEX('Capacity Summary'!$I$139:$BH$238,MATCH('Capacity Backing (Hide)'!CW$132,'Capacity Summary'!$B$139:$B$238,0),MATCH('Capacity Backing (Hide)'!$A171,'Capacity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2" spans="1:101" x14ac:dyDescent="0.35">
      <c r="A172" s="2">
        <f ca="1">'Required Capacity (Hide)'!E42</f>
        <v>44463</v>
      </c>
      <c r="B17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(Hide)'!$A172,'Capacity Summary'!$I$138:$BH$138,0))&lt;&gt;0,INDEX('Capacity Summary'!$I$139:$BH$238,MATCH('Capacity Backing (Hide)'!B$132,'Capacity Summary'!$B$139:$B$238,0),MATCH('Capacity Backing (Hide)'!$A172,'Capacity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(Hide)'!$A172,'Capacity Summary'!$I$138:$BH$138,0))&lt;&gt;0,INDEX('Capacity Summary'!$I$139:$BH$238,MATCH('Capacity Backing (Hide)'!C$132,'Capacity Summary'!$B$139:$B$238,0),MATCH('Capacity Backing (Hide)'!$A172,'Capacity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(Hide)'!$A172,'Capacity Summary'!$I$138:$BH$138,0))&lt;&gt;0,INDEX('Capacity Summary'!$I$139:$BH$238,MATCH('Capacity Backing (Hide)'!D$132,'Capacity Summary'!$B$139:$B$238,0),MATCH('Capacity Backing (Hide)'!$A172,'Capacity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(Hide)'!$A172,'Capacity Summary'!$I$138:$BH$138,0))&lt;&gt;0,INDEX('Capacity Summary'!$I$139:$BH$238,MATCH('Capacity Backing (Hide)'!E$132,'Capacity Summary'!$B$139:$B$238,0),MATCH('Capacity Backing (Hide)'!$A172,'Capacity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(Hide)'!$A172,'Capacity Summary'!$I$138:$BH$138,0))&lt;&gt;0,INDEX('Capacity Summary'!$I$139:$BH$238,MATCH('Capacity Backing (Hide)'!F$132,'Capacity Summary'!$B$139:$B$238,0),MATCH('Capacity Backing (Hide)'!$A172,'Capacity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(Hide)'!$A172,'Capacity Summary'!$I$138:$BH$138,0))&lt;&gt;0,INDEX('Capacity Summary'!$I$139:$BH$238,MATCH('Capacity Backing (Hide)'!G$132,'Capacity Summary'!$B$139:$B$238,0),MATCH('Capacity Backing (Hide)'!$A172,'Capacity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(Hide)'!$A172,'Capacity Summary'!$I$138:$BH$138,0))&lt;&gt;0,INDEX('Capacity Summary'!$I$139:$BH$238,MATCH('Capacity Backing (Hide)'!H$132,'Capacity Summary'!$B$139:$B$238,0),MATCH('Capacity Backing (Hide)'!$A172,'Capacity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(Hide)'!$A172,'Capacity Summary'!$I$138:$BH$138,0))&lt;&gt;0,INDEX('Capacity Summary'!$I$139:$BH$238,MATCH('Capacity Backing (Hide)'!I$132,'Capacity Summary'!$B$139:$B$238,0),MATCH('Capacity Backing (Hide)'!$A172,'Capacity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(Hide)'!$A172,'Capacity Summary'!$I$138:$BH$138,0))&lt;&gt;0,INDEX('Capacity Summary'!$I$139:$BH$238,MATCH('Capacity Backing (Hide)'!J$132,'Capacity Summary'!$B$139:$B$238,0),MATCH('Capacity Backing (Hide)'!$A172,'Capacity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(Hide)'!$A172,'Capacity Summary'!$I$138:$BH$138,0))&lt;&gt;0,INDEX('Capacity Summary'!$I$139:$BH$238,MATCH('Capacity Backing (Hide)'!K$132,'Capacity Summary'!$B$139:$B$238,0),MATCH('Capacity Backing (Hide)'!$A172,'Capacity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(Hide)'!$A172,'Capacity Summary'!$I$138:$BH$138,0))&lt;&gt;0,INDEX('Capacity Summary'!$I$139:$BH$238,MATCH('Capacity Backing (Hide)'!L$132,'Capacity Summary'!$B$139:$B$238,0),MATCH('Capacity Backing (Hide)'!$A172,'Capacity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(Hide)'!$A172,'Capacity Summary'!$I$138:$BH$138,0))&lt;&gt;0,INDEX('Capacity Summary'!$I$139:$BH$238,MATCH('Capacity Backing (Hide)'!M$132,'Capacity Summary'!$B$139:$B$238,0),MATCH('Capacity Backing (Hide)'!$A172,'Capacity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(Hide)'!$A172,'Capacity Summary'!$I$138:$BH$138,0))&lt;&gt;0,INDEX('Capacity Summary'!$I$139:$BH$238,MATCH('Capacity Backing (Hide)'!N$132,'Capacity Summary'!$B$139:$B$238,0),MATCH('Capacity Backing (Hide)'!$A172,'Capacity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(Hide)'!$A172,'Capacity Summary'!$I$138:$BH$138,0))&lt;&gt;0,INDEX('Capacity Summary'!$I$139:$BH$238,MATCH('Capacity Backing (Hide)'!O$132,'Capacity Summary'!$B$139:$B$238,0),MATCH('Capacity Backing (Hide)'!$A172,'Capacity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(Hide)'!$A172,'Capacity Summary'!$I$138:$BH$138,0))&lt;&gt;0,INDEX('Capacity Summary'!$I$139:$BH$238,MATCH('Capacity Backing (Hide)'!P$132,'Capacity Summary'!$B$139:$B$238,0),MATCH('Capacity Backing (Hide)'!$A172,'Capacity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(Hide)'!$A172,'Capacity Summary'!$I$138:$BH$138,0))&lt;&gt;0,INDEX('Capacity Summary'!$I$139:$BH$238,MATCH('Capacity Backing (Hide)'!Q$132,'Capacity Summary'!$B$139:$B$238,0),MATCH('Capacity Backing (Hide)'!$A172,'Capacity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(Hide)'!$A172,'Capacity Summary'!$I$138:$BH$138,0))&lt;&gt;0,INDEX('Capacity Summary'!$I$139:$BH$238,MATCH('Capacity Backing (Hide)'!R$132,'Capacity Summary'!$B$139:$B$238,0),MATCH('Capacity Backing (Hide)'!$A172,'Capacity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(Hide)'!$A172,'Capacity Summary'!$I$138:$BH$138,0))&lt;&gt;0,INDEX('Capacity Summary'!$I$139:$BH$238,MATCH('Capacity Backing (Hide)'!S$132,'Capacity Summary'!$B$139:$B$238,0),MATCH('Capacity Backing (Hide)'!$A172,'Capacity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(Hide)'!$A172,'Capacity Summary'!$I$138:$BH$138,0))&lt;&gt;0,INDEX('Capacity Summary'!$I$139:$BH$238,MATCH('Capacity Backing (Hide)'!T$132,'Capacity Summary'!$B$139:$B$238,0),MATCH('Capacity Backing (Hide)'!$A172,'Capacity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(Hide)'!$A172,'Capacity Summary'!$I$138:$BH$138,0))&lt;&gt;0,INDEX('Capacity Summary'!$I$139:$BH$238,MATCH('Capacity Backing (Hide)'!U$132,'Capacity Summary'!$B$139:$B$238,0),MATCH('Capacity Backing (Hide)'!$A172,'Capacity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(Hide)'!$A172,'Capacity Summary'!$I$138:$BH$138,0))&lt;&gt;0,INDEX('Capacity Summary'!$I$139:$BH$238,MATCH('Capacity Backing (Hide)'!V$132,'Capacity Summary'!$B$139:$B$238,0),MATCH('Capacity Backing (Hide)'!$A172,'Capacity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(Hide)'!$A172,'Capacity Summary'!$I$138:$BH$138,0))&lt;&gt;0,INDEX('Capacity Summary'!$I$139:$BH$238,MATCH('Capacity Backing (Hide)'!W$132,'Capacity Summary'!$B$139:$B$238,0),MATCH('Capacity Backing (Hide)'!$A172,'Capacity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(Hide)'!$A172,'Capacity Summary'!$I$138:$BH$138,0))&lt;&gt;0,INDEX('Capacity Summary'!$I$139:$BH$238,MATCH('Capacity Backing (Hide)'!X$132,'Capacity Summary'!$B$139:$B$238,0),MATCH('Capacity Backing (Hide)'!$A172,'Capacity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(Hide)'!$A172,'Capacity Summary'!$I$138:$BH$138,0))&lt;&gt;0,INDEX('Capacity Summary'!$I$139:$BH$238,MATCH('Capacity Backing (Hide)'!Y$132,'Capacity Summary'!$B$139:$B$238,0),MATCH('Capacity Backing (Hide)'!$A172,'Capacity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(Hide)'!$A172,'Capacity Summary'!$I$138:$BH$138,0))&lt;&gt;0,INDEX('Capacity Summary'!$I$139:$BH$238,MATCH('Capacity Backing (Hide)'!Z$132,'Capacity Summary'!$B$139:$B$238,0),MATCH('Capacity Backing (Hide)'!$A172,'Capacity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(Hide)'!$A172,'Capacity Summary'!$I$138:$BH$138,0))&lt;&gt;0,INDEX('Capacity Summary'!$I$139:$BH$238,MATCH('Capacity Backing (Hide)'!AA$132,'Capacity Summary'!$B$139:$B$238,0),MATCH('Capacity Backing (Hide)'!$A172,'Capacity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(Hide)'!$A172,'Capacity Summary'!$I$138:$BH$138,0))&lt;&gt;0,INDEX('Capacity Summary'!$I$139:$BH$238,MATCH('Capacity Backing (Hide)'!AB$132,'Capacity Summary'!$B$139:$B$238,0),MATCH('Capacity Backing (Hide)'!$A172,'Capacity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(Hide)'!$A172,'Capacity Summary'!$I$138:$BH$138,0))&lt;&gt;0,INDEX('Capacity Summary'!$I$139:$BH$238,MATCH('Capacity Backing (Hide)'!AC$132,'Capacity Summary'!$B$139:$B$238,0),MATCH('Capacity Backing (Hide)'!$A172,'Capacity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(Hide)'!$A172,'Capacity Summary'!$I$138:$BH$138,0))&lt;&gt;0,INDEX('Capacity Summary'!$I$139:$BH$238,MATCH('Capacity Backing (Hide)'!AD$132,'Capacity Summary'!$B$139:$B$238,0),MATCH('Capacity Backing (Hide)'!$A172,'Capacity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(Hide)'!$A172,'Capacity Summary'!$I$138:$BH$138,0))&lt;&gt;0,INDEX('Capacity Summary'!$I$139:$BH$238,MATCH('Capacity Backing (Hide)'!AE$132,'Capacity Summary'!$B$139:$B$238,0),MATCH('Capacity Backing (Hide)'!$A172,'Capacity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(Hide)'!$A172,'Capacity Summary'!$I$138:$BH$138,0))&lt;&gt;0,INDEX('Capacity Summary'!$I$139:$BH$238,MATCH('Capacity Backing (Hide)'!AF$132,'Capacity Summary'!$B$139:$B$238,0),MATCH('Capacity Backing (Hide)'!$A172,'Capacity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(Hide)'!$A172,'Capacity Summary'!$I$138:$BH$138,0))&lt;&gt;0,INDEX('Capacity Summary'!$I$139:$BH$238,MATCH('Capacity Backing (Hide)'!AG$132,'Capacity Summary'!$B$139:$B$238,0),MATCH('Capacity Backing (Hide)'!$A172,'Capacity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(Hide)'!$A172,'Capacity Summary'!$I$138:$BH$138,0))&lt;&gt;0,INDEX('Capacity Summary'!$I$139:$BH$238,MATCH('Capacity Backing (Hide)'!AH$132,'Capacity Summary'!$B$139:$B$238,0),MATCH('Capacity Backing (Hide)'!$A172,'Capacity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(Hide)'!$A172,'Capacity Summary'!$I$138:$BH$138,0))&lt;&gt;0,INDEX('Capacity Summary'!$I$139:$BH$238,MATCH('Capacity Backing (Hide)'!AI$132,'Capacity Summary'!$B$139:$B$238,0),MATCH('Capacity Backing (Hide)'!$A172,'Capacity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(Hide)'!$A172,'Capacity Summary'!$I$138:$BH$138,0))&lt;&gt;0,INDEX('Capacity Summary'!$I$139:$BH$238,MATCH('Capacity Backing (Hide)'!AJ$132,'Capacity Summary'!$B$139:$B$238,0),MATCH('Capacity Backing (Hide)'!$A172,'Capacity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(Hide)'!$A172,'Capacity Summary'!$I$138:$BH$138,0))&lt;&gt;0,INDEX('Capacity Summary'!$I$139:$BH$238,MATCH('Capacity Backing (Hide)'!AK$132,'Capacity Summary'!$B$139:$B$238,0),MATCH('Capacity Backing (Hide)'!$A172,'Capacity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(Hide)'!$A172,'Capacity Summary'!$I$138:$BH$138,0))&lt;&gt;0,INDEX('Capacity Summary'!$I$139:$BH$238,MATCH('Capacity Backing (Hide)'!AL$132,'Capacity Summary'!$B$139:$B$238,0),MATCH('Capacity Backing (Hide)'!$A172,'Capacity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(Hide)'!$A172,'Capacity Summary'!$I$138:$BH$138,0))&lt;&gt;0,INDEX('Capacity Summary'!$I$139:$BH$238,MATCH('Capacity Backing (Hide)'!AM$132,'Capacity Summary'!$B$139:$B$238,0),MATCH('Capacity Backing (Hide)'!$A172,'Capacity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(Hide)'!$A172,'Capacity Summary'!$I$138:$BH$138,0))&lt;&gt;0,INDEX('Capacity Summary'!$I$139:$BH$238,MATCH('Capacity Backing (Hide)'!AN$132,'Capacity Summary'!$B$139:$B$238,0),MATCH('Capacity Backing (Hide)'!$A172,'Capacity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(Hide)'!$A172,'Capacity Summary'!$I$138:$BH$138,0))&lt;&gt;0,INDEX('Capacity Summary'!$I$139:$BH$238,MATCH('Capacity Backing (Hide)'!AO$132,'Capacity Summary'!$B$139:$B$238,0),MATCH('Capacity Backing (Hide)'!$A172,'Capacity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(Hide)'!$A172,'Capacity Summary'!$I$138:$BH$138,0))&lt;&gt;0,INDEX('Capacity Summary'!$I$139:$BH$238,MATCH('Capacity Backing (Hide)'!AP$132,'Capacity Summary'!$B$139:$B$238,0),MATCH('Capacity Backing (Hide)'!$A172,'Capacity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(Hide)'!$A172,'Capacity Summary'!$I$138:$BH$138,0))&lt;&gt;0,INDEX('Capacity Summary'!$I$139:$BH$238,MATCH('Capacity Backing (Hide)'!AQ$132,'Capacity Summary'!$B$139:$B$238,0),MATCH('Capacity Backing (Hide)'!$A172,'Capacity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(Hide)'!$A172,'Capacity Summary'!$I$138:$BH$138,0))&lt;&gt;0,INDEX('Capacity Summary'!$I$139:$BH$238,MATCH('Capacity Backing (Hide)'!AR$132,'Capacity Summary'!$B$139:$B$238,0),MATCH('Capacity Backing (Hide)'!$A172,'Capacity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(Hide)'!$A172,'Capacity Summary'!$I$138:$BH$138,0))&lt;&gt;0,INDEX('Capacity Summary'!$I$139:$BH$238,MATCH('Capacity Backing (Hide)'!AS$132,'Capacity Summary'!$B$139:$B$238,0),MATCH('Capacity Backing (Hide)'!$A172,'Capacity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(Hide)'!$A172,'Capacity Summary'!$I$138:$BH$138,0))&lt;&gt;0,INDEX('Capacity Summary'!$I$139:$BH$238,MATCH('Capacity Backing (Hide)'!AT$132,'Capacity Summary'!$B$139:$B$238,0),MATCH('Capacity Backing (Hide)'!$A172,'Capacity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(Hide)'!$A172,'Capacity Summary'!$I$138:$BH$138,0))&lt;&gt;0,INDEX('Capacity Summary'!$I$139:$BH$238,MATCH('Capacity Backing (Hide)'!AU$132,'Capacity Summary'!$B$139:$B$238,0),MATCH('Capacity Backing (Hide)'!$A172,'Capacity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(Hide)'!$A172,'Capacity Summary'!$I$138:$BH$138,0))&lt;&gt;0,INDEX('Capacity Summary'!$I$139:$BH$238,MATCH('Capacity Backing (Hide)'!AV$132,'Capacity Summary'!$B$139:$B$238,0),MATCH('Capacity Backing (Hide)'!$A172,'Capacity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(Hide)'!$A172,'Capacity Summary'!$I$138:$BH$138,0))&lt;&gt;0,INDEX('Capacity Summary'!$I$139:$BH$238,MATCH('Capacity Backing (Hide)'!AW$132,'Capacity Summary'!$B$139:$B$238,0),MATCH('Capacity Backing (Hide)'!$A172,'Capacity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(Hide)'!$A172,'Capacity Summary'!$I$138:$BH$138,0))&lt;&gt;0,INDEX('Capacity Summary'!$I$139:$BH$238,MATCH('Capacity Backing (Hide)'!AX$132,'Capacity Summary'!$B$139:$B$238,0),MATCH('Capacity Backing (Hide)'!$A172,'Capacity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(Hide)'!$A172,'Capacity Summary'!$I$138:$BH$138,0))&lt;&gt;0,INDEX('Capacity Summary'!$I$139:$BH$238,MATCH('Capacity Backing (Hide)'!AY$132,'Capacity Summary'!$B$139:$B$238,0),MATCH('Capacity Backing (Hide)'!$A172,'Capacity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(Hide)'!$A172,'Capacity Summary'!$I$138:$BH$138,0))&lt;&gt;0,INDEX('Capacity Summary'!$I$139:$BH$238,MATCH('Capacity Backing (Hide)'!AZ$132,'Capacity Summary'!$B$139:$B$238,0),MATCH('Capacity Backing (Hide)'!$A172,'Capacity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(Hide)'!$A172,'Capacity Summary'!$I$138:$BH$138,0))&lt;&gt;0,INDEX('Capacity Summary'!$I$139:$BH$238,MATCH('Capacity Backing (Hide)'!BA$132,'Capacity Summary'!$B$139:$B$238,0),MATCH('Capacity Backing (Hide)'!$A172,'Capacity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(Hide)'!$A172,'Capacity Summary'!$I$138:$BH$138,0))&lt;&gt;0,INDEX('Capacity Summary'!$I$139:$BH$238,MATCH('Capacity Backing (Hide)'!BB$132,'Capacity Summary'!$B$139:$B$238,0),MATCH('Capacity Backing (Hide)'!$A172,'Capacity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(Hide)'!$A172,'Capacity Summary'!$I$138:$BH$138,0))&lt;&gt;0,INDEX('Capacity Summary'!$I$139:$BH$238,MATCH('Capacity Backing (Hide)'!BC$132,'Capacity Summary'!$B$139:$B$238,0),MATCH('Capacity Backing (Hide)'!$A172,'Capacity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(Hide)'!$A172,'Capacity Summary'!$I$138:$BH$138,0))&lt;&gt;0,INDEX('Capacity Summary'!$I$139:$BH$238,MATCH('Capacity Backing (Hide)'!BD$132,'Capacity Summary'!$B$139:$B$238,0),MATCH('Capacity Backing (Hide)'!$A172,'Capacity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(Hide)'!$A172,'Capacity Summary'!$I$138:$BH$138,0))&lt;&gt;0,INDEX('Capacity Summary'!$I$139:$BH$238,MATCH('Capacity Backing (Hide)'!BE$132,'Capacity Summary'!$B$139:$B$238,0),MATCH('Capacity Backing (Hide)'!$A172,'Capacity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(Hide)'!$A172,'Capacity Summary'!$I$138:$BH$138,0))&lt;&gt;0,INDEX('Capacity Summary'!$I$139:$BH$238,MATCH('Capacity Backing (Hide)'!BF$132,'Capacity Summary'!$B$139:$B$238,0),MATCH('Capacity Backing (Hide)'!$A172,'Capacity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(Hide)'!$A172,'Capacity Summary'!$I$138:$BH$138,0))&lt;&gt;0,INDEX('Capacity Summary'!$I$139:$BH$238,MATCH('Capacity Backing (Hide)'!BG$132,'Capacity Summary'!$B$139:$B$238,0),MATCH('Capacity Backing (Hide)'!$A172,'Capacity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(Hide)'!$A172,'Capacity Summary'!$I$138:$BH$138,0))&lt;&gt;0,INDEX('Capacity Summary'!$I$139:$BH$238,MATCH('Capacity Backing (Hide)'!BH$132,'Capacity Summary'!$B$139:$B$238,0),MATCH('Capacity Backing (Hide)'!$A172,'Capacity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(Hide)'!$A172,'Capacity Summary'!$I$138:$BH$138,0))&lt;&gt;0,INDEX('Capacity Summary'!$I$139:$BH$238,MATCH('Capacity Backing (Hide)'!BI$132,'Capacity Summary'!$B$139:$B$238,0),MATCH('Capacity Backing (Hide)'!$A172,'Capacity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(Hide)'!$A172,'Capacity Summary'!$I$138:$BH$138,0))&lt;&gt;0,INDEX('Capacity Summary'!$I$139:$BH$238,MATCH('Capacity Backing (Hide)'!BJ$132,'Capacity Summary'!$B$139:$B$238,0),MATCH('Capacity Backing (Hide)'!$A172,'Capacity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(Hide)'!$A172,'Capacity Summary'!$I$138:$BH$138,0))&lt;&gt;0,INDEX('Capacity Summary'!$I$139:$BH$238,MATCH('Capacity Backing (Hide)'!BK$132,'Capacity Summary'!$B$139:$B$238,0),MATCH('Capacity Backing (Hide)'!$A172,'Capacity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(Hide)'!$A172,'Capacity Summary'!$I$138:$BH$138,0))&lt;&gt;0,INDEX('Capacity Summary'!$I$139:$BH$238,MATCH('Capacity Backing (Hide)'!BL$132,'Capacity Summary'!$B$139:$B$238,0),MATCH('Capacity Backing (Hide)'!$A172,'Capacity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(Hide)'!$A172,'Capacity Summary'!$I$138:$BH$138,0))&lt;&gt;0,INDEX('Capacity Summary'!$I$139:$BH$238,MATCH('Capacity Backing (Hide)'!BM$132,'Capacity Summary'!$B$139:$B$238,0),MATCH('Capacity Backing (Hide)'!$A172,'Capacity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(Hide)'!$A172,'Capacity Summary'!$I$138:$BH$138,0))&lt;&gt;0,INDEX('Capacity Summary'!$I$139:$BH$238,MATCH('Capacity Backing (Hide)'!BN$132,'Capacity Summary'!$B$139:$B$238,0),MATCH('Capacity Backing (Hide)'!$A172,'Capacity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(Hide)'!$A172,'Capacity Summary'!$I$138:$BH$138,0))&lt;&gt;0,INDEX('Capacity Summary'!$I$139:$BH$238,MATCH('Capacity Backing (Hide)'!BO$132,'Capacity Summary'!$B$139:$B$238,0),MATCH('Capacity Backing (Hide)'!$A172,'Capacity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(Hide)'!$A172,'Capacity Summary'!$I$138:$BH$138,0))&lt;&gt;0,INDEX('Capacity Summary'!$I$139:$BH$238,MATCH('Capacity Backing (Hide)'!BP$132,'Capacity Summary'!$B$139:$B$238,0),MATCH('Capacity Backing (Hide)'!$A172,'Capacity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(Hide)'!$A172,'Capacity Summary'!$I$138:$BH$138,0))&lt;&gt;0,INDEX('Capacity Summary'!$I$139:$BH$238,MATCH('Capacity Backing (Hide)'!BQ$132,'Capacity Summary'!$B$139:$B$238,0),MATCH('Capacity Backing (Hide)'!$A172,'Capacity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(Hide)'!$A172,'Capacity Summary'!$I$138:$BH$138,0))&lt;&gt;0,INDEX('Capacity Summary'!$I$139:$BH$238,MATCH('Capacity Backing (Hide)'!BR$132,'Capacity Summary'!$B$139:$B$238,0),MATCH('Capacity Backing (Hide)'!$A172,'Capacity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(Hide)'!$A172,'Capacity Summary'!$I$138:$BH$138,0))&lt;&gt;0,INDEX('Capacity Summary'!$I$139:$BH$238,MATCH('Capacity Backing (Hide)'!BS$132,'Capacity Summary'!$B$139:$B$238,0),MATCH('Capacity Backing (Hide)'!$A172,'Capacity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(Hide)'!$A172,'Capacity Summary'!$I$138:$BH$138,0))&lt;&gt;0,INDEX('Capacity Summary'!$I$139:$BH$238,MATCH('Capacity Backing (Hide)'!BT$132,'Capacity Summary'!$B$139:$B$238,0),MATCH('Capacity Backing (Hide)'!$A172,'Capacity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(Hide)'!$A172,'Capacity Summary'!$I$138:$BH$138,0))&lt;&gt;0,INDEX('Capacity Summary'!$I$139:$BH$238,MATCH('Capacity Backing (Hide)'!BU$132,'Capacity Summary'!$B$139:$B$238,0),MATCH('Capacity Backing (Hide)'!$A172,'Capacity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(Hide)'!$A172,'Capacity Summary'!$I$138:$BH$138,0))&lt;&gt;0,INDEX('Capacity Summary'!$I$139:$BH$238,MATCH('Capacity Backing (Hide)'!BV$132,'Capacity Summary'!$B$139:$B$238,0),MATCH('Capacity Backing (Hide)'!$A172,'Capacity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(Hide)'!$A172,'Capacity Summary'!$I$138:$BH$138,0))&lt;&gt;0,INDEX('Capacity Summary'!$I$139:$BH$238,MATCH('Capacity Backing (Hide)'!BW$132,'Capacity Summary'!$B$139:$B$238,0),MATCH('Capacity Backing (Hide)'!$A172,'Capacity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(Hide)'!$A172,'Capacity Summary'!$I$138:$BH$138,0))&lt;&gt;0,INDEX('Capacity Summary'!$I$139:$BH$238,MATCH('Capacity Backing (Hide)'!BX$132,'Capacity Summary'!$B$139:$B$238,0),MATCH('Capacity Backing (Hide)'!$A172,'Capacity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(Hide)'!$A172,'Capacity Summary'!$I$138:$BH$138,0))&lt;&gt;0,INDEX('Capacity Summary'!$I$139:$BH$238,MATCH('Capacity Backing (Hide)'!BY$132,'Capacity Summary'!$B$139:$B$238,0),MATCH('Capacity Backing (Hide)'!$A172,'Capacity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(Hide)'!$A172,'Capacity Summary'!$I$138:$BH$138,0))&lt;&gt;0,INDEX('Capacity Summary'!$I$139:$BH$238,MATCH('Capacity Backing (Hide)'!BZ$132,'Capacity Summary'!$B$139:$B$238,0),MATCH('Capacity Backing (Hide)'!$A172,'Capacity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(Hide)'!$A172,'Capacity Summary'!$I$138:$BH$138,0))&lt;&gt;0,INDEX('Capacity Summary'!$I$139:$BH$238,MATCH('Capacity Backing (Hide)'!CA$132,'Capacity Summary'!$B$139:$B$238,0),MATCH('Capacity Backing (Hide)'!$A172,'Capacity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(Hide)'!$A172,'Capacity Summary'!$I$138:$BH$138,0))&lt;&gt;0,INDEX('Capacity Summary'!$I$139:$BH$238,MATCH('Capacity Backing (Hide)'!CB$132,'Capacity Summary'!$B$139:$B$238,0),MATCH('Capacity Backing (Hide)'!$A172,'Capacity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(Hide)'!$A172,'Capacity Summary'!$I$138:$BH$138,0))&lt;&gt;0,INDEX('Capacity Summary'!$I$139:$BH$238,MATCH('Capacity Backing (Hide)'!CC$132,'Capacity Summary'!$B$139:$B$238,0),MATCH('Capacity Backing (Hide)'!$A172,'Capacity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(Hide)'!$A172,'Capacity Summary'!$I$138:$BH$138,0))&lt;&gt;0,INDEX('Capacity Summary'!$I$139:$BH$238,MATCH('Capacity Backing (Hide)'!CD$132,'Capacity Summary'!$B$139:$B$238,0),MATCH('Capacity Backing (Hide)'!$A172,'Capacity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(Hide)'!$A172,'Capacity Summary'!$I$138:$BH$138,0))&lt;&gt;0,INDEX('Capacity Summary'!$I$139:$BH$238,MATCH('Capacity Backing (Hide)'!CE$132,'Capacity Summary'!$B$139:$B$238,0),MATCH('Capacity Backing (Hide)'!$A172,'Capacity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(Hide)'!$A172,'Capacity Summary'!$I$138:$BH$138,0))&lt;&gt;0,INDEX('Capacity Summary'!$I$139:$BH$238,MATCH('Capacity Backing (Hide)'!CF$132,'Capacity Summary'!$B$139:$B$238,0),MATCH('Capacity Backing (Hide)'!$A172,'Capacity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(Hide)'!$A172,'Capacity Summary'!$I$138:$BH$138,0))&lt;&gt;0,INDEX('Capacity Summary'!$I$139:$BH$238,MATCH('Capacity Backing (Hide)'!CG$132,'Capacity Summary'!$B$139:$B$238,0),MATCH('Capacity Backing (Hide)'!$A172,'Capacity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(Hide)'!$A172,'Capacity Summary'!$I$138:$BH$138,0))&lt;&gt;0,INDEX('Capacity Summary'!$I$139:$BH$238,MATCH('Capacity Backing (Hide)'!CH$132,'Capacity Summary'!$B$139:$B$238,0),MATCH('Capacity Backing (Hide)'!$A172,'Capacity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(Hide)'!$A172,'Capacity Summary'!$I$138:$BH$138,0))&lt;&gt;0,INDEX('Capacity Summary'!$I$139:$BH$238,MATCH('Capacity Backing (Hide)'!CI$132,'Capacity Summary'!$B$139:$B$238,0),MATCH('Capacity Backing (Hide)'!$A172,'Capacity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(Hide)'!$A172,'Capacity Summary'!$I$138:$BH$138,0))&lt;&gt;0,INDEX('Capacity Summary'!$I$139:$BH$238,MATCH('Capacity Backing (Hide)'!CJ$132,'Capacity Summary'!$B$139:$B$238,0),MATCH('Capacity Backing (Hide)'!$A172,'Capacity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(Hide)'!$A172,'Capacity Summary'!$I$138:$BH$138,0))&lt;&gt;0,INDEX('Capacity Summary'!$I$139:$BH$238,MATCH('Capacity Backing (Hide)'!CK$132,'Capacity Summary'!$B$139:$B$238,0),MATCH('Capacity Backing (Hide)'!$A172,'Capacity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(Hide)'!$A172,'Capacity Summary'!$I$138:$BH$138,0))&lt;&gt;0,INDEX('Capacity Summary'!$I$139:$BH$238,MATCH('Capacity Backing (Hide)'!CL$132,'Capacity Summary'!$B$139:$B$238,0),MATCH('Capacity Backing (Hide)'!$A172,'Capacity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(Hide)'!$A172,'Capacity Summary'!$I$138:$BH$138,0))&lt;&gt;0,INDEX('Capacity Summary'!$I$139:$BH$238,MATCH('Capacity Backing (Hide)'!CM$132,'Capacity Summary'!$B$139:$B$238,0),MATCH('Capacity Backing (Hide)'!$A172,'Capacity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(Hide)'!$A172,'Capacity Summary'!$I$138:$BH$138,0))&lt;&gt;0,INDEX('Capacity Summary'!$I$139:$BH$238,MATCH('Capacity Backing (Hide)'!CN$132,'Capacity Summary'!$B$139:$B$238,0),MATCH('Capacity Backing (Hide)'!$A172,'Capacity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(Hide)'!$A172,'Capacity Summary'!$I$138:$BH$138,0))&lt;&gt;0,INDEX('Capacity Summary'!$I$139:$BH$238,MATCH('Capacity Backing (Hide)'!CO$132,'Capacity Summary'!$B$139:$B$238,0),MATCH('Capacity Backing (Hide)'!$A172,'Capacity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(Hide)'!$A172,'Capacity Summary'!$I$138:$BH$138,0))&lt;&gt;0,INDEX('Capacity Summary'!$I$139:$BH$238,MATCH('Capacity Backing (Hide)'!CP$132,'Capacity Summary'!$B$139:$B$238,0),MATCH('Capacity Backing (Hide)'!$A172,'Capacity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(Hide)'!$A172,'Capacity Summary'!$I$138:$BH$138,0))&lt;&gt;0,INDEX('Capacity Summary'!$I$139:$BH$238,MATCH('Capacity Backing (Hide)'!CQ$132,'Capacity Summary'!$B$139:$B$238,0),MATCH('Capacity Backing (Hide)'!$A172,'Capacity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(Hide)'!$A172,'Capacity Summary'!$I$138:$BH$138,0))&lt;&gt;0,INDEX('Capacity Summary'!$I$139:$BH$238,MATCH('Capacity Backing (Hide)'!CR$132,'Capacity Summary'!$B$139:$B$238,0),MATCH('Capacity Backing (Hide)'!$A172,'Capacity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(Hide)'!$A172,'Capacity Summary'!$I$138:$BH$138,0))&lt;&gt;0,INDEX('Capacity Summary'!$I$139:$BH$238,MATCH('Capacity Backing (Hide)'!CS$132,'Capacity Summary'!$B$139:$B$238,0),MATCH('Capacity Backing (Hide)'!$A172,'Capacity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(Hide)'!$A172,'Capacity Summary'!$I$138:$BH$138,0))&lt;&gt;0,INDEX('Capacity Summary'!$I$139:$BH$238,MATCH('Capacity Backing (Hide)'!CT$132,'Capacity Summary'!$B$139:$B$238,0),MATCH('Capacity Backing (Hide)'!$A172,'Capacity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(Hide)'!$A172,'Capacity Summary'!$I$138:$BH$138,0))&lt;&gt;0,INDEX('Capacity Summary'!$I$139:$BH$238,MATCH('Capacity Backing (Hide)'!CU$132,'Capacity Summary'!$B$139:$B$238,0),MATCH('Capacity Backing (Hide)'!$A172,'Capacity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(Hide)'!$A172,'Capacity Summary'!$I$138:$BH$138,0))&lt;&gt;0,INDEX('Capacity Summary'!$I$139:$BH$238,MATCH('Capacity Backing (Hide)'!CV$132,'Capacity Summary'!$B$139:$B$238,0),MATCH('Capacity Backing (Hide)'!$A172,'Capacity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(Hide)'!$A172,'Capacity Summary'!$I$138:$BH$138,0))&lt;&gt;0,INDEX('Capacity Summary'!$I$139:$BH$238,MATCH('Capacity Backing (Hide)'!CW$132,'Capacity Summary'!$B$139:$B$238,0),MATCH('Capacity Backing (Hide)'!$A172,'Capacity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3" spans="1:101" x14ac:dyDescent="0.35">
      <c r="A173" s="2">
        <f ca="1">'Required Capacity (Hide)'!E43</f>
        <v>44470</v>
      </c>
      <c r="B17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(Hide)'!$A173,'Capacity Summary'!$I$138:$BH$138,0))&lt;&gt;0,INDEX('Capacity Summary'!$I$139:$BH$238,MATCH('Capacity Backing (Hide)'!B$132,'Capacity Summary'!$B$139:$B$238,0),MATCH('Capacity Backing (Hide)'!$A173,'Capacity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(Hide)'!$A173,'Capacity Summary'!$I$138:$BH$138,0))&lt;&gt;0,INDEX('Capacity Summary'!$I$139:$BH$238,MATCH('Capacity Backing (Hide)'!C$132,'Capacity Summary'!$B$139:$B$238,0),MATCH('Capacity Backing (Hide)'!$A173,'Capacity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(Hide)'!$A173,'Capacity Summary'!$I$138:$BH$138,0))&lt;&gt;0,INDEX('Capacity Summary'!$I$139:$BH$238,MATCH('Capacity Backing (Hide)'!D$132,'Capacity Summary'!$B$139:$B$238,0),MATCH('Capacity Backing (Hide)'!$A173,'Capacity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(Hide)'!$A173,'Capacity Summary'!$I$138:$BH$138,0))&lt;&gt;0,INDEX('Capacity Summary'!$I$139:$BH$238,MATCH('Capacity Backing (Hide)'!E$132,'Capacity Summary'!$B$139:$B$238,0),MATCH('Capacity Backing (Hide)'!$A173,'Capacity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(Hide)'!$A173,'Capacity Summary'!$I$138:$BH$138,0))&lt;&gt;0,INDEX('Capacity Summary'!$I$139:$BH$238,MATCH('Capacity Backing (Hide)'!F$132,'Capacity Summary'!$B$139:$B$238,0),MATCH('Capacity Backing (Hide)'!$A173,'Capacity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(Hide)'!$A173,'Capacity Summary'!$I$138:$BH$138,0))&lt;&gt;0,INDEX('Capacity Summary'!$I$139:$BH$238,MATCH('Capacity Backing (Hide)'!G$132,'Capacity Summary'!$B$139:$B$238,0),MATCH('Capacity Backing (Hide)'!$A173,'Capacity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(Hide)'!$A173,'Capacity Summary'!$I$138:$BH$138,0))&lt;&gt;0,INDEX('Capacity Summary'!$I$139:$BH$238,MATCH('Capacity Backing (Hide)'!H$132,'Capacity Summary'!$B$139:$B$238,0),MATCH('Capacity Backing (Hide)'!$A173,'Capacity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(Hide)'!$A173,'Capacity Summary'!$I$138:$BH$138,0))&lt;&gt;0,INDEX('Capacity Summary'!$I$139:$BH$238,MATCH('Capacity Backing (Hide)'!I$132,'Capacity Summary'!$B$139:$B$238,0),MATCH('Capacity Backing (Hide)'!$A173,'Capacity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(Hide)'!$A173,'Capacity Summary'!$I$138:$BH$138,0))&lt;&gt;0,INDEX('Capacity Summary'!$I$139:$BH$238,MATCH('Capacity Backing (Hide)'!J$132,'Capacity Summary'!$B$139:$B$238,0),MATCH('Capacity Backing (Hide)'!$A173,'Capacity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(Hide)'!$A173,'Capacity Summary'!$I$138:$BH$138,0))&lt;&gt;0,INDEX('Capacity Summary'!$I$139:$BH$238,MATCH('Capacity Backing (Hide)'!K$132,'Capacity Summary'!$B$139:$B$238,0),MATCH('Capacity Backing (Hide)'!$A173,'Capacity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(Hide)'!$A173,'Capacity Summary'!$I$138:$BH$138,0))&lt;&gt;0,INDEX('Capacity Summary'!$I$139:$BH$238,MATCH('Capacity Backing (Hide)'!L$132,'Capacity Summary'!$B$139:$B$238,0),MATCH('Capacity Backing (Hide)'!$A173,'Capacity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(Hide)'!$A173,'Capacity Summary'!$I$138:$BH$138,0))&lt;&gt;0,INDEX('Capacity Summary'!$I$139:$BH$238,MATCH('Capacity Backing (Hide)'!M$132,'Capacity Summary'!$B$139:$B$238,0),MATCH('Capacity Backing (Hide)'!$A173,'Capacity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(Hide)'!$A173,'Capacity Summary'!$I$138:$BH$138,0))&lt;&gt;0,INDEX('Capacity Summary'!$I$139:$BH$238,MATCH('Capacity Backing (Hide)'!N$132,'Capacity Summary'!$B$139:$B$238,0),MATCH('Capacity Backing (Hide)'!$A173,'Capacity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(Hide)'!$A173,'Capacity Summary'!$I$138:$BH$138,0))&lt;&gt;0,INDEX('Capacity Summary'!$I$139:$BH$238,MATCH('Capacity Backing (Hide)'!O$132,'Capacity Summary'!$B$139:$B$238,0),MATCH('Capacity Backing (Hide)'!$A173,'Capacity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(Hide)'!$A173,'Capacity Summary'!$I$138:$BH$138,0))&lt;&gt;0,INDEX('Capacity Summary'!$I$139:$BH$238,MATCH('Capacity Backing (Hide)'!P$132,'Capacity Summary'!$B$139:$B$238,0),MATCH('Capacity Backing (Hide)'!$A173,'Capacity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(Hide)'!$A173,'Capacity Summary'!$I$138:$BH$138,0))&lt;&gt;0,INDEX('Capacity Summary'!$I$139:$BH$238,MATCH('Capacity Backing (Hide)'!Q$132,'Capacity Summary'!$B$139:$B$238,0),MATCH('Capacity Backing (Hide)'!$A173,'Capacity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(Hide)'!$A173,'Capacity Summary'!$I$138:$BH$138,0))&lt;&gt;0,INDEX('Capacity Summary'!$I$139:$BH$238,MATCH('Capacity Backing (Hide)'!R$132,'Capacity Summary'!$B$139:$B$238,0),MATCH('Capacity Backing (Hide)'!$A173,'Capacity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(Hide)'!$A173,'Capacity Summary'!$I$138:$BH$138,0))&lt;&gt;0,INDEX('Capacity Summary'!$I$139:$BH$238,MATCH('Capacity Backing (Hide)'!S$132,'Capacity Summary'!$B$139:$B$238,0),MATCH('Capacity Backing (Hide)'!$A173,'Capacity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(Hide)'!$A173,'Capacity Summary'!$I$138:$BH$138,0))&lt;&gt;0,INDEX('Capacity Summary'!$I$139:$BH$238,MATCH('Capacity Backing (Hide)'!T$132,'Capacity Summary'!$B$139:$B$238,0),MATCH('Capacity Backing (Hide)'!$A173,'Capacity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(Hide)'!$A173,'Capacity Summary'!$I$138:$BH$138,0))&lt;&gt;0,INDEX('Capacity Summary'!$I$139:$BH$238,MATCH('Capacity Backing (Hide)'!U$132,'Capacity Summary'!$B$139:$B$238,0),MATCH('Capacity Backing (Hide)'!$A173,'Capacity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(Hide)'!$A173,'Capacity Summary'!$I$138:$BH$138,0))&lt;&gt;0,INDEX('Capacity Summary'!$I$139:$BH$238,MATCH('Capacity Backing (Hide)'!V$132,'Capacity Summary'!$B$139:$B$238,0),MATCH('Capacity Backing (Hide)'!$A173,'Capacity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(Hide)'!$A173,'Capacity Summary'!$I$138:$BH$138,0))&lt;&gt;0,INDEX('Capacity Summary'!$I$139:$BH$238,MATCH('Capacity Backing (Hide)'!W$132,'Capacity Summary'!$B$139:$B$238,0),MATCH('Capacity Backing (Hide)'!$A173,'Capacity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(Hide)'!$A173,'Capacity Summary'!$I$138:$BH$138,0))&lt;&gt;0,INDEX('Capacity Summary'!$I$139:$BH$238,MATCH('Capacity Backing (Hide)'!X$132,'Capacity Summary'!$B$139:$B$238,0),MATCH('Capacity Backing (Hide)'!$A173,'Capacity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(Hide)'!$A173,'Capacity Summary'!$I$138:$BH$138,0))&lt;&gt;0,INDEX('Capacity Summary'!$I$139:$BH$238,MATCH('Capacity Backing (Hide)'!Y$132,'Capacity Summary'!$B$139:$B$238,0),MATCH('Capacity Backing (Hide)'!$A173,'Capacity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(Hide)'!$A173,'Capacity Summary'!$I$138:$BH$138,0))&lt;&gt;0,INDEX('Capacity Summary'!$I$139:$BH$238,MATCH('Capacity Backing (Hide)'!Z$132,'Capacity Summary'!$B$139:$B$238,0),MATCH('Capacity Backing (Hide)'!$A173,'Capacity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(Hide)'!$A173,'Capacity Summary'!$I$138:$BH$138,0))&lt;&gt;0,INDEX('Capacity Summary'!$I$139:$BH$238,MATCH('Capacity Backing (Hide)'!AA$132,'Capacity Summary'!$B$139:$B$238,0),MATCH('Capacity Backing (Hide)'!$A173,'Capacity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(Hide)'!$A173,'Capacity Summary'!$I$138:$BH$138,0))&lt;&gt;0,INDEX('Capacity Summary'!$I$139:$BH$238,MATCH('Capacity Backing (Hide)'!AB$132,'Capacity Summary'!$B$139:$B$238,0),MATCH('Capacity Backing (Hide)'!$A173,'Capacity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(Hide)'!$A173,'Capacity Summary'!$I$138:$BH$138,0))&lt;&gt;0,INDEX('Capacity Summary'!$I$139:$BH$238,MATCH('Capacity Backing (Hide)'!AC$132,'Capacity Summary'!$B$139:$B$238,0),MATCH('Capacity Backing (Hide)'!$A173,'Capacity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(Hide)'!$A173,'Capacity Summary'!$I$138:$BH$138,0))&lt;&gt;0,INDEX('Capacity Summary'!$I$139:$BH$238,MATCH('Capacity Backing (Hide)'!AD$132,'Capacity Summary'!$B$139:$B$238,0),MATCH('Capacity Backing (Hide)'!$A173,'Capacity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(Hide)'!$A173,'Capacity Summary'!$I$138:$BH$138,0))&lt;&gt;0,INDEX('Capacity Summary'!$I$139:$BH$238,MATCH('Capacity Backing (Hide)'!AE$132,'Capacity Summary'!$B$139:$B$238,0),MATCH('Capacity Backing (Hide)'!$A173,'Capacity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(Hide)'!$A173,'Capacity Summary'!$I$138:$BH$138,0))&lt;&gt;0,INDEX('Capacity Summary'!$I$139:$BH$238,MATCH('Capacity Backing (Hide)'!AF$132,'Capacity Summary'!$B$139:$B$238,0),MATCH('Capacity Backing (Hide)'!$A173,'Capacity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(Hide)'!$A173,'Capacity Summary'!$I$138:$BH$138,0))&lt;&gt;0,INDEX('Capacity Summary'!$I$139:$BH$238,MATCH('Capacity Backing (Hide)'!AG$132,'Capacity Summary'!$B$139:$B$238,0),MATCH('Capacity Backing (Hide)'!$A173,'Capacity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(Hide)'!$A173,'Capacity Summary'!$I$138:$BH$138,0))&lt;&gt;0,INDEX('Capacity Summary'!$I$139:$BH$238,MATCH('Capacity Backing (Hide)'!AH$132,'Capacity Summary'!$B$139:$B$238,0),MATCH('Capacity Backing (Hide)'!$A173,'Capacity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(Hide)'!$A173,'Capacity Summary'!$I$138:$BH$138,0))&lt;&gt;0,INDEX('Capacity Summary'!$I$139:$BH$238,MATCH('Capacity Backing (Hide)'!AI$132,'Capacity Summary'!$B$139:$B$238,0),MATCH('Capacity Backing (Hide)'!$A173,'Capacity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(Hide)'!$A173,'Capacity Summary'!$I$138:$BH$138,0))&lt;&gt;0,INDEX('Capacity Summary'!$I$139:$BH$238,MATCH('Capacity Backing (Hide)'!AJ$132,'Capacity Summary'!$B$139:$B$238,0),MATCH('Capacity Backing (Hide)'!$A173,'Capacity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(Hide)'!$A173,'Capacity Summary'!$I$138:$BH$138,0))&lt;&gt;0,INDEX('Capacity Summary'!$I$139:$BH$238,MATCH('Capacity Backing (Hide)'!AK$132,'Capacity Summary'!$B$139:$B$238,0),MATCH('Capacity Backing (Hide)'!$A173,'Capacity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(Hide)'!$A173,'Capacity Summary'!$I$138:$BH$138,0))&lt;&gt;0,INDEX('Capacity Summary'!$I$139:$BH$238,MATCH('Capacity Backing (Hide)'!AL$132,'Capacity Summary'!$B$139:$B$238,0),MATCH('Capacity Backing (Hide)'!$A173,'Capacity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(Hide)'!$A173,'Capacity Summary'!$I$138:$BH$138,0))&lt;&gt;0,INDEX('Capacity Summary'!$I$139:$BH$238,MATCH('Capacity Backing (Hide)'!AM$132,'Capacity Summary'!$B$139:$B$238,0),MATCH('Capacity Backing (Hide)'!$A173,'Capacity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(Hide)'!$A173,'Capacity Summary'!$I$138:$BH$138,0))&lt;&gt;0,INDEX('Capacity Summary'!$I$139:$BH$238,MATCH('Capacity Backing (Hide)'!AN$132,'Capacity Summary'!$B$139:$B$238,0),MATCH('Capacity Backing (Hide)'!$A173,'Capacity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(Hide)'!$A173,'Capacity Summary'!$I$138:$BH$138,0))&lt;&gt;0,INDEX('Capacity Summary'!$I$139:$BH$238,MATCH('Capacity Backing (Hide)'!AO$132,'Capacity Summary'!$B$139:$B$238,0),MATCH('Capacity Backing (Hide)'!$A173,'Capacity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(Hide)'!$A173,'Capacity Summary'!$I$138:$BH$138,0))&lt;&gt;0,INDEX('Capacity Summary'!$I$139:$BH$238,MATCH('Capacity Backing (Hide)'!AP$132,'Capacity Summary'!$B$139:$B$238,0),MATCH('Capacity Backing (Hide)'!$A173,'Capacity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(Hide)'!$A173,'Capacity Summary'!$I$138:$BH$138,0))&lt;&gt;0,INDEX('Capacity Summary'!$I$139:$BH$238,MATCH('Capacity Backing (Hide)'!AQ$132,'Capacity Summary'!$B$139:$B$238,0),MATCH('Capacity Backing (Hide)'!$A173,'Capacity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(Hide)'!$A173,'Capacity Summary'!$I$138:$BH$138,0))&lt;&gt;0,INDEX('Capacity Summary'!$I$139:$BH$238,MATCH('Capacity Backing (Hide)'!AR$132,'Capacity Summary'!$B$139:$B$238,0),MATCH('Capacity Backing (Hide)'!$A173,'Capacity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(Hide)'!$A173,'Capacity Summary'!$I$138:$BH$138,0))&lt;&gt;0,INDEX('Capacity Summary'!$I$139:$BH$238,MATCH('Capacity Backing (Hide)'!AS$132,'Capacity Summary'!$B$139:$B$238,0),MATCH('Capacity Backing (Hide)'!$A173,'Capacity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(Hide)'!$A173,'Capacity Summary'!$I$138:$BH$138,0))&lt;&gt;0,INDEX('Capacity Summary'!$I$139:$BH$238,MATCH('Capacity Backing (Hide)'!AT$132,'Capacity Summary'!$B$139:$B$238,0),MATCH('Capacity Backing (Hide)'!$A173,'Capacity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(Hide)'!$A173,'Capacity Summary'!$I$138:$BH$138,0))&lt;&gt;0,INDEX('Capacity Summary'!$I$139:$BH$238,MATCH('Capacity Backing (Hide)'!AU$132,'Capacity Summary'!$B$139:$B$238,0),MATCH('Capacity Backing (Hide)'!$A173,'Capacity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(Hide)'!$A173,'Capacity Summary'!$I$138:$BH$138,0))&lt;&gt;0,INDEX('Capacity Summary'!$I$139:$BH$238,MATCH('Capacity Backing (Hide)'!AV$132,'Capacity Summary'!$B$139:$B$238,0),MATCH('Capacity Backing (Hide)'!$A173,'Capacity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(Hide)'!$A173,'Capacity Summary'!$I$138:$BH$138,0))&lt;&gt;0,INDEX('Capacity Summary'!$I$139:$BH$238,MATCH('Capacity Backing (Hide)'!AW$132,'Capacity Summary'!$B$139:$B$238,0),MATCH('Capacity Backing (Hide)'!$A173,'Capacity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(Hide)'!$A173,'Capacity Summary'!$I$138:$BH$138,0))&lt;&gt;0,INDEX('Capacity Summary'!$I$139:$BH$238,MATCH('Capacity Backing (Hide)'!AX$132,'Capacity Summary'!$B$139:$B$238,0),MATCH('Capacity Backing (Hide)'!$A173,'Capacity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(Hide)'!$A173,'Capacity Summary'!$I$138:$BH$138,0))&lt;&gt;0,INDEX('Capacity Summary'!$I$139:$BH$238,MATCH('Capacity Backing (Hide)'!AY$132,'Capacity Summary'!$B$139:$B$238,0),MATCH('Capacity Backing (Hide)'!$A173,'Capacity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(Hide)'!$A173,'Capacity Summary'!$I$138:$BH$138,0))&lt;&gt;0,INDEX('Capacity Summary'!$I$139:$BH$238,MATCH('Capacity Backing (Hide)'!AZ$132,'Capacity Summary'!$B$139:$B$238,0),MATCH('Capacity Backing (Hide)'!$A173,'Capacity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(Hide)'!$A173,'Capacity Summary'!$I$138:$BH$138,0))&lt;&gt;0,INDEX('Capacity Summary'!$I$139:$BH$238,MATCH('Capacity Backing (Hide)'!BA$132,'Capacity Summary'!$B$139:$B$238,0),MATCH('Capacity Backing (Hide)'!$A173,'Capacity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(Hide)'!$A173,'Capacity Summary'!$I$138:$BH$138,0))&lt;&gt;0,INDEX('Capacity Summary'!$I$139:$BH$238,MATCH('Capacity Backing (Hide)'!BB$132,'Capacity Summary'!$B$139:$B$238,0),MATCH('Capacity Backing (Hide)'!$A173,'Capacity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(Hide)'!$A173,'Capacity Summary'!$I$138:$BH$138,0))&lt;&gt;0,INDEX('Capacity Summary'!$I$139:$BH$238,MATCH('Capacity Backing (Hide)'!BC$132,'Capacity Summary'!$B$139:$B$238,0),MATCH('Capacity Backing (Hide)'!$A173,'Capacity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(Hide)'!$A173,'Capacity Summary'!$I$138:$BH$138,0))&lt;&gt;0,INDEX('Capacity Summary'!$I$139:$BH$238,MATCH('Capacity Backing (Hide)'!BD$132,'Capacity Summary'!$B$139:$B$238,0),MATCH('Capacity Backing (Hide)'!$A173,'Capacity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(Hide)'!$A173,'Capacity Summary'!$I$138:$BH$138,0))&lt;&gt;0,INDEX('Capacity Summary'!$I$139:$BH$238,MATCH('Capacity Backing (Hide)'!BE$132,'Capacity Summary'!$B$139:$B$238,0),MATCH('Capacity Backing (Hide)'!$A173,'Capacity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(Hide)'!$A173,'Capacity Summary'!$I$138:$BH$138,0))&lt;&gt;0,INDEX('Capacity Summary'!$I$139:$BH$238,MATCH('Capacity Backing (Hide)'!BF$132,'Capacity Summary'!$B$139:$B$238,0),MATCH('Capacity Backing (Hide)'!$A173,'Capacity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(Hide)'!$A173,'Capacity Summary'!$I$138:$BH$138,0))&lt;&gt;0,INDEX('Capacity Summary'!$I$139:$BH$238,MATCH('Capacity Backing (Hide)'!BG$132,'Capacity Summary'!$B$139:$B$238,0),MATCH('Capacity Backing (Hide)'!$A173,'Capacity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(Hide)'!$A173,'Capacity Summary'!$I$138:$BH$138,0))&lt;&gt;0,INDEX('Capacity Summary'!$I$139:$BH$238,MATCH('Capacity Backing (Hide)'!BH$132,'Capacity Summary'!$B$139:$B$238,0),MATCH('Capacity Backing (Hide)'!$A173,'Capacity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(Hide)'!$A173,'Capacity Summary'!$I$138:$BH$138,0))&lt;&gt;0,INDEX('Capacity Summary'!$I$139:$BH$238,MATCH('Capacity Backing (Hide)'!BI$132,'Capacity Summary'!$B$139:$B$238,0),MATCH('Capacity Backing (Hide)'!$A173,'Capacity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(Hide)'!$A173,'Capacity Summary'!$I$138:$BH$138,0))&lt;&gt;0,INDEX('Capacity Summary'!$I$139:$BH$238,MATCH('Capacity Backing (Hide)'!BJ$132,'Capacity Summary'!$B$139:$B$238,0),MATCH('Capacity Backing (Hide)'!$A173,'Capacity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(Hide)'!$A173,'Capacity Summary'!$I$138:$BH$138,0))&lt;&gt;0,INDEX('Capacity Summary'!$I$139:$BH$238,MATCH('Capacity Backing (Hide)'!BK$132,'Capacity Summary'!$B$139:$B$238,0),MATCH('Capacity Backing (Hide)'!$A173,'Capacity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(Hide)'!$A173,'Capacity Summary'!$I$138:$BH$138,0))&lt;&gt;0,INDEX('Capacity Summary'!$I$139:$BH$238,MATCH('Capacity Backing (Hide)'!BL$132,'Capacity Summary'!$B$139:$B$238,0),MATCH('Capacity Backing (Hide)'!$A173,'Capacity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(Hide)'!$A173,'Capacity Summary'!$I$138:$BH$138,0))&lt;&gt;0,INDEX('Capacity Summary'!$I$139:$BH$238,MATCH('Capacity Backing (Hide)'!BM$132,'Capacity Summary'!$B$139:$B$238,0),MATCH('Capacity Backing (Hide)'!$A173,'Capacity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(Hide)'!$A173,'Capacity Summary'!$I$138:$BH$138,0))&lt;&gt;0,INDEX('Capacity Summary'!$I$139:$BH$238,MATCH('Capacity Backing (Hide)'!BN$132,'Capacity Summary'!$B$139:$B$238,0),MATCH('Capacity Backing (Hide)'!$A173,'Capacity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(Hide)'!$A173,'Capacity Summary'!$I$138:$BH$138,0))&lt;&gt;0,INDEX('Capacity Summary'!$I$139:$BH$238,MATCH('Capacity Backing (Hide)'!BO$132,'Capacity Summary'!$B$139:$B$238,0),MATCH('Capacity Backing (Hide)'!$A173,'Capacity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(Hide)'!$A173,'Capacity Summary'!$I$138:$BH$138,0))&lt;&gt;0,INDEX('Capacity Summary'!$I$139:$BH$238,MATCH('Capacity Backing (Hide)'!BP$132,'Capacity Summary'!$B$139:$B$238,0),MATCH('Capacity Backing (Hide)'!$A173,'Capacity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(Hide)'!$A173,'Capacity Summary'!$I$138:$BH$138,0))&lt;&gt;0,INDEX('Capacity Summary'!$I$139:$BH$238,MATCH('Capacity Backing (Hide)'!BQ$132,'Capacity Summary'!$B$139:$B$238,0),MATCH('Capacity Backing (Hide)'!$A173,'Capacity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(Hide)'!$A173,'Capacity Summary'!$I$138:$BH$138,0))&lt;&gt;0,INDEX('Capacity Summary'!$I$139:$BH$238,MATCH('Capacity Backing (Hide)'!BR$132,'Capacity Summary'!$B$139:$B$238,0),MATCH('Capacity Backing (Hide)'!$A173,'Capacity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(Hide)'!$A173,'Capacity Summary'!$I$138:$BH$138,0))&lt;&gt;0,INDEX('Capacity Summary'!$I$139:$BH$238,MATCH('Capacity Backing (Hide)'!BS$132,'Capacity Summary'!$B$139:$B$238,0),MATCH('Capacity Backing (Hide)'!$A173,'Capacity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(Hide)'!$A173,'Capacity Summary'!$I$138:$BH$138,0))&lt;&gt;0,INDEX('Capacity Summary'!$I$139:$BH$238,MATCH('Capacity Backing (Hide)'!BT$132,'Capacity Summary'!$B$139:$B$238,0),MATCH('Capacity Backing (Hide)'!$A173,'Capacity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(Hide)'!$A173,'Capacity Summary'!$I$138:$BH$138,0))&lt;&gt;0,INDEX('Capacity Summary'!$I$139:$BH$238,MATCH('Capacity Backing (Hide)'!BU$132,'Capacity Summary'!$B$139:$B$238,0),MATCH('Capacity Backing (Hide)'!$A173,'Capacity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(Hide)'!$A173,'Capacity Summary'!$I$138:$BH$138,0))&lt;&gt;0,INDEX('Capacity Summary'!$I$139:$BH$238,MATCH('Capacity Backing (Hide)'!BV$132,'Capacity Summary'!$B$139:$B$238,0),MATCH('Capacity Backing (Hide)'!$A173,'Capacity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(Hide)'!$A173,'Capacity Summary'!$I$138:$BH$138,0))&lt;&gt;0,INDEX('Capacity Summary'!$I$139:$BH$238,MATCH('Capacity Backing (Hide)'!BW$132,'Capacity Summary'!$B$139:$B$238,0),MATCH('Capacity Backing (Hide)'!$A173,'Capacity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(Hide)'!$A173,'Capacity Summary'!$I$138:$BH$138,0))&lt;&gt;0,INDEX('Capacity Summary'!$I$139:$BH$238,MATCH('Capacity Backing (Hide)'!BX$132,'Capacity Summary'!$B$139:$B$238,0),MATCH('Capacity Backing (Hide)'!$A173,'Capacity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(Hide)'!$A173,'Capacity Summary'!$I$138:$BH$138,0))&lt;&gt;0,INDEX('Capacity Summary'!$I$139:$BH$238,MATCH('Capacity Backing (Hide)'!BY$132,'Capacity Summary'!$B$139:$B$238,0),MATCH('Capacity Backing (Hide)'!$A173,'Capacity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(Hide)'!$A173,'Capacity Summary'!$I$138:$BH$138,0))&lt;&gt;0,INDEX('Capacity Summary'!$I$139:$BH$238,MATCH('Capacity Backing (Hide)'!BZ$132,'Capacity Summary'!$B$139:$B$238,0),MATCH('Capacity Backing (Hide)'!$A173,'Capacity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(Hide)'!$A173,'Capacity Summary'!$I$138:$BH$138,0))&lt;&gt;0,INDEX('Capacity Summary'!$I$139:$BH$238,MATCH('Capacity Backing (Hide)'!CA$132,'Capacity Summary'!$B$139:$B$238,0),MATCH('Capacity Backing (Hide)'!$A173,'Capacity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(Hide)'!$A173,'Capacity Summary'!$I$138:$BH$138,0))&lt;&gt;0,INDEX('Capacity Summary'!$I$139:$BH$238,MATCH('Capacity Backing (Hide)'!CB$132,'Capacity Summary'!$B$139:$B$238,0),MATCH('Capacity Backing (Hide)'!$A173,'Capacity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(Hide)'!$A173,'Capacity Summary'!$I$138:$BH$138,0))&lt;&gt;0,INDEX('Capacity Summary'!$I$139:$BH$238,MATCH('Capacity Backing (Hide)'!CC$132,'Capacity Summary'!$B$139:$B$238,0),MATCH('Capacity Backing (Hide)'!$A173,'Capacity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(Hide)'!$A173,'Capacity Summary'!$I$138:$BH$138,0))&lt;&gt;0,INDEX('Capacity Summary'!$I$139:$BH$238,MATCH('Capacity Backing (Hide)'!CD$132,'Capacity Summary'!$B$139:$B$238,0),MATCH('Capacity Backing (Hide)'!$A173,'Capacity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(Hide)'!$A173,'Capacity Summary'!$I$138:$BH$138,0))&lt;&gt;0,INDEX('Capacity Summary'!$I$139:$BH$238,MATCH('Capacity Backing (Hide)'!CE$132,'Capacity Summary'!$B$139:$B$238,0),MATCH('Capacity Backing (Hide)'!$A173,'Capacity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(Hide)'!$A173,'Capacity Summary'!$I$138:$BH$138,0))&lt;&gt;0,INDEX('Capacity Summary'!$I$139:$BH$238,MATCH('Capacity Backing (Hide)'!CF$132,'Capacity Summary'!$B$139:$B$238,0),MATCH('Capacity Backing (Hide)'!$A173,'Capacity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(Hide)'!$A173,'Capacity Summary'!$I$138:$BH$138,0))&lt;&gt;0,INDEX('Capacity Summary'!$I$139:$BH$238,MATCH('Capacity Backing (Hide)'!CG$132,'Capacity Summary'!$B$139:$B$238,0),MATCH('Capacity Backing (Hide)'!$A173,'Capacity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(Hide)'!$A173,'Capacity Summary'!$I$138:$BH$138,0))&lt;&gt;0,INDEX('Capacity Summary'!$I$139:$BH$238,MATCH('Capacity Backing (Hide)'!CH$132,'Capacity Summary'!$B$139:$B$238,0),MATCH('Capacity Backing (Hide)'!$A173,'Capacity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(Hide)'!$A173,'Capacity Summary'!$I$138:$BH$138,0))&lt;&gt;0,INDEX('Capacity Summary'!$I$139:$BH$238,MATCH('Capacity Backing (Hide)'!CI$132,'Capacity Summary'!$B$139:$B$238,0),MATCH('Capacity Backing (Hide)'!$A173,'Capacity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(Hide)'!$A173,'Capacity Summary'!$I$138:$BH$138,0))&lt;&gt;0,INDEX('Capacity Summary'!$I$139:$BH$238,MATCH('Capacity Backing (Hide)'!CJ$132,'Capacity Summary'!$B$139:$B$238,0),MATCH('Capacity Backing (Hide)'!$A173,'Capacity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(Hide)'!$A173,'Capacity Summary'!$I$138:$BH$138,0))&lt;&gt;0,INDEX('Capacity Summary'!$I$139:$BH$238,MATCH('Capacity Backing (Hide)'!CK$132,'Capacity Summary'!$B$139:$B$238,0),MATCH('Capacity Backing (Hide)'!$A173,'Capacity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(Hide)'!$A173,'Capacity Summary'!$I$138:$BH$138,0))&lt;&gt;0,INDEX('Capacity Summary'!$I$139:$BH$238,MATCH('Capacity Backing (Hide)'!CL$132,'Capacity Summary'!$B$139:$B$238,0),MATCH('Capacity Backing (Hide)'!$A173,'Capacity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(Hide)'!$A173,'Capacity Summary'!$I$138:$BH$138,0))&lt;&gt;0,INDEX('Capacity Summary'!$I$139:$BH$238,MATCH('Capacity Backing (Hide)'!CM$132,'Capacity Summary'!$B$139:$B$238,0),MATCH('Capacity Backing (Hide)'!$A173,'Capacity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(Hide)'!$A173,'Capacity Summary'!$I$138:$BH$138,0))&lt;&gt;0,INDEX('Capacity Summary'!$I$139:$BH$238,MATCH('Capacity Backing (Hide)'!CN$132,'Capacity Summary'!$B$139:$B$238,0),MATCH('Capacity Backing (Hide)'!$A173,'Capacity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(Hide)'!$A173,'Capacity Summary'!$I$138:$BH$138,0))&lt;&gt;0,INDEX('Capacity Summary'!$I$139:$BH$238,MATCH('Capacity Backing (Hide)'!CO$132,'Capacity Summary'!$B$139:$B$238,0),MATCH('Capacity Backing (Hide)'!$A173,'Capacity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(Hide)'!$A173,'Capacity Summary'!$I$138:$BH$138,0))&lt;&gt;0,INDEX('Capacity Summary'!$I$139:$BH$238,MATCH('Capacity Backing (Hide)'!CP$132,'Capacity Summary'!$B$139:$B$238,0),MATCH('Capacity Backing (Hide)'!$A173,'Capacity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(Hide)'!$A173,'Capacity Summary'!$I$138:$BH$138,0))&lt;&gt;0,INDEX('Capacity Summary'!$I$139:$BH$238,MATCH('Capacity Backing (Hide)'!CQ$132,'Capacity Summary'!$B$139:$B$238,0),MATCH('Capacity Backing (Hide)'!$A173,'Capacity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(Hide)'!$A173,'Capacity Summary'!$I$138:$BH$138,0))&lt;&gt;0,INDEX('Capacity Summary'!$I$139:$BH$238,MATCH('Capacity Backing (Hide)'!CR$132,'Capacity Summary'!$B$139:$B$238,0),MATCH('Capacity Backing (Hide)'!$A173,'Capacity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(Hide)'!$A173,'Capacity Summary'!$I$138:$BH$138,0))&lt;&gt;0,INDEX('Capacity Summary'!$I$139:$BH$238,MATCH('Capacity Backing (Hide)'!CS$132,'Capacity Summary'!$B$139:$B$238,0),MATCH('Capacity Backing (Hide)'!$A173,'Capacity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(Hide)'!$A173,'Capacity Summary'!$I$138:$BH$138,0))&lt;&gt;0,INDEX('Capacity Summary'!$I$139:$BH$238,MATCH('Capacity Backing (Hide)'!CT$132,'Capacity Summary'!$B$139:$B$238,0),MATCH('Capacity Backing (Hide)'!$A173,'Capacity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(Hide)'!$A173,'Capacity Summary'!$I$138:$BH$138,0))&lt;&gt;0,INDEX('Capacity Summary'!$I$139:$BH$238,MATCH('Capacity Backing (Hide)'!CU$132,'Capacity Summary'!$B$139:$B$238,0),MATCH('Capacity Backing (Hide)'!$A173,'Capacity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(Hide)'!$A173,'Capacity Summary'!$I$138:$BH$138,0))&lt;&gt;0,INDEX('Capacity Summary'!$I$139:$BH$238,MATCH('Capacity Backing (Hide)'!CV$132,'Capacity Summary'!$B$139:$B$238,0),MATCH('Capacity Backing (Hide)'!$A173,'Capacity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(Hide)'!$A173,'Capacity Summary'!$I$138:$BH$138,0))&lt;&gt;0,INDEX('Capacity Summary'!$I$139:$BH$238,MATCH('Capacity Backing (Hide)'!CW$132,'Capacity Summary'!$B$139:$B$238,0),MATCH('Capacity Backing (Hide)'!$A173,'Capacity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4" spans="1:101" x14ac:dyDescent="0.35">
      <c r="A174" s="2">
        <f ca="1">'Required Capacity (Hide)'!E44</f>
        <v>44477</v>
      </c>
      <c r="B17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(Hide)'!$A174,'Capacity Summary'!$I$138:$BH$138,0))&lt;&gt;0,INDEX('Capacity Summary'!$I$139:$BH$238,MATCH('Capacity Backing (Hide)'!B$132,'Capacity Summary'!$B$139:$B$238,0),MATCH('Capacity Backing (Hide)'!$A174,'Capacity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(Hide)'!$A174,'Capacity Summary'!$I$138:$BH$138,0))&lt;&gt;0,INDEX('Capacity Summary'!$I$139:$BH$238,MATCH('Capacity Backing (Hide)'!C$132,'Capacity Summary'!$B$139:$B$238,0),MATCH('Capacity Backing (Hide)'!$A174,'Capacity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(Hide)'!$A174,'Capacity Summary'!$I$138:$BH$138,0))&lt;&gt;0,INDEX('Capacity Summary'!$I$139:$BH$238,MATCH('Capacity Backing (Hide)'!D$132,'Capacity Summary'!$B$139:$B$238,0),MATCH('Capacity Backing (Hide)'!$A174,'Capacity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(Hide)'!$A174,'Capacity Summary'!$I$138:$BH$138,0))&lt;&gt;0,INDEX('Capacity Summary'!$I$139:$BH$238,MATCH('Capacity Backing (Hide)'!E$132,'Capacity Summary'!$B$139:$B$238,0),MATCH('Capacity Backing (Hide)'!$A174,'Capacity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(Hide)'!$A174,'Capacity Summary'!$I$138:$BH$138,0))&lt;&gt;0,INDEX('Capacity Summary'!$I$139:$BH$238,MATCH('Capacity Backing (Hide)'!F$132,'Capacity Summary'!$B$139:$B$238,0),MATCH('Capacity Backing (Hide)'!$A174,'Capacity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(Hide)'!$A174,'Capacity Summary'!$I$138:$BH$138,0))&lt;&gt;0,INDEX('Capacity Summary'!$I$139:$BH$238,MATCH('Capacity Backing (Hide)'!G$132,'Capacity Summary'!$B$139:$B$238,0),MATCH('Capacity Backing (Hide)'!$A174,'Capacity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(Hide)'!$A174,'Capacity Summary'!$I$138:$BH$138,0))&lt;&gt;0,INDEX('Capacity Summary'!$I$139:$BH$238,MATCH('Capacity Backing (Hide)'!H$132,'Capacity Summary'!$B$139:$B$238,0),MATCH('Capacity Backing (Hide)'!$A174,'Capacity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(Hide)'!$A174,'Capacity Summary'!$I$138:$BH$138,0))&lt;&gt;0,INDEX('Capacity Summary'!$I$139:$BH$238,MATCH('Capacity Backing (Hide)'!I$132,'Capacity Summary'!$B$139:$B$238,0),MATCH('Capacity Backing (Hide)'!$A174,'Capacity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(Hide)'!$A174,'Capacity Summary'!$I$138:$BH$138,0))&lt;&gt;0,INDEX('Capacity Summary'!$I$139:$BH$238,MATCH('Capacity Backing (Hide)'!J$132,'Capacity Summary'!$B$139:$B$238,0),MATCH('Capacity Backing (Hide)'!$A174,'Capacity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(Hide)'!$A174,'Capacity Summary'!$I$138:$BH$138,0))&lt;&gt;0,INDEX('Capacity Summary'!$I$139:$BH$238,MATCH('Capacity Backing (Hide)'!K$132,'Capacity Summary'!$B$139:$B$238,0),MATCH('Capacity Backing (Hide)'!$A174,'Capacity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(Hide)'!$A174,'Capacity Summary'!$I$138:$BH$138,0))&lt;&gt;0,INDEX('Capacity Summary'!$I$139:$BH$238,MATCH('Capacity Backing (Hide)'!L$132,'Capacity Summary'!$B$139:$B$238,0),MATCH('Capacity Backing (Hide)'!$A174,'Capacity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(Hide)'!$A174,'Capacity Summary'!$I$138:$BH$138,0))&lt;&gt;0,INDEX('Capacity Summary'!$I$139:$BH$238,MATCH('Capacity Backing (Hide)'!M$132,'Capacity Summary'!$B$139:$B$238,0),MATCH('Capacity Backing (Hide)'!$A174,'Capacity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(Hide)'!$A174,'Capacity Summary'!$I$138:$BH$138,0))&lt;&gt;0,INDEX('Capacity Summary'!$I$139:$BH$238,MATCH('Capacity Backing (Hide)'!N$132,'Capacity Summary'!$B$139:$B$238,0),MATCH('Capacity Backing (Hide)'!$A174,'Capacity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(Hide)'!$A174,'Capacity Summary'!$I$138:$BH$138,0))&lt;&gt;0,INDEX('Capacity Summary'!$I$139:$BH$238,MATCH('Capacity Backing (Hide)'!O$132,'Capacity Summary'!$B$139:$B$238,0),MATCH('Capacity Backing (Hide)'!$A174,'Capacity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(Hide)'!$A174,'Capacity Summary'!$I$138:$BH$138,0))&lt;&gt;0,INDEX('Capacity Summary'!$I$139:$BH$238,MATCH('Capacity Backing (Hide)'!P$132,'Capacity Summary'!$B$139:$B$238,0),MATCH('Capacity Backing (Hide)'!$A174,'Capacity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(Hide)'!$A174,'Capacity Summary'!$I$138:$BH$138,0))&lt;&gt;0,INDEX('Capacity Summary'!$I$139:$BH$238,MATCH('Capacity Backing (Hide)'!Q$132,'Capacity Summary'!$B$139:$B$238,0),MATCH('Capacity Backing (Hide)'!$A174,'Capacity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(Hide)'!$A174,'Capacity Summary'!$I$138:$BH$138,0))&lt;&gt;0,INDEX('Capacity Summary'!$I$139:$BH$238,MATCH('Capacity Backing (Hide)'!R$132,'Capacity Summary'!$B$139:$B$238,0),MATCH('Capacity Backing (Hide)'!$A174,'Capacity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(Hide)'!$A174,'Capacity Summary'!$I$138:$BH$138,0))&lt;&gt;0,INDEX('Capacity Summary'!$I$139:$BH$238,MATCH('Capacity Backing (Hide)'!S$132,'Capacity Summary'!$B$139:$B$238,0),MATCH('Capacity Backing (Hide)'!$A174,'Capacity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(Hide)'!$A174,'Capacity Summary'!$I$138:$BH$138,0))&lt;&gt;0,INDEX('Capacity Summary'!$I$139:$BH$238,MATCH('Capacity Backing (Hide)'!T$132,'Capacity Summary'!$B$139:$B$238,0),MATCH('Capacity Backing (Hide)'!$A174,'Capacity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(Hide)'!$A174,'Capacity Summary'!$I$138:$BH$138,0))&lt;&gt;0,INDEX('Capacity Summary'!$I$139:$BH$238,MATCH('Capacity Backing (Hide)'!U$132,'Capacity Summary'!$B$139:$B$238,0),MATCH('Capacity Backing (Hide)'!$A174,'Capacity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(Hide)'!$A174,'Capacity Summary'!$I$138:$BH$138,0))&lt;&gt;0,INDEX('Capacity Summary'!$I$139:$BH$238,MATCH('Capacity Backing (Hide)'!V$132,'Capacity Summary'!$B$139:$B$238,0),MATCH('Capacity Backing (Hide)'!$A174,'Capacity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(Hide)'!$A174,'Capacity Summary'!$I$138:$BH$138,0))&lt;&gt;0,INDEX('Capacity Summary'!$I$139:$BH$238,MATCH('Capacity Backing (Hide)'!W$132,'Capacity Summary'!$B$139:$B$238,0),MATCH('Capacity Backing (Hide)'!$A174,'Capacity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(Hide)'!$A174,'Capacity Summary'!$I$138:$BH$138,0))&lt;&gt;0,INDEX('Capacity Summary'!$I$139:$BH$238,MATCH('Capacity Backing (Hide)'!X$132,'Capacity Summary'!$B$139:$B$238,0),MATCH('Capacity Backing (Hide)'!$A174,'Capacity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(Hide)'!$A174,'Capacity Summary'!$I$138:$BH$138,0))&lt;&gt;0,INDEX('Capacity Summary'!$I$139:$BH$238,MATCH('Capacity Backing (Hide)'!Y$132,'Capacity Summary'!$B$139:$B$238,0),MATCH('Capacity Backing (Hide)'!$A174,'Capacity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(Hide)'!$A174,'Capacity Summary'!$I$138:$BH$138,0))&lt;&gt;0,INDEX('Capacity Summary'!$I$139:$BH$238,MATCH('Capacity Backing (Hide)'!Z$132,'Capacity Summary'!$B$139:$B$238,0),MATCH('Capacity Backing (Hide)'!$A174,'Capacity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(Hide)'!$A174,'Capacity Summary'!$I$138:$BH$138,0))&lt;&gt;0,INDEX('Capacity Summary'!$I$139:$BH$238,MATCH('Capacity Backing (Hide)'!AA$132,'Capacity Summary'!$B$139:$B$238,0),MATCH('Capacity Backing (Hide)'!$A174,'Capacity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(Hide)'!$A174,'Capacity Summary'!$I$138:$BH$138,0))&lt;&gt;0,INDEX('Capacity Summary'!$I$139:$BH$238,MATCH('Capacity Backing (Hide)'!AB$132,'Capacity Summary'!$B$139:$B$238,0),MATCH('Capacity Backing (Hide)'!$A174,'Capacity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(Hide)'!$A174,'Capacity Summary'!$I$138:$BH$138,0))&lt;&gt;0,INDEX('Capacity Summary'!$I$139:$BH$238,MATCH('Capacity Backing (Hide)'!AC$132,'Capacity Summary'!$B$139:$B$238,0),MATCH('Capacity Backing (Hide)'!$A174,'Capacity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(Hide)'!$A174,'Capacity Summary'!$I$138:$BH$138,0))&lt;&gt;0,INDEX('Capacity Summary'!$I$139:$BH$238,MATCH('Capacity Backing (Hide)'!AD$132,'Capacity Summary'!$B$139:$B$238,0),MATCH('Capacity Backing (Hide)'!$A174,'Capacity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(Hide)'!$A174,'Capacity Summary'!$I$138:$BH$138,0))&lt;&gt;0,INDEX('Capacity Summary'!$I$139:$BH$238,MATCH('Capacity Backing (Hide)'!AE$132,'Capacity Summary'!$B$139:$B$238,0),MATCH('Capacity Backing (Hide)'!$A174,'Capacity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(Hide)'!$A174,'Capacity Summary'!$I$138:$BH$138,0))&lt;&gt;0,INDEX('Capacity Summary'!$I$139:$BH$238,MATCH('Capacity Backing (Hide)'!AF$132,'Capacity Summary'!$B$139:$B$238,0),MATCH('Capacity Backing (Hide)'!$A174,'Capacity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(Hide)'!$A174,'Capacity Summary'!$I$138:$BH$138,0))&lt;&gt;0,INDEX('Capacity Summary'!$I$139:$BH$238,MATCH('Capacity Backing (Hide)'!AG$132,'Capacity Summary'!$B$139:$B$238,0),MATCH('Capacity Backing (Hide)'!$A174,'Capacity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(Hide)'!$A174,'Capacity Summary'!$I$138:$BH$138,0))&lt;&gt;0,INDEX('Capacity Summary'!$I$139:$BH$238,MATCH('Capacity Backing (Hide)'!AH$132,'Capacity Summary'!$B$139:$B$238,0),MATCH('Capacity Backing (Hide)'!$A174,'Capacity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(Hide)'!$A174,'Capacity Summary'!$I$138:$BH$138,0))&lt;&gt;0,INDEX('Capacity Summary'!$I$139:$BH$238,MATCH('Capacity Backing (Hide)'!AI$132,'Capacity Summary'!$B$139:$B$238,0),MATCH('Capacity Backing (Hide)'!$A174,'Capacity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(Hide)'!$A174,'Capacity Summary'!$I$138:$BH$138,0))&lt;&gt;0,INDEX('Capacity Summary'!$I$139:$BH$238,MATCH('Capacity Backing (Hide)'!AJ$132,'Capacity Summary'!$B$139:$B$238,0),MATCH('Capacity Backing (Hide)'!$A174,'Capacity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(Hide)'!$A174,'Capacity Summary'!$I$138:$BH$138,0))&lt;&gt;0,INDEX('Capacity Summary'!$I$139:$BH$238,MATCH('Capacity Backing (Hide)'!AK$132,'Capacity Summary'!$B$139:$B$238,0),MATCH('Capacity Backing (Hide)'!$A174,'Capacity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(Hide)'!$A174,'Capacity Summary'!$I$138:$BH$138,0))&lt;&gt;0,INDEX('Capacity Summary'!$I$139:$BH$238,MATCH('Capacity Backing (Hide)'!AL$132,'Capacity Summary'!$B$139:$B$238,0),MATCH('Capacity Backing (Hide)'!$A174,'Capacity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(Hide)'!$A174,'Capacity Summary'!$I$138:$BH$138,0))&lt;&gt;0,INDEX('Capacity Summary'!$I$139:$BH$238,MATCH('Capacity Backing (Hide)'!AM$132,'Capacity Summary'!$B$139:$B$238,0),MATCH('Capacity Backing (Hide)'!$A174,'Capacity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(Hide)'!$A174,'Capacity Summary'!$I$138:$BH$138,0))&lt;&gt;0,INDEX('Capacity Summary'!$I$139:$BH$238,MATCH('Capacity Backing (Hide)'!AN$132,'Capacity Summary'!$B$139:$B$238,0),MATCH('Capacity Backing (Hide)'!$A174,'Capacity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(Hide)'!$A174,'Capacity Summary'!$I$138:$BH$138,0))&lt;&gt;0,INDEX('Capacity Summary'!$I$139:$BH$238,MATCH('Capacity Backing (Hide)'!AO$132,'Capacity Summary'!$B$139:$B$238,0),MATCH('Capacity Backing (Hide)'!$A174,'Capacity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(Hide)'!$A174,'Capacity Summary'!$I$138:$BH$138,0))&lt;&gt;0,INDEX('Capacity Summary'!$I$139:$BH$238,MATCH('Capacity Backing (Hide)'!AP$132,'Capacity Summary'!$B$139:$B$238,0),MATCH('Capacity Backing (Hide)'!$A174,'Capacity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(Hide)'!$A174,'Capacity Summary'!$I$138:$BH$138,0))&lt;&gt;0,INDEX('Capacity Summary'!$I$139:$BH$238,MATCH('Capacity Backing (Hide)'!AQ$132,'Capacity Summary'!$B$139:$B$238,0),MATCH('Capacity Backing (Hide)'!$A174,'Capacity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(Hide)'!$A174,'Capacity Summary'!$I$138:$BH$138,0))&lt;&gt;0,INDEX('Capacity Summary'!$I$139:$BH$238,MATCH('Capacity Backing (Hide)'!AR$132,'Capacity Summary'!$B$139:$B$238,0),MATCH('Capacity Backing (Hide)'!$A174,'Capacity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(Hide)'!$A174,'Capacity Summary'!$I$138:$BH$138,0))&lt;&gt;0,INDEX('Capacity Summary'!$I$139:$BH$238,MATCH('Capacity Backing (Hide)'!AS$132,'Capacity Summary'!$B$139:$B$238,0),MATCH('Capacity Backing (Hide)'!$A174,'Capacity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(Hide)'!$A174,'Capacity Summary'!$I$138:$BH$138,0))&lt;&gt;0,INDEX('Capacity Summary'!$I$139:$BH$238,MATCH('Capacity Backing (Hide)'!AT$132,'Capacity Summary'!$B$139:$B$238,0),MATCH('Capacity Backing (Hide)'!$A174,'Capacity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(Hide)'!$A174,'Capacity Summary'!$I$138:$BH$138,0))&lt;&gt;0,INDEX('Capacity Summary'!$I$139:$BH$238,MATCH('Capacity Backing (Hide)'!AU$132,'Capacity Summary'!$B$139:$B$238,0),MATCH('Capacity Backing (Hide)'!$A174,'Capacity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(Hide)'!$A174,'Capacity Summary'!$I$138:$BH$138,0))&lt;&gt;0,INDEX('Capacity Summary'!$I$139:$BH$238,MATCH('Capacity Backing (Hide)'!AV$132,'Capacity Summary'!$B$139:$B$238,0),MATCH('Capacity Backing (Hide)'!$A174,'Capacity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(Hide)'!$A174,'Capacity Summary'!$I$138:$BH$138,0))&lt;&gt;0,INDEX('Capacity Summary'!$I$139:$BH$238,MATCH('Capacity Backing (Hide)'!AW$132,'Capacity Summary'!$B$139:$B$238,0),MATCH('Capacity Backing (Hide)'!$A174,'Capacity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(Hide)'!$A174,'Capacity Summary'!$I$138:$BH$138,0))&lt;&gt;0,INDEX('Capacity Summary'!$I$139:$BH$238,MATCH('Capacity Backing (Hide)'!AX$132,'Capacity Summary'!$B$139:$B$238,0),MATCH('Capacity Backing (Hide)'!$A174,'Capacity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(Hide)'!$A174,'Capacity Summary'!$I$138:$BH$138,0))&lt;&gt;0,INDEX('Capacity Summary'!$I$139:$BH$238,MATCH('Capacity Backing (Hide)'!AY$132,'Capacity Summary'!$B$139:$B$238,0),MATCH('Capacity Backing (Hide)'!$A174,'Capacity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(Hide)'!$A174,'Capacity Summary'!$I$138:$BH$138,0))&lt;&gt;0,INDEX('Capacity Summary'!$I$139:$BH$238,MATCH('Capacity Backing (Hide)'!AZ$132,'Capacity Summary'!$B$139:$B$238,0),MATCH('Capacity Backing (Hide)'!$A174,'Capacity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(Hide)'!$A174,'Capacity Summary'!$I$138:$BH$138,0))&lt;&gt;0,INDEX('Capacity Summary'!$I$139:$BH$238,MATCH('Capacity Backing (Hide)'!BA$132,'Capacity Summary'!$B$139:$B$238,0),MATCH('Capacity Backing (Hide)'!$A174,'Capacity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(Hide)'!$A174,'Capacity Summary'!$I$138:$BH$138,0))&lt;&gt;0,INDEX('Capacity Summary'!$I$139:$BH$238,MATCH('Capacity Backing (Hide)'!BB$132,'Capacity Summary'!$B$139:$B$238,0),MATCH('Capacity Backing (Hide)'!$A174,'Capacity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(Hide)'!$A174,'Capacity Summary'!$I$138:$BH$138,0))&lt;&gt;0,INDEX('Capacity Summary'!$I$139:$BH$238,MATCH('Capacity Backing (Hide)'!BC$132,'Capacity Summary'!$B$139:$B$238,0),MATCH('Capacity Backing (Hide)'!$A174,'Capacity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(Hide)'!$A174,'Capacity Summary'!$I$138:$BH$138,0))&lt;&gt;0,INDEX('Capacity Summary'!$I$139:$BH$238,MATCH('Capacity Backing (Hide)'!BD$132,'Capacity Summary'!$B$139:$B$238,0),MATCH('Capacity Backing (Hide)'!$A174,'Capacity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(Hide)'!$A174,'Capacity Summary'!$I$138:$BH$138,0))&lt;&gt;0,INDEX('Capacity Summary'!$I$139:$BH$238,MATCH('Capacity Backing (Hide)'!BE$132,'Capacity Summary'!$B$139:$B$238,0),MATCH('Capacity Backing (Hide)'!$A174,'Capacity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(Hide)'!$A174,'Capacity Summary'!$I$138:$BH$138,0))&lt;&gt;0,INDEX('Capacity Summary'!$I$139:$BH$238,MATCH('Capacity Backing (Hide)'!BF$132,'Capacity Summary'!$B$139:$B$238,0),MATCH('Capacity Backing (Hide)'!$A174,'Capacity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(Hide)'!$A174,'Capacity Summary'!$I$138:$BH$138,0))&lt;&gt;0,INDEX('Capacity Summary'!$I$139:$BH$238,MATCH('Capacity Backing (Hide)'!BG$132,'Capacity Summary'!$B$139:$B$238,0),MATCH('Capacity Backing (Hide)'!$A174,'Capacity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(Hide)'!$A174,'Capacity Summary'!$I$138:$BH$138,0))&lt;&gt;0,INDEX('Capacity Summary'!$I$139:$BH$238,MATCH('Capacity Backing (Hide)'!BH$132,'Capacity Summary'!$B$139:$B$238,0),MATCH('Capacity Backing (Hide)'!$A174,'Capacity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(Hide)'!$A174,'Capacity Summary'!$I$138:$BH$138,0))&lt;&gt;0,INDEX('Capacity Summary'!$I$139:$BH$238,MATCH('Capacity Backing (Hide)'!BI$132,'Capacity Summary'!$B$139:$B$238,0),MATCH('Capacity Backing (Hide)'!$A174,'Capacity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(Hide)'!$A174,'Capacity Summary'!$I$138:$BH$138,0))&lt;&gt;0,INDEX('Capacity Summary'!$I$139:$BH$238,MATCH('Capacity Backing (Hide)'!BJ$132,'Capacity Summary'!$B$139:$B$238,0),MATCH('Capacity Backing (Hide)'!$A174,'Capacity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(Hide)'!$A174,'Capacity Summary'!$I$138:$BH$138,0))&lt;&gt;0,INDEX('Capacity Summary'!$I$139:$BH$238,MATCH('Capacity Backing (Hide)'!BK$132,'Capacity Summary'!$B$139:$B$238,0),MATCH('Capacity Backing (Hide)'!$A174,'Capacity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(Hide)'!$A174,'Capacity Summary'!$I$138:$BH$138,0))&lt;&gt;0,INDEX('Capacity Summary'!$I$139:$BH$238,MATCH('Capacity Backing (Hide)'!BL$132,'Capacity Summary'!$B$139:$B$238,0),MATCH('Capacity Backing (Hide)'!$A174,'Capacity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(Hide)'!$A174,'Capacity Summary'!$I$138:$BH$138,0))&lt;&gt;0,INDEX('Capacity Summary'!$I$139:$BH$238,MATCH('Capacity Backing (Hide)'!BM$132,'Capacity Summary'!$B$139:$B$238,0),MATCH('Capacity Backing (Hide)'!$A174,'Capacity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(Hide)'!$A174,'Capacity Summary'!$I$138:$BH$138,0))&lt;&gt;0,INDEX('Capacity Summary'!$I$139:$BH$238,MATCH('Capacity Backing (Hide)'!BN$132,'Capacity Summary'!$B$139:$B$238,0),MATCH('Capacity Backing (Hide)'!$A174,'Capacity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(Hide)'!$A174,'Capacity Summary'!$I$138:$BH$138,0))&lt;&gt;0,INDEX('Capacity Summary'!$I$139:$BH$238,MATCH('Capacity Backing (Hide)'!BO$132,'Capacity Summary'!$B$139:$B$238,0),MATCH('Capacity Backing (Hide)'!$A174,'Capacity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(Hide)'!$A174,'Capacity Summary'!$I$138:$BH$138,0))&lt;&gt;0,INDEX('Capacity Summary'!$I$139:$BH$238,MATCH('Capacity Backing (Hide)'!BP$132,'Capacity Summary'!$B$139:$B$238,0),MATCH('Capacity Backing (Hide)'!$A174,'Capacity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(Hide)'!$A174,'Capacity Summary'!$I$138:$BH$138,0))&lt;&gt;0,INDEX('Capacity Summary'!$I$139:$BH$238,MATCH('Capacity Backing (Hide)'!BQ$132,'Capacity Summary'!$B$139:$B$238,0),MATCH('Capacity Backing (Hide)'!$A174,'Capacity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(Hide)'!$A174,'Capacity Summary'!$I$138:$BH$138,0))&lt;&gt;0,INDEX('Capacity Summary'!$I$139:$BH$238,MATCH('Capacity Backing (Hide)'!BR$132,'Capacity Summary'!$B$139:$B$238,0),MATCH('Capacity Backing (Hide)'!$A174,'Capacity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(Hide)'!$A174,'Capacity Summary'!$I$138:$BH$138,0))&lt;&gt;0,INDEX('Capacity Summary'!$I$139:$BH$238,MATCH('Capacity Backing (Hide)'!BS$132,'Capacity Summary'!$B$139:$B$238,0),MATCH('Capacity Backing (Hide)'!$A174,'Capacity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(Hide)'!$A174,'Capacity Summary'!$I$138:$BH$138,0))&lt;&gt;0,INDEX('Capacity Summary'!$I$139:$BH$238,MATCH('Capacity Backing (Hide)'!BT$132,'Capacity Summary'!$B$139:$B$238,0),MATCH('Capacity Backing (Hide)'!$A174,'Capacity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(Hide)'!$A174,'Capacity Summary'!$I$138:$BH$138,0))&lt;&gt;0,INDEX('Capacity Summary'!$I$139:$BH$238,MATCH('Capacity Backing (Hide)'!BU$132,'Capacity Summary'!$B$139:$B$238,0),MATCH('Capacity Backing (Hide)'!$A174,'Capacity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(Hide)'!$A174,'Capacity Summary'!$I$138:$BH$138,0))&lt;&gt;0,INDEX('Capacity Summary'!$I$139:$BH$238,MATCH('Capacity Backing (Hide)'!BV$132,'Capacity Summary'!$B$139:$B$238,0),MATCH('Capacity Backing (Hide)'!$A174,'Capacity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(Hide)'!$A174,'Capacity Summary'!$I$138:$BH$138,0))&lt;&gt;0,INDEX('Capacity Summary'!$I$139:$BH$238,MATCH('Capacity Backing (Hide)'!BW$132,'Capacity Summary'!$B$139:$B$238,0),MATCH('Capacity Backing (Hide)'!$A174,'Capacity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(Hide)'!$A174,'Capacity Summary'!$I$138:$BH$138,0))&lt;&gt;0,INDEX('Capacity Summary'!$I$139:$BH$238,MATCH('Capacity Backing (Hide)'!BX$132,'Capacity Summary'!$B$139:$B$238,0),MATCH('Capacity Backing (Hide)'!$A174,'Capacity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(Hide)'!$A174,'Capacity Summary'!$I$138:$BH$138,0))&lt;&gt;0,INDEX('Capacity Summary'!$I$139:$BH$238,MATCH('Capacity Backing (Hide)'!BY$132,'Capacity Summary'!$B$139:$B$238,0),MATCH('Capacity Backing (Hide)'!$A174,'Capacity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(Hide)'!$A174,'Capacity Summary'!$I$138:$BH$138,0))&lt;&gt;0,INDEX('Capacity Summary'!$I$139:$BH$238,MATCH('Capacity Backing (Hide)'!BZ$132,'Capacity Summary'!$B$139:$B$238,0),MATCH('Capacity Backing (Hide)'!$A174,'Capacity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(Hide)'!$A174,'Capacity Summary'!$I$138:$BH$138,0))&lt;&gt;0,INDEX('Capacity Summary'!$I$139:$BH$238,MATCH('Capacity Backing (Hide)'!CA$132,'Capacity Summary'!$B$139:$B$238,0),MATCH('Capacity Backing (Hide)'!$A174,'Capacity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(Hide)'!$A174,'Capacity Summary'!$I$138:$BH$138,0))&lt;&gt;0,INDEX('Capacity Summary'!$I$139:$BH$238,MATCH('Capacity Backing (Hide)'!CB$132,'Capacity Summary'!$B$139:$B$238,0),MATCH('Capacity Backing (Hide)'!$A174,'Capacity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(Hide)'!$A174,'Capacity Summary'!$I$138:$BH$138,0))&lt;&gt;0,INDEX('Capacity Summary'!$I$139:$BH$238,MATCH('Capacity Backing (Hide)'!CC$132,'Capacity Summary'!$B$139:$B$238,0),MATCH('Capacity Backing (Hide)'!$A174,'Capacity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(Hide)'!$A174,'Capacity Summary'!$I$138:$BH$138,0))&lt;&gt;0,INDEX('Capacity Summary'!$I$139:$BH$238,MATCH('Capacity Backing (Hide)'!CD$132,'Capacity Summary'!$B$139:$B$238,0),MATCH('Capacity Backing (Hide)'!$A174,'Capacity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(Hide)'!$A174,'Capacity Summary'!$I$138:$BH$138,0))&lt;&gt;0,INDEX('Capacity Summary'!$I$139:$BH$238,MATCH('Capacity Backing (Hide)'!CE$132,'Capacity Summary'!$B$139:$B$238,0),MATCH('Capacity Backing (Hide)'!$A174,'Capacity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(Hide)'!$A174,'Capacity Summary'!$I$138:$BH$138,0))&lt;&gt;0,INDEX('Capacity Summary'!$I$139:$BH$238,MATCH('Capacity Backing (Hide)'!CF$132,'Capacity Summary'!$B$139:$B$238,0),MATCH('Capacity Backing (Hide)'!$A174,'Capacity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(Hide)'!$A174,'Capacity Summary'!$I$138:$BH$138,0))&lt;&gt;0,INDEX('Capacity Summary'!$I$139:$BH$238,MATCH('Capacity Backing (Hide)'!CG$132,'Capacity Summary'!$B$139:$B$238,0),MATCH('Capacity Backing (Hide)'!$A174,'Capacity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(Hide)'!$A174,'Capacity Summary'!$I$138:$BH$138,0))&lt;&gt;0,INDEX('Capacity Summary'!$I$139:$BH$238,MATCH('Capacity Backing (Hide)'!CH$132,'Capacity Summary'!$B$139:$B$238,0),MATCH('Capacity Backing (Hide)'!$A174,'Capacity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(Hide)'!$A174,'Capacity Summary'!$I$138:$BH$138,0))&lt;&gt;0,INDEX('Capacity Summary'!$I$139:$BH$238,MATCH('Capacity Backing (Hide)'!CI$132,'Capacity Summary'!$B$139:$B$238,0),MATCH('Capacity Backing (Hide)'!$A174,'Capacity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(Hide)'!$A174,'Capacity Summary'!$I$138:$BH$138,0))&lt;&gt;0,INDEX('Capacity Summary'!$I$139:$BH$238,MATCH('Capacity Backing (Hide)'!CJ$132,'Capacity Summary'!$B$139:$B$238,0),MATCH('Capacity Backing (Hide)'!$A174,'Capacity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(Hide)'!$A174,'Capacity Summary'!$I$138:$BH$138,0))&lt;&gt;0,INDEX('Capacity Summary'!$I$139:$BH$238,MATCH('Capacity Backing (Hide)'!CK$132,'Capacity Summary'!$B$139:$B$238,0),MATCH('Capacity Backing (Hide)'!$A174,'Capacity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(Hide)'!$A174,'Capacity Summary'!$I$138:$BH$138,0))&lt;&gt;0,INDEX('Capacity Summary'!$I$139:$BH$238,MATCH('Capacity Backing (Hide)'!CL$132,'Capacity Summary'!$B$139:$B$238,0),MATCH('Capacity Backing (Hide)'!$A174,'Capacity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(Hide)'!$A174,'Capacity Summary'!$I$138:$BH$138,0))&lt;&gt;0,INDEX('Capacity Summary'!$I$139:$BH$238,MATCH('Capacity Backing (Hide)'!CM$132,'Capacity Summary'!$B$139:$B$238,0),MATCH('Capacity Backing (Hide)'!$A174,'Capacity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(Hide)'!$A174,'Capacity Summary'!$I$138:$BH$138,0))&lt;&gt;0,INDEX('Capacity Summary'!$I$139:$BH$238,MATCH('Capacity Backing (Hide)'!CN$132,'Capacity Summary'!$B$139:$B$238,0),MATCH('Capacity Backing (Hide)'!$A174,'Capacity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(Hide)'!$A174,'Capacity Summary'!$I$138:$BH$138,0))&lt;&gt;0,INDEX('Capacity Summary'!$I$139:$BH$238,MATCH('Capacity Backing (Hide)'!CO$132,'Capacity Summary'!$B$139:$B$238,0),MATCH('Capacity Backing (Hide)'!$A174,'Capacity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(Hide)'!$A174,'Capacity Summary'!$I$138:$BH$138,0))&lt;&gt;0,INDEX('Capacity Summary'!$I$139:$BH$238,MATCH('Capacity Backing (Hide)'!CP$132,'Capacity Summary'!$B$139:$B$238,0),MATCH('Capacity Backing (Hide)'!$A174,'Capacity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(Hide)'!$A174,'Capacity Summary'!$I$138:$BH$138,0))&lt;&gt;0,INDEX('Capacity Summary'!$I$139:$BH$238,MATCH('Capacity Backing (Hide)'!CQ$132,'Capacity Summary'!$B$139:$B$238,0),MATCH('Capacity Backing (Hide)'!$A174,'Capacity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(Hide)'!$A174,'Capacity Summary'!$I$138:$BH$138,0))&lt;&gt;0,INDEX('Capacity Summary'!$I$139:$BH$238,MATCH('Capacity Backing (Hide)'!CR$132,'Capacity Summary'!$B$139:$B$238,0),MATCH('Capacity Backing (Hide)'!$A174,'Capacity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(Hide)'!$A174,'Capacity Summary'!$I$138:$BH$138,0))&lt;&gt;0,INDEX('Capacity Summary'!$I$139:$BH$238,MATCH('Capacity Backing (Hide)'!CS$132,'Capacity Summary'!$B$139:$B$238,0),MATCH('Capacity Backing (Hide)'!$A174,'Capacity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(Hide)'!$A174,'Capacity Summary'!$I$138:$BH$138,0))&lt;&gt;0,INDEX('Capacity Summary'!$I$139:$BH$238,MATCH('Capacity Backing (Hide)'!CT$132,'Capacity Summary'!$B$139:$B$238,0),MATCH('Capacity Backing (Hide)'!$A174,'Capacity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(Hide)'!$A174,'Capacity Summary'!$I$138:$BH$138,0))&lt;&gt;0,INDEX('Capacity Summary'!$I$139:$BH$238,MATCH('Capacity Backing (Hide)'!CU$132,'Capacity Summary'!$B$139:$B$238,0),MATCH('Capacity Backing (Hide)'!$A174,'Capacity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(Hide)'!$A174,'Capacity Summary'!$I$138:$BH$138,0))&lt;&gt;0,INDEX('Capacity Summary'!$I$139:$BH$238,MATCH('Capacity Backing (Hide)'!CV$132,'Capacity Summary'!$B$139:$B$238,0),MATCH('Capacity Backing (Hide)'!$A174,'Capacity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(Hide)'!$A174,'Capacity Summary'!$I$138:$BH$138,0))&lt;&gt;0,INDEX('Capacity Summary'!$I$139:$BH$238,MATCH('Capacity Backing (Hide)'!CW$132,'Capacity Summary'!$B$139:$B$238,0),MATCH('Capacity Backing (Hide)'!$A174,'Capacity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5" spans="1:101" x14ac:dyDescent="0.35">
      <c r="A175" s="2">
        <f ca="1">'Required Capacity (Hide)'!E45</f>
        <v>44484</v>
      </c>
      <c r="B17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(Hide)'!$A175,'Capacity Summary'!$I$138:$BH$138,0))&lt;&gt;0,INDEX('Capacity Summary'!$I$139:$BH$238,MATCH('Capacity Backing (Hide)'!B$132,'Capacity Summary'!$B$139:$B$238,0),MATCH('Capacity Backing (Hide)'!$A175,'Capacity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(Hide)'!$A175,'Capacity Summary'!$I$138:$BH$138,0))&lt;&gt;0,INDEX('Capacity Summary'!$I$139:$BH$238,MATCH('Capacity Backing (Hide)'!C$132,'Capacity Summary'!$B$139:$B$238,0),MATCH('Capacity Backing (Hide)'!$A175,'Capacity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(Hide)'!$A175,'Capacity Summary'!$I$138:$BH$138,0))&lt;&gt;0,INDEX('Capacity Summary'!$I$139:$BH$238,MATCH('Capacity Backing (Hide)'!D$132,'Capacity Summary'!$B$139:$B$238,0),MATCH('Capacity Backing (Hide)'!$A175,'Capacity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(Hide)'!$A175,'Capacity Summary'!$I$138:$BH$138,0))&lt;&gt;0,INDEX('Capacity Summary'!$I$139:$BH$238,MATCH('Capacity Backing (Hide)'!E$132,'Capacity Summary'!$B$139:$B$238,0),MATCH('Capacity Backing (Hide)'!$A175,'Capacity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(Hide)'!$A175,'Capacity Summary'!$I$138:$BH$138,0))&lt;&gt;0,INDEX('Capacity Summary'!$I$139:$BH$238,MATCH('Capacity Backing (Hide)'!F$132,'Capacity Summary'!$B$139:$B$238,0),MATCH('Capacity Backing (Hide)'!$A175,'Capacity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(Hide)'!$A175,'Capacity Summary'!$I$138:$BH$138,0))&lt;&gt;0,INDEX('Capacity Summary'!$I$139:$BH$238,MATCH('Capacity Backing (Hide)'!G$132,'Capacity Summary'!$B$139:$B$238,0),MATCH('Capacity Backing (Hide)'!$A175,'Capacity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(Hide)'!$A175,'Capacity Summary'!$I$138:$BH$138,0))&lt;&gt;0,INDEX('Capacity Summary'!$I$139:$BH$238,MATCH('Capacity Backing (Hide)'!H$132,'Capacity Summary'!$B$139:$B$238,0),MATCH('Capacity Backing (Hide)'!$A175,'Capacity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(Hide)'!$A175,'Capacity Summary'!$I$138:$BH$138,0))&lt;&gt;0,INDEX('Capacity Summary'!$I$139:$BH$238,MATCH('Capacity Backing (Hide)'!I$132,'Capacity Summary'!$B$139:$B$238,0),MATCH('Capacity Backing (Hide)'!$A175,'Capacity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(Hide)'!$A175,'Capacity Summary'!$I$138:$BH$138,0))&lt;&gt;0,INDEX('Capacity Summary'!$I$139:$BH$238,MATCH('Capacity Backing (Hide)'!J$132,'Capacity Summary'!$B$139:$B$238,0),MATCH('Capacity Backing (Hide)'!$A175,'Capacity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(Hide)'!$A175,'Capacity Summary'!$I$138:$BH$138,0))&lt;&gt;0,INDEX('Capacity Summary'!$I$139:$BH$238,MATCH('Capacity Backing (Hide)'!K$132,'Capacity Summary'!$B$139:$B$238,0),MATCH('Capacity Backing (Hide)'!$A175,'Capacity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(Hide)'!$A175,'Capacity Summary'!$I$138:$BH$138,0))&lt;&gt;0,INDEX('Capacity Summary'!$I$139:$BH$238,MATCH('Capacity Backing (Hide)'!L$132,'Capacity Summary'!$B$139:$B$238,0),MATCH('Capacity Backing (Hide)'!$A175,'Capacity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(Hide)'!$A175,'Capacity Summary'!$I$138:$BH$138,0))&lt;&gt;0,INDEX('Capacity Summary'!$I$139:$BH$238,MATCH('Capacity Backing (Hide)'!M$132,'Capacity Summary'!$B$139:$B$238,0),MATCH('Capacity Backing (Hide)'!$A175,'Capacity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(Hide)'!$A175,'Capacity Summary'!$I$138:$BH$138,0))&lt;&gt;0,INDEX('Capacity Summary'!$I$139:$BH$238,MATCH('Capacity Backing (Hide)'!N$132,'Capacity Summary'!$B$139:$B$238,0),MATCH('Capacity Backing (Hide)'!$A175,'Capacity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(Hide)'!$A175,'Capacity Summary'!$I$138:$BH$138,0))&lt;&gt;0,INDEX('Capacity Summary'!$I$139:$BH$238,MATCH('Capacity Backing (Hide)'!O$132,'Capacity Summary'!$B$139:$B$238,0),MATCH('Capacity Backing (Hide)'!$A175,'Capacity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(Hide)'!$A175,'Capacity Summary'!$I$138:$BH$138,0))&lt;&gt;0,INDEX('Capacity Summary'!$I$139:$BH$238,MATCH('Capacity Backing (Hide)'!P$132,'Capacity Summary'!$B$139:$B$238,0),MATCH('Capacity Backing (Hide)'!$A175,'Capacity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(Hide)'!$A175,'Capacity Summary'!$I$138:$BH$138,0))&lt;&gt;0,INDEX('Capacity Summary'!$I$139:$BH$238,MATCH('Capacity Backing (Hide)'!Q$132,'Capacity Summary'!$B$139:$B$238,0),MATCH('Capacity Backing (Hide)'!$A175,'Capacity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(Hide)'!$A175,'Capacity Summary'!$I$138:$BH$138,0))&lt;&gt;0,INDEX('Capacity Summary'!$I$139:$BH$238,MATCH('Capacity Backing (Hide)'!R$132,'Capacity Summary'!$B$139:$B$238,0),MATCH('Capacity Backing (Hide)'!$A175,'Capacity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(Hide)'!$A175,'Capacity Summary'!$I$138:$BH$138,0))&lt;&gt;0,INDEX('Capacity Summary'!$I$139:$BH$238,MATCH('Capacity Backing (Hide)'!S$132,'Capacity Summary'!$B$139:$B$238,0),MATCH('Capacity Backing (Hide)'!$A175,'Capacity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(Hide)'!$A175,'Capacity Summary'!$I$138:$BH$138,0))&lt;&gt;0,INDEX('Capacity Summary'!$I$139:$BH$238,MATCH('Capacity Backing (Hide)'!T$132,'Capacity Summary'!$B$139:$B$238,0),MATCH('Capacity Backing (Hide)'!$A175,'Capacity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(Hide)'!$A175,'Capacity Summary'!$I$138:$BH$138,0))&lt;&gt;0,INDEX('Capacity Summary'!$I$139:$BH$238,MATCH('Capacity Backing (Hide)'!U$132,'Capacity Summary'!$B$139:$B$238,0),MATCH('Capacity Backing (Hide)'!$A175,'Capacity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(Hide)'!$A175,'Capacity Summary'!$I$138:$BH$138,0))&lt;&gt;0,INDEX('Capacity Summary'!$I$139:$BH$238,MATCH('Capacity Backing (Hide)'!V$132,'Capacity Summary'!$B$139:$B$238,0),MATCH('Capacity Backing (Hide)'!$A175,'Capacity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(Hide)'!$A175,'Capacity Summary'!$I$138:$BH$138,0))&lt;&gt;0,INDEX('Capacity Summary'!$I$139:$BH$238,MATCH('Capacity Backing (Hide)'!W$132,'Capacity Summary'!$B$139:$B$238,0),MATCH('Capacity Backing (Hide)'!$A175,'Capacity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(Hide)'!$A175,'Capacity Summary'!$I$138:$BH$138,0))&lt;&gt;0,INDEX('Capacity Summary'!$I$139:$BH$238,MATCH('Capacity Backing (Hide)'!X$132,'Capacity Summary'!$B$139:$B$238,0),MATCH('Capacity Backing (Hide)'!$A175,'Capacity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(Hide)'!$A175,'Capacity Summary'!$I$138:$BH$138,0))&lt;&gt;0,INDEX('Capacity Summary'!$I$139:$BH$238,MATCH('Capacity Backing (Hide)'!Y$132,'Capacity Summary'!$B$139:$B$238,0),MATCH('Capacity Backing (Hide)'!$A175,'Capacity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(Hide)'!$A175,'Capacity Summary'!$I$138:$BH$138,0))&lt;&gt;0,INDEX('Capacity Summary'!$I$139:$BH$238,MATCH('Capacity Backing (Hide)'!Z$132,'Capacity Summary'!$B$139:$B$238,0),MATCH('Capacity Backing (Hide)'!$A175,'Capacity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(Hide)'!$A175,'Capacity Summary'!$I$138:$BH$138,0))&lt;&gt;0,INDEX('Capacity Summary'!$I$139:$BH$238,MATCH('Capacity Backing (Hide)'!AA$132,'Capacity Summary'!$B$139:$B$238,0),MATCH('Capacity Backing (Hide)'!$A175,'Capacity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(Hide)'!$A175,'Capacity Summary'!$I$138:$BH$138,0))&lt;&gt;0,INDEX('Capacity Summary'!$I$139:$BH$238,MATCH('Capacity Backing (Hide)'!AB$132,'Capacity Summary'!$B$139:$B$238,0),MATCH('Capacity Backing (Hide)'!$A175,'Capacity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(Hide)'!$A175,'Capacity Summary'!$I$138:$BH$138,0))&lt;&gt;0,INDEX('Capacity Summary'!$I$139:$BH$238,MATCH('Capacity Backing (Hide)'!AC$132,'Capacity Summary'!$B$139:$B$238,0),MATCH('Capacity Backing (Hide)'!$A175,'Capacity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(Hide)'!$A175,'Capacity Summary'!$I$138:$BH$138,0))&lt;&gt;0,INDEX('Capacity Summary'!$I$139:$BH$238,MATCH('Capacity Backing (Hide)'!AD$132,'Capacity Summary'!$B$139:$B$238,0),MATCH('Capacity Backing (Hide)'!$A175,'Capacity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(Hide)'!$A175,'Capacity Summary'!$I$138:$BH$138,0))&lt;&gt;0,INDEX('Capacity Summary'!$I$139:$BH$238,MATCH('Capacity Backing (Hide)'!AE$132,'Capacity Summary'!$B$139:$B$238,0),MATCH('Capacity Backing (Hide)'!$A175,'Capacity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(Hide)'!$A175,'Capacity Summary'!$I$138:$BH$138,0))&lt;&gt;0,INDEX('Capacity Summary'!$I$139:$BH$238,MATCH('Capacity Backing (Hide)'!AF$132,'Capacity Summary'!$B$139:$B$238,0),MATCH('Capacity Backing (Hide)'!$A175,'Capacity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(Hide)'!$A175,'Capacity Summary'!$I$138:$BH$138,0))&lt;&gt;0,INDEX('Capacity Summary'!$I$139:$BH$238,MATCH('Capacity Backing (Hide)'!AG$132,'Capacity Summary'!$B$139:$B$238,0),MATCH('Capacity Backing (Hide)'!$A175,'Capacity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(Hide)'!$A175,'Capacity Summary'!$I$138:$BH$138,0))&lt;&gt;0,INDEX('Capacity Summary'!$I$139:$BH$238,MATCH('Capacity Backing (Hide)'!AH$132,'Capacity Summary'!$B$139:$B$238,0),MATCH('Capacity Backing (Hide)'!$A175,'Capacity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(Hide)'!$A175,'Capacity Summary'!$I$138:$BH$138,0))&lt;&gt;0,INDEX('Capacity Summary'!$I$139:$BH$238,MATCH('Capacity Backing (Hide)'!AI$132,'Capacity Summary'!$B$139:$B$238,0),MATCH('Capacity Backing (Hide)'!$A175,'Capacity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(Hide)'!$A175,'Capacity Summary'!$I$138:$BH$138,0))&lt;&gt;0,INDEX('Capacity Summary'!$I$139:$BH$238,MATCH('Capacity Backing (Hide)'!AJ$132,'Capacity Summary'!$B$139:$B$238,0),MATCH('Capacity Backing (Hide)'!$A175,'Capacity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(Hide)'!$A175,'Capacity Summary'!$I$138:$BH$138,0))&lt;&gt;0,INDEX('Capacity Summary'!$I$139:$BH$238,MATCH('Capacity Backing (Hide)'!AK$132,'Capacity Summary'!$B$139:$B$238,0),MATCH('Capacity Backing (Hide)'!$A175,'Capacity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(Hide)'!$A175,'Capacity Summary'!$I$138:$BH$138,0))&lt;&gt;0,INDEX('Capacity Summary'!$I$139:$BH$238,MATCH('Capacity Backing (Hide)'!AL$132,'Capacity Summary'!$B$139:$B$238,0),MATCH('Capacity Backing (Hide)'!$A175,'Capacity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(Hide)'!$A175,'Capacity Summary'!$I$138:$BH$138,0))&lt;&gt;0,INDEX('Capacity Summary'!$I$139:$BH$238,MATCH('Capacity Backing (Hide)'!AM$132,'Capacity Summary'!$B$139:$B$238,0),MATCH('Capacity Backing (Hide)'!$A175,'Capacity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(Hide)'!$A175,'Capacity Summary'!$I$138:$BH$138,0))&lt;&gt;0,INDEX('Capacity Summary'!$I$139:$BH$238,MATCH('Capacity Backing (Hide)'!AN$132,'Capacity Summary'!$B$139:$B$238,0),MATCH('Capacity Backing (Hide)'!$A175,'Capacity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(Hide)'!$A175,'Capacity Summary'!$I$138:$BH$138,0))&lt;&gt;0,INDEX('Capacity Summary'!$I$139:$BH$238,MATCH('Capacity Backing (Hide)'!AO$132,'Capacity Summary'!$B$139:$B$238,0),MATCH('Capacity Backing (Hide)'!$A175,'Capacity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(Hide)'!$A175,'Capacity Summary'!$I$138:$BH$138,0))&lt;&gt;0,INDEX('Capacity Summary'!$I$139:$BH$238,MATCH('Capacity Backing (Hide)'!AP$132,'Capacity Summary'!$B$139:$B$238,0),MATCH('Capacity Backing (Hide)'!$A175,'Capacity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(Hide)'!$A175,'Capacity Summary'!$I$138:$BH$138,0))&lt;&gt;0,INDEX('Capacity Summary'!$I$139:$BH$238,MATCH('Capacity Backing (Hide)'!AQ$132,'Capacity Summary'!$B$139:$B$238,0),MATCH('Capacity Backing (Hide)'!$A175,'Capacity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(Hide)'!$A175,'Capacity Summary'!$I$138:$BH$138,0))&lt;&gt;0,INDEX('Capacity Summary'!$I$139:$BH$238,MATCH('Capacity Backing (Hide)'!AR$132,'Capacity Summary'!$B$139:$B$238,0),MATCH('Capacity Backing (Hide)'!$A175,'Capacity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(Hide)'!$A175,'Capacity Summary'!$I$138:$BH$138,0))&lt;&gt;0,INDEX('Capacity Summary'!$I$139:$BH$238,MATCH('Capacity Backing (Hide)'!AS$132,'Capacity Summary'!$B$139:$B$238,0),MATCH('Capacity Backing (Hide)'!$A175,'Capacity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(Hide)'!$A175,'Capacity Summary'!$I$138:$BH$138,0))&lt;&gt;0,INDEX('Capacity Summary'!$I$139:$BH$238,MATCH('Capacity Backing (Hide)'!AT$132,'Capacity Summary'!$B$139:$B$238,0),MATCH('Capacity Backing (Hide)'!$A175,'Capacity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(Hide)'!$A175,'Capacity Summary'!$I$138:$BH$138,0))&lt;&gt;0,INDEX('Capacity Summary'!$I$139:$BH$238,MATCH('Capacity Backing (Hide)'!AU$132,'Capacity Summary'!$B$139:$B$238,0),MATCH('Capacity Backing (Hide)'!$A175,'Capacity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(Hide)'!$A175,'Capacity Summary'!$I$138:$BH$138,0))&lt;&gt;0,INDEX('Capacity Summary'!$I$139:$BH$238,MATCH('Capacity Backing (Hide)'!AV$132,'Capacity Summary'!$B$139:$B$238,0),MATCH('Capacity Backing (Hide)'!$A175,'Capacity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(Hide)'!$A175,'Capacity Summary'!$I$138:$BH$138,0))&lt;&gt;0,INDEX('Capacity Summary'!$I$139:$BH$238,MATCH('Capacity Backing (Hide)'!AW$132,'Capacity Summary'!$B$139:$B$238,0),MATCH('Capacity Backing (Hide)'!$A175,'Capacity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(Hide)'!$A175,'Capacity Summary'!$I$138:$BH$138,0))&lt;&gt;0,INDEX('Capacity Summary'!$I$139:$BH$238,MATCH('Capacity Backing (Hide)'!AX$132,'Capacity Summary'!$B$139:$B$238,0),MATCH('Capacity Backing (Hide)'!$A175,'Capacity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(Hide)'!$A175,'Capacity Summary'!$I$138:$BH$138,0))&lt;&gt;0,INDEX('Capacity Summary'!$I$139:$BH$238,MATCH('Capacity Backing (Hide)'!AY$132,'Capacity Summary'!$B$139:$B$238,0),MATCH('Capacity Backing (Hide)'!$A175,'Capacity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(Hide)'!$A175,'Capacity Summary'!$I$138:$BH$138,0))&lt;&gt;0,INDEX('Capacity Summary'!$I$139:$BH$238,MATCH('Capacity Backing (Hide)'!AZ$132,'Capacity Summary'!$B$139:$B$238,0),MATCH('Capacity Backing (Hide)'!$A175,'Capacity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(Hide)'!$A175,'Capacity Summary'!$I$138:$BH$138,0))&lt;&gt;0,INDEX('Capacity Summary'!$I$139:$BH$238,MATCH('Capacity Backing (Hide)'!BA$132,'Capacity Summary'!$B$139:$B$238,0),MATCH('Capacity Backing (Hide)'!$A175,'Capacity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(Hide)'!$A175,'Capacity Summary'!$I$138:$BH$138,0))&lt;&gt;0,INDEX('Capacity Summary'!$I$139:$BH$238,MATCH('Capacity Backing (Hide)'!BB$132,'Capacity Summary'!$B$139:$B$238,0),MATCH('Capacity Backing (Hide)'!$A175,'Capacity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(Hide)'!$A175,'Capacity Summary'!$I$138:$BH$138,0))&lt;&gt;0,INDEX('Capacity Summary'!$I$139:$BH$238,MATCH('Capacity Backing (Hide)'!BC$132,'Capacity Summary'!$B$139:$B$238,0),MATCH('Capacity Backing (Hide)'!$A175,'Capacity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(Hide)'!$A175,'Capacity Summary'!$I$138:$BH$138,0))&lt;&gt;0,INDEX('Capacity Summary'!$I$139:$BH$238,MATCH('Capacity Backing (Hide)'!BD$132,'Capacity Summary'!$B$139:$B$238,0),MATCH('Capacity Backing (Hide)'!$A175,'Capacity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(Hide)'!$A175,'Capacity Summary'!$I$138:$BH$138,0))&lt;&gt;0,INDEX('Capacity Summary'!$I$139:$BH$238,MATCH('Capacity Backing (Hide)'!BE$132,'Capacity Summary'!$B$139:$B$238,0),MATCH('Capacity Backing (Hide)'!$A175,'Capacity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(Hide)'!$A175,'Capacity Summary'!$I$138:$BH$138,0))&lt;&gt;0,INDEX('Capacity Summary'!$I$139:$BH$238,MATCH('Capacity Backing (Hide)'!BF$132,'Capacity Summary'!$B$139:$B$238,0),MATCH('Capacity Backing (Hide)'!$A175,'Capacity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(Hide)'!$A175,'Capacity Summary'!$I$138:$BH$138,0))&lt;&gt;0,INDEX('Capacity Summary'!$I$139:$BH$238,MATCH('Capacity Backing (Hide)'!BG$132,'Capacity Summary'!$B$139:$B$238,0),MATCH('Capacity Backing (Hide)'!$A175,'Capacity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(Hide)'!$A175,'Capacity Summary'!$I$138:$BH$138,0))&lt;&gt;0,INDEX('Capacity Summary'!$I$139:$BH$238,MATCH('Capacity Backing (Hide)'!BH$132,'Capacity Summary'!$B$139:$B$238,0),MATCH('Capacity Backing (Hide)'!$A175,'Capacity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(Hide)'!$A175,'Capacity Summary'!$I$138:$BH$138,0))&lt;&gt;0,INDEX('Capacity Summary'!$I$139:$BH$238,MATCH('Capacity Backing (Hide)'!BI$132,'Capacity Summary'!$B$139:$B$238,0),MATCH('Capacity Backing (Hide)'!$A175,'Capacity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(Hide)'!$A175,'Capacity Summary'!$I$138:$BH$138,0))&lt;&gt;0,INDEX('Capacity Summary'!$I$139:$BH$238,MATCH('Capacity Backing (Hide)'!BJ$132,'Capacity Summary'!$B$139:$B$238,0),MATCH('Capacity Backing (Hide)'!$A175,'Capacity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(Hide)'!$A175,'Capacity Summary'!$I$138:$BH$138,0))&lt;&gt;0,INDEX('Capacity Summary'!$I$139:$BH$238,MATCH('Capacity Backing (Hide)'!BK$132,'Capacity Summary'!$B$139:$B$238,0),MATCH('Capacity Backing (Hide)'!$A175,'Capacity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(Hide)'!$A175,'Capacity Summary'!$I$138:$BH$138,0))&lt;&gt;0,INDEX('Capacity Summary'!$I$139:$BH$238,MATCH('Capacity Backing (Hide)'!BL$132,'Capacity Summary'!$B$139:$B$238,0),MATCH('Capacity Backing (Hide)'!$A175,'Capacity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(Hide)'!$A175,'Capacity Summary'!$I$138:$BH$138,0))&lt;&gt;0,INDEX('Capacity Summary'!$I$139:$BH$238,MATCH('Capacity Backing (Hide)'!BM$132,'Capacity Summary'!$B$139:$B$238,0),MATCH('Capacity Backing (Hide)'!$A175,'Capacity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(Hide)'!$A175,'Capacity Summary'!$I$138:$BH$138,0))&lt;&gt;0,INDEX('Capacity Summary'!$I$139:$BH$238,MATCH('Capacity Backing (Hide)'!BN$132,'Capacity Summary'!$B$139:$B$238,0),MATCH('Capacity Backing (Hide)'!$A175,'Capacity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(Hide)'!$A175,'Capacity Summary'!$I$138:$BH$138,0))&lt;&gt;0,INDEX('Capacity Summary'!$I$139:$BH$238,MATCH('Capacity Backing (Hide)'!BO$132,'Capacity Summary'!$B$139:$B$238,0),MATCH('Capacity Backing (Hide)'!$A175,'Capacity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(Hide)'!$A175,'Capacity Summary'!$I$138:$BH$138,0))&lt;&gt;0,INDEX('Capacity Summary'!$I$139:$BH$238,MATCH('Capacity Backing (Hide)'!BP$132,'Capacity Summary'!$B$139:$B$238,0),MATCH('Capacity Backing (Hide)'!$A175,'Capacity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(Hide)'!$A175,'Capacity Summary'!$I$138:$BH$138,0))&lt;&gt;0,INDEX('Capacity Summary'!$I$139:$BH$238,MATCH('Capacity Backing (Hide)'!BQ$132,'Capacity Summary'!$B$139:$B$238,0),MATCH('Capacity Backing (Hide)'!$A175,'Capacity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(Hide)'!$A175,'Capacity Summary'!$I$138:$BH$138,0))&lt;&gt;0,INDEX('Capacity Summary'!$I$139:$BH$238,MATCH('Capacity Backing (Hide)'!BR$132,'Capacity Summary'!$B$139:$B$238,0),MATCH('Capacity Backing (Hide)'!$A175,'Capacity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(Hide)'!$A175,'Capacity Summary'!$I$138:$BH$138,0))&lt;&gt;0,INDEX('Capacity Summary'!$I$139:$BH$238,MATCH('Capacity Backing (Hide)'!BS$132,'Capacity Summary'!$B$139:$B$238,0),MATCH('Capacity Backing (Hide)'!$A175,'Capacity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(Hide)'!$A175,'Capacity Summary'!$I$138:$BH$138,0))&lt;&gt;0,INDEX('Capacity Summary'!$I$139:$BH$238,MATCH('Capacity Backing (Hide)'!BT$132,'Capacity Summary'!$B$139:$B$238,0),MATCH('Capacity Backing (Hide)'!$A175,'Capacity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(Hide)'!$A175,'Capacity Summary'!$I$138:$BH$138,0))&lt;&gt;0,INDEX('Capacity Summary'!$I$139:$BH$238,MATCH('Capacity Backing (Hide)'!BU$132,'Capacity Summary'!$B$139:$B$238,0),MATCH('Capacity Backing (Hide)'!$A175,'Capacity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(Hide)'!$A175,'Capacity Summary'!$I$138:$BH$138,0))&lt;&gt;0,INDEX('Capacity Summary'!$I$139:$BH$238,MATCH('Capacity Backing (Hide)'!BV$132,'Capacity Summary'!$B$139:$B$238,0),MATCH('Capacity Backing (Hide)'!$A175,'Capacity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(Hide)'!$A175,'Capacity Summary'!$I$138:$BH$138,0))&lt;&gt;0,INDEX('Capacity Summary'!$I$139:$BH$238,MATCH('Capacity Backing (Hide)'!BW$132,'Capacity Summary'!$B$139:$B$238,0),MATCH('Capacity Backing (Hide)'!$A175,'Capacity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(Hide)'!$A175,'Capacity Summary'!$I$138:$BH$138,0))&lt;&gt;0,INDEX('Capacity Summary'!$I$139:$BH$238,MATCH('Capacity Backing (Hide)'!BX$132,'Capacity Summary'!$B$139:$B$238,0),MATCH('Capacity Backing (Hide)'!$A175,'Capacity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(Hide)'!$A175,'Capacity Summary'!$I$138:$BH$138,0))&lt;&gt;0,INDEX('Capacity Summary'!$I$139:$BH$238,MATCH('Capacity Backing (Hide)'!BY$132,'Capacity Summary'!$B$139:$B$238,0),MATCH('Capacity Backing (Hide)'!$A175,'Capacity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(Hide)'!$A175,'Capacity Summary'!$I$138:$BH$138,0))&lt;&gt;0,INDEX('Capacity Summary'!$I$139:$BH$238,MATCH('Capacity Backing (Hide)'!BZ$132,'Capacity Summary'!$B$139:$B$238,0),MATCH('Capacity Backing (Hide)'!$A175,'Capacity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(Hide)'!$A175,'Capacity Summary'!$I$138:$BH$138,0))&lt;&gt;0,INDEX('Capacity Summary'!$I$139:$BH$238,MATCH('Capacity Backing (Hide)'!CA$132,'Capacity Summary'!$B$139:$B$238,0),MATCH('Capacity Backing (Hide)'!$A175,'Capacity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(Hide)'!$A175,'Capacity Summary'!$I$138:$BH$138,0))&lt;&gt;0,INDEX('Capacity Summary'!$I$139:$BH$238,MATCH('Capacity Backing (Hide)'!CB$132,'Capacity Summary'!$B$139:$B$238,0),MATCH('Capacity Backing (Hide)'!$A175,'Capacity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(Hide)'!$A175,'Capacity Summary'!$I$138:$BH$138,0))&lt;&gt;0,INDEX('Capacity Summary'!$I$139:$BH$238,MATCH('Capacity Backing (Hide)'!CC$132,'Capacity Summary'!$B$139:$B$238,0),MATCH('Capacity Backing (Hide)'!$A175,'Capacity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(Hide)'!$A175,'Capacity Summary'!$I$138:$BH$138,0))&lt;&gt;0,INDEX('Capacity Summary'!$I$139:$BH$238,MATCH('Capacity Backing (Hide)'!CD$132,'Capacity Summary'!$B$139:$B$238,0),MATCH('Capacity Backing (Hide)'!$A175,'Capacity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(Hide)'!$A175,'Capacity Summary'!$I$138:$BH$138,0))&lt;&gt;0,INDEX('Capacity Summary'!$I$139:$BH$238,MATCH('Capacity Backing (Hide)'!CE$132,'Capacity Summary'!$B$139:$B$238,0),MATCH('Capacity Backing (Hide)'!$A175,'Capacity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(Hide)'!$A175,'Capacity Summary'!$I$138:$BH$138,0))&lt;&gt;0,INDEX('Capacity Summary'!$I$139:$BH$238,MATCH('Capacity Backing (Hide)'!CF$132,'Capacity Summary'!$B$139:$B$238,0),MATCH('Capacity Backing (Hide)'!$A175,'Capacity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(Hide)'!$A175,'Capacity Summary'!$I$138:$BH$138,0))&lt;&gt;0,INDEX('Capacity Summary'!$I$139:$BH$238,MATCH('Capacity Backing (Hide)'!CG$132,'Capacity Summary'!$B$139:$B$238,0),MATCH('Capacity Backing (Hide)'!$A175,'Capacity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(Hide)'!$A175,'Capacity Summary'!$I$138:$BH$138,0))&lt;&gt;0,INDEX('Capacity Summary'!$I$139:$BH$238,MATCH('Capacity Backing (Hide)'!CH$132,'Capacity Summary'!$B$139:$B$238,0),MATCH('Capacity Backing (Hide)'!$A175,'Capacity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(Hide)'!$A175,'Capacity Summary'!$I$138:$BH$138,0))&lt;&gt;0,INDEX('Capacity Summary'!$I$139:$BH$238,MATCH('Capacity Backing (Hide)'!CI$132,'Capacity Summary'!$B$139:$B$238,0),MATCH('Capacity Backing (Hide)'!$A175,'Capacity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(Hide)'!$A175,'Capacity Summary'!$I$138:$BH$138,0))&lt;&gt;0,INDEX('Capacity Summary'!$I$139:$BH$238,MATCH('Capacity Backing (Hide)'!CJ$132,'Capacity Summary'!$B$139:$B$238,0),MATCH('Capacity Backing (Hide)'!$A175,'Capacity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(Hide)'!$A175,'Capacity Summary'!$I$138:$BH$138,0))&lt;&gt;0,INDEX('Capacity Summary'!$I$139:$BH$238,MATCH('Capacity Backing (Hide)'!CK$132,'Capacity Summary'!$B$139:$B$238,0),MATCH('Capacity Backing (Hide)'!$A175,'Capacity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(Hide)'!$A175,'Capacity Summary'!$I$138:$BH$138,0))&lt;&gt;0,INDEX('Capacity Summary'!$I$139:$BH$238,MATCH('Capacity Backing (Hide)'!CL$132,'Capacity Summary'!$B$139:$B$238,0),MATCH('Capacity Backing (Hide)'!$A175,'Capacity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(Hide)'!$A175,'Capacity Summary'!$I$138:$BH$138,0))&lt;&gt;0,INDEX('Capacity Summary'!$I$139:$BH$238,MATCH('Capacity Backing (Hide)'!CM$132,'Capacity Summary'!$B$139:$B$238,0),MATCH('Capacity Backing (Hide)'!$A175,'Capacity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(Hide)'!$A175,'Capacity Summary'!$I$138:$BH$138,0))&lt;&gt;0,INDEX('Capacity Summary'!$I$139:$BH$238,MATCH('Capacity Backing (Hide)'!CN$132,'Capacity Summary'!$B$139:$B$238,0),MATCH('Capacity Backing (Hide)'!$A175,'Capacity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(Hide)'!$A175,'Capacity Summary'!$I$138:$BH$138,0))&lt;&gt;0,INDEX('Capacity Summary'!$I$139:$BH$238,MATCH('Capacity Backing (Hide)'!CO$132,'Capacity Summary'!$B$139:$B$238,0),MATCH('Capacity Backing (Hide)'!$A175,'Capacity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(Hide)'!$A175,'Capacity Summary'!$I$138:$BH$138,0))&lt;&gt;0,INDEX('Capacity Summary'!$I$139:$BH$238,MATCH('Capacity Backing (Hide)'!CP$132,'Capacity Summary'!$B$139:$B$238,0),MATCH('Capacity Backing (Hide)'!$A175,'Capacity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(Hide)'!$A175,'Capacity Summary'!$I$138:$BH$138,0))&lt;&gt;0,INDEX('Capacity Summary'!$I$139:$BH$238,MATCH('Capacity Backing (Hide)'!CQ$132,'Capacity Summary'!$B$139:$B$238,0),MATCH('Capacity Backing (Hide)'!$A175,'Capacity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(Hide)'!$A175,'Capacity Summary'!$I$138:$BH$138,0))&lt;&gt;0,INDEX('Capacity Summary'!$I$139:$BH$238,MATCH('Capacity Backing (Hide)'!CR$132,'Capacity Summary'!$B$139:$B$238,0),MATCH('Capacity Backing (Hide)'!$A175,'Capacity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(Hide)'!$A175,'Capacity Summary'!$I$138:$BH$138,0))&lt;&gt;0,INDEX('Capacity Summary'!$I$139:$BH$238,MATCH('Capacity Backing (Hide)'!CS$132,'Capacity Summary'!$B$139:$B$238,0),MATCH('Capacity Backing (Hide)'!$A175,'Capacity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(Hide)'!$A175,'Capacity Summary'!$I$138:$BH$138,0))&lt;&gt;0,INDEX('Capacity Summary'!$I$139:$BH$238,MATCH('Capacity Backing (Hide)'!CT$132,'Capacity Summary'!$B$139:$B$238,0),MATCH('Capacity Backing (Hide)'!$A175,'Capacity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(Hide)'!$A175,'Capacity Summary'!$I$138:$BH$138,0))&lt;&gt;0,INDEX('Capacity Summary'!$I$139:$BH$238,MATCH('Capacity Backing (Hide)'!CU$132,'Capacity Summary'!$B$139:$B$238,0),MATCH('Capacity Backing (Hide)'!$A175,'Capacity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(Hide)'!$A175,'Capacity Summary'!$I$138:$BH$138,0))&lt;&gt;0,INDEX('Capacity Summary'!$I$139:$BH$238,MATCH('Capacity Backing (Hide)'!CV$132,'Capacity Summary'!$B$139:$B$238,0),MATCH('Capacity Backing (Hide)'!$A175,'Capacity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(Hide)'!$A175,'Capacity Summary'!$I$138:$BH$138,0))&lt;&gt;0,INDEX('Capacity Summary'!$I$139:$BH$238,MATCH('Capacity Backing (Hide)'!CW$132,'Capacity Summary'!$B$139:$B$238,0),MATCH('Capacity Backing (Hide)'!$A175,'Capacity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6" spans="1:101" x14ac:dyDescent="0.35">
      <c r="A176" s="2">
        <f ca="1">'Required Capacity (Hide)'!E46</f>
        <v>44491</v>
      </c>
      <c r="B17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(Hide)'!$A176,'Capacity Summary'!$I$138:$BH$138,0))&lt;&gt;0,INDEX('Capacity Summary'!$I$139:$BH$238,MATCH('Capacity Backing (Hide)'!B$132,'Capacity Summary'!$B$139:$B$238,0),MATCH('Capacity Backing (Hide)'!$A176,'Capacity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(Hide)'!$A176,'Capacity Summary'!$I$138:$BH$138,0))&lt;&gt;0,INDEX('Capacity Summary'!$I$139:$BH$238,MATCH('Capacity Backing (Hide)'!C$132,'Capacity Summary'!$B$139:$B$238,0),MATCH('Capacity Backing (Hide)'!$A176,'Capacity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(Hide)'!$A176,'Capacity Summary'!$I$138:$BH$138,0))&lt;&gt;0,INDEX('Capacity Summary'!$I$139:$BH$238,MATCH('Capacity Backing (Hide)'!D$132,'Capacity Summary'!$B$139:$B$238,0),MATCH('Capacity Backing (Hide)'!$A176,'Capacity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(Hide)'!$A176,'Capacity Summary'!$I$138:$BH$138,0))&lt;&gt;0,INDEX('Capacity Summary'!$I$139:$BH$238,MATCH('Capacity Backing (Hide)'!E$132,'Capacity Summary'!$B$139:$B$238,0),MATCH('Capacity Backing (Hide)'!$A176,'Capacity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(Hide)'!$A176,'Capacity Summary'!$I$138:$BH$138,0))&lt;&gt;0,INDEX('Capacity Summary'!$I$139:$BH$238,MATCH('Capacity Backing (Hide)'!F$132,'Capacity Summary'!$B$139:$B$238,0),MATCH('Capacity Backing (Hide)'!$A176,'Capacity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(Hide)'!$A176,'Capacity Summary'!$I$138:$BH$138,0))&lt;&gt;0,INDEX('Capacity Summary'!$I$139:$BH$238,MATCH('Capacity Backing (Hide)'!G$132,'Capacity Summary'!$B$139:$B$238,0),MATCH('Capacity Backing (Hide)'!$A176,'Capacity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(Hide)'!$A176,'Capacity Summary'!$I$138:$BH$138,0))&lt;&gt;0,INDEX('Capacity Summary'!$I$139:$BH$238,MATCH('Capacity Backing (Hide)'!H$132,'Capacity Summary'!$B$139:$B$238,0),MATCH('Capacity Backing (Hide)'!$A176,'Capacity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(Hide)'!$A176,'Capacity Summary'!$I$138:$BH$138,0))&lt;&gt;0,INDEX('Capacity Summary'!$I$139:$BH$238,MATCH('Capacity Backing (Hide)'!I$132,'Capacity Summary'!$B$139:$B$238,0),MATCH('Capacity Backing (Hide)'!$A176,'Capacity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(Hide)'!$A176,'Capacity Summary'!$I$138:$BH$138,0))&lt;&gt;0,INDEX('Capacity Summary'!$I$139:$BH$238,MATCH('Capacity Backing (Hide)'!J$132,'Capacity Summary'!$B$139:$B$238,0),MATCH('Capacity Backing (Hide)'!$A176,'Capacity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(Hide)'!$A176,'Capacity Summary'!$I$138:$BH$138,0))&lt;&gt;0,INDEX('Capacity Summary'!$I$139:$BH$238,MATCH('Capacity Backing (Hide)'!K$132,'Capacity Summary'!$B$139:$B$238,0),MATCH('Capacity Backing (Hide)'!$A176,'Capacity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(Hide)'!$A176,'Capacity Summary'!$I$138:$BH$138,0))&lt;&gt;0,INDEX('Capacity Summary'!$I$139:$BH$238,MATCH('Capacity Backing (Hide)'!L$132,'Capacity Summary'!$B$139:$B$238,0),MATCH('Capacity Backing (Hide)'!$A176,'Capacity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(Hide)'!$A176,'Capacity Summary'!$I$138:$BH$138,0))&lt;&gt;0,INDEX('Capacity Summary'!$I$139:$BH$238,MATCH('Capacity Backing (Hide)'!M$132,'Capacity Summary'!$B$139:$B$238,0),MATCH('Capacity Backing (Hide)'!$A176,'Capacity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(Hide)'!$A176,'Capacity Summary'!$I$138:$BH$138,0))&lt;&gt;0,INDEX('Capacity Summary'!$I$139:$BH$238,MATCH('Capacity Backing (Hide)'!N$132,'Capacity Summary'!$B$139:$B$238,0),MATCH('Capacity Backing (Hide)'!$A176,'Capacity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(Hide)'!$A176,'Capacity Summary'!$I$138:$BH$138,0))&lt;&gt;0,INDEX('Capacity Summary'!$I$139:$BH$238,MATCH('Capacity Backing (Hide)'!O$132,'Capacity Summary'!$B$139:$B$238,0),MATCH('Capacity Backing (Hide)'!$A176,'Capacity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(Hide)'!$A176,'Capacity Summary'!$I$138:$BH$138,0))&lt;&gt;0,INDEX('Capacity Summary'!$I$139:$BH$238,MATCH('Capacity Backing (Hide)'!P$132,'Capacity Summary'!$B$139:$B$238,0),MATCH('Capacity Backing (Hide)'!$A176,'Capacity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(Hide)'!$A176,'Capacity Summary'!$I$138:$BH$138,0))&lt;&gt;0,INDEX('Capacity Summary'!$I$139:$BH$238,MATCH('Capacity Backing (Hide)'!Q$132,'Capacity Summary'!$B$139:$B$238,0),MATCH('Capacity Backing (Hide)'!$A176,'Capacity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(Hide)'!$A176,'Capacity Summary'!$I$138:$BH$138,0))&lt;&gt;0,INDEX('Capacity Summary'!$I$139:$BH$238,MATCH('Capacity Backing (Hide)'!R$132,'Capacity Summary'!$B$139:$B$238,0),MATCH('Capacity Backing (Hide)'!$A176,'Capacity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(Hide)'!$A176,'Capacity Summary'!$I$138:$BH$138,0))&lt;&gt;0,INDEX('Capacity Summary'!$I$139:$BH$238,MATCH('Capacity Backing (Hide)'!S$132,'Capacity Summary'!$B$139:$B$238,0),MATCH('Capacity Backing (Hide)'!$A176,'Capacity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(Hide)'!$A176,'Capacity Summary'!$I$138:$BH$138,0))&lt;&gt;0,INDEX('Capacity Summary'!$I$139:$BH$238,MATCH('Capacity Backing (Hide)'!T$132,'Capacity Summary'!$B$139:$B$238,0),MATCH('Capacity Backing (Hide)'!$A176,'Capacity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(Hide)'!$A176,'Capacity Summary'!$I$138:$BH$138,0))&lt;&gt;0,INDEX('Capacity Summary'!$I$139:$BH$238,MATCH('Capacity Backing (Hide)'!U$132,'Capacity Summary'!$B$139:$B$238,0),MATCH('Capacity Backing (Hide)'!$A176,'Capacity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(Hide)'!$A176,'Capacity Summary'!$I$138:$BH$138,0))&lt;&gt;0,INDEX('Capacity Summary'!$I$139:$BH$238,MATCH('Capacity Backing (Hide)'!V$132,'Capacity Summary'!$B$139:$B$238,0),MATCH('Capacity Backing (Hide)'!$A176,'Capacity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(Hide)'!$A176,'Capacity Summary'!$I$138:$BH$138,0))&lt;&gt;0,INDEX('Capacity Summary'!$I$139:$BH$238,MATCH('Capacity Backing (Hide)'!W$132,'Capacity Summary'!$B$139:$B$238,0),MATCH('Capacity Backing (Hide)'!$A176,'Capacity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(Hide)'!$A176,'Capacity Summary'!$I$138:$BH$138,0))&lt;&gt;0,INDEX('Capacity Summary'!$I$139:$BH$238,MATCH('Capacity Backing (Hide)'!X$132,'Capacity Summary'!$B$139:$B$238,0),MATCH('Capacity Backing (Hide)'!$A176,'Capacity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(Hide)'!$A176,'Capacity Summary'!$I$138:$BH$138,0))&lt;&gt;0,INDEX('Capacity Summary'!$I$139:$BH$238,MATCH('Capacity Backing (Hide)'!Y$132,'Capacity Summary'!$B$139:$B$238,0),MATCH('Capacity Backing (Hide)'!$A176,'Capacity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(Hide)'!$A176,'Capacity Summary'!$I$138:$BH$138,0))&lt;&gt;0,INDEX('Capacity Summary'!$I$139:$BH$238,MATCH('Capacity Backing (Hide)'!Z$132,'Capacity Summary'!$B$139:$B$238,0),MATCH('Capacity Backing (Hide)'!$A176,'Capacity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(Hide)'!$A176,'Capacity Summary'!$I$138:$BH$138,0))&lt;&gt;0,INDEX('Capacity Summary'!$I$139:$BH$238,MATCH('Capacity Backing (Hide)'!AA$132,'Capacity Summary'!$B$139:$B$238,0),MATCH('Capacity Backing (Hide)'!$A176,'Capacity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(Hide)'!$A176,'Capacity Summary'!$I$138:$BH$138,0))&lt;&gt;0,INDEX('Capacity Summary'!$I$139:$BH$238,MATCH('Capacity Backing (Hide)'!AB$132,'Capacity Summary'!$B$139:$B$238,0),MATCH('Capacity Backing (Hide)'!$A176,'Capacity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(Hide)'!$A176,'Capacity Summary'!$I$138:$BH$138,0))&lt;&gt;0,INDEX('Capacity Summary'!$I$139:$BH$238,MATCH('Capacity Backing (Hide)'!AC$132,'Capacity Summary'!$B$139:$B$238,0),MATCH('Capacity Backing (Hide)'!$A176,'Capacity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(Hide)'!$A176,'Capacity Summary'!$I$138:$BH$138,0))&lt;&gt;0,INDEX('Capacity Summary'!$I$139:$BH$238,MATCH('Capacity Backing (Hide)'!AD$132,'Capacity Summary'!$B$139:$B$238,0),MATCH('Capacity Backing (Hide)'!$A176,'Capacity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(Hide)'!$A176,'Capacity Summary'!$I$138:$BH$138,0))&lt;&gt;0,INDEX('Capacity Summary'!$I$139:$BH$238,MATCH('Capacity Backing (Hide)'!AE$132,'Capacity Summary'!$B$139:$B$238,0),MATCH('Capacity Backing (Hide)'!$A176,'Capacity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(Hide)'!$A176,'Capacity Summary'!$I$138:$BH$138,0))&lt;&gt;0,INDEX('Capacity Summary'!$I$139:$BH$238,MATCH('Capacity Backing (Hide)'!AF$132,'Capacity Summary'!$B$139:$B$238,0),MATCH('Capacity Backing (Hide)'!$A176,'Capacity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(Hide)'!$A176,'Capacity Summary'!$I$138:$BH$138,0))&lt;&gt;0,INDEX('Capacity Summary'!$I$139:$BH$238,MATCH('Capacity Backing (Hide)'!AG$132,'Capacity Summary'!$B$139:$B$238,0),MATCH('Capacity Backing (Hide)'!$A176,'Capacity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(Hide)'!$A176,'Capacity Summary'!$I$138:$BH$138,0))&lt;&gt;0,INDEX('Capacity Summary'!$I$139:$BH$238,MATCH('Capacity Backing (Hide)'!AH$132,'Capacity Summary'!$B$139:$B$238,0),MATCH('Capacity Backing (Hide)'!$A176,'Capacity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(Hide)'!$A176,'Capacity Summary'!$I$138:$BH$138,0))&lt;&gt;0,INDEX('Capacity Summary'!$I$139:$BH$238,MATCH('Capacity Backing (Hide)'!AI$132,'Capacity Summary'!$B$139:$B$238,0),MATCH('Capacity Backing (Hide)'!$A176,'Capacity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(Hide)'!$A176,'Capacity Summary'!$I$138:$BH$138,0))&lt;&gt;0,INDEX('Capacity Summary'!$I$139:$BH$238,MATCH('Capacity Backing (Hide)'!AJ$132,'Capacity Summary'!$B$139:$B$238,0),MATCH('Capacity Backing (Hide)'!$A176,'Capacity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(Hide)'!$A176,'Capacity Summary'!$I$138:$BH$138,0))&lt;&gt;0,INDEX('Capacity Summary'!$I$139:$BH$238,MATCH('Capacity Backing (Hide)'!AK$132,'Capacity Summary'!$B$139:$B$238,0),MATCH('Capacity Backing (Hide)'!$A176,'Capacity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(Hide)'!$A176,'Capacity Summary'!$I$138:$BH$138,0))&lt;&gt;0,INDEX('Capacity Summary'!$I$139:$BH$238,MATCH('Capacity Backing (Hide)'!AL$132,'Capacity Summary'!$B$139:$B$238,0),MATCH('Capacity Backing (Hide)'!$A176,'Capacity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(Hide)'!$A176,'Capacity Summary'!$I$138:$BH$138,0))&lt;&gt;0,INDEX('Capacity Summary'!$I$139:$BH$238,MATCH('Capacity Backing (Hide)'!AM$132,'Capacity Summary'!$B$139:$B$238,0),MATCH('Capacity Backing (Hide)'!$A176,'Capacity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(Hide)'!$A176,'Capacity Summary'!$I$138:$BH$138,0))&lt;&gt;0,INDEX('Capacity Summary'!$I$139:$BH$238,MATCH('Capacity Backing (Hide)'!AN$132,'Capacity Summary'!$B$139:$B$238,0),MATCH('Capacity Backing (Hide)'!$A176,'Capacity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(Hide)'!$A176,'Capacity Summary'!$I$138:$BH$138,0))&lt;&gt;0,INDEX('Capacity Summary'!$I$139:$BH$238,MATCH('Capacity Backing (Hide)'!AO$132,'Capacity Summary'!$B$139:$B$238,0),MATCH('Capacity Backing (Hide)'!$A176,'Capacity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(Hide)'!$A176,'Capacity Summary'!$I$138:$BH$138,0))&lt;&gt;0,INDEX('Capacity Summary'!$I$139:$BH$238,MATCH('Capacity Backing (Hide)'!AP$132,'Capacity Summary'!$B$139:$B$238,0),MATCH('Capacity Backing (Hide)'!$A176,'Capacity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(Hide)'!$A176,'Capacity Summary'!$I$138:$BH$138,0))&lt;&gt;0,INDEX('Capacity Summary'!$I$139:$BH$238,MATCH('Capacity Backing (Hide)'!AQ$132,'Capacity Summary'!$B$139:$B$238,0),MATCH('Capacity Backing (Hide)'!$A176,'Capacity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(Hide)'!$A176,'Capacity Summary'!$I$138:$BH$138,0))&lt;&gt;0,INDEX('Capacity Summary'!$I$139:$BH$238,MATCH('Capacity Backing (Hide)'!AR$132,'Capacity Summary'!$B$139:$B$238,0),MATCH('Capacity Backing (Hide)'!$A176,'Capacity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(Hide)'!$A176,'Capacity Summary'!$I$138:$BH$138,0))&lt;&gt;0,INDEX('Capacity Summary'!$I$139:$BH$238,MATCH('Capacity Backing (Hide)'!AS$132,'Capacity Summary'!$B$139:$B$238,0),MATCH('Capacity Backing (Hide)'!$A176,'Capacity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(Hide)'!$A176,'Capacity Summary'!$I$138:$BH$138,0))&lt;&gt;0,INDEX('Capacity Summary'!$I$139:$BH$238,MATCH('Capacity Backing (Hide)'!AT$132,'Capacity Summary'!$B$139:$B$238,0),MATCH('Capacity Backing (Hide)'!$A176,'Capacity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(Hide)'!$A176,'Capacity Summary'!$I$138:$BH$138,0))&lt;&gt;0,INDEX('Capacity Summary'!$I$139:$BH$238,MATCH('Capacity Backing (Hide)'!AU$132,'Capacity Summary'!$B$139:$B$238,0),MATCH('Capacity Backing (Hide)'!$A176,'Capacity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(Hide)'!$A176,'Capacity Summary'!$I$138:$BH$138,0))&lt;&gt;0,INDEX('Capacity Summary'!$I$139:$BH$238,MATCH('Capacity Backing (Hide)'!AV$132,'Capacity Summary'!$B$139:$B$238,0),MATCH('Capacity Backing (Hide)'!$A176,'Capacity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(Hide)'!$A176,'Capacity Summary'!$I$138:$BH$138,0))&lt;&gt;0,INDEX('Capacity Summary'!$I$139:$BH$238,MATCH('Capacity Backing (Hide)'!AW$132,'Capacity Summary'!$B$139:$B$238,0),MATCH('Capacity Backing (Hide)'!$A176,'Capacity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(Hide)'!$A176,'Capacity Summary'!$I$138:$BH$138,0))&lt;&gt;0,INDEX('Capacity Summary'!$I$139:$BH$238,MATCH('Capacity Backing (Hide)'!AX$132,'Capacity Summary'!$B$139:$B$238,0),MATCH('Capacity Backing (Hide)'!$A176,'Capacity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(Hide)'!$A176,'Capacity Summary'!$I$138:$BH$138,0))&lt;&gt;0,INDEX('Capacity Summary'!$I$139:$BH$238,MATCH('Capacity Backing (Hide)'!AY$132,'Capacity Summary'!$B$139:$B$238,0),MATCH('Capacity Backing (Hide)'!$A176,'Capacity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(Hide)'!$A176,'Capacity Summary'!$I$138:$BH$138,0))&lt;&gt;0,INDEX('Capacity Summary'!$I$139:$BH$238,MATCH('Capacity Backing (Hide)'!AZ$132,'Capacity Summary'!$B$139:$B$238,0),MATCH('Capacity Backing (Hide)'!$A176,'Capacity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(Hide)'!$A176,'Capacity Summary'!$I$138:$BH$138,0))&lt;&gt;0,INDEX('Capacity Summary'!$I$139:$BH$238,MATCH('Capacity Backing (Hide)'!BA$132,'Capacity Summary'!$B$139:$B$238,0),MATCH('Capacity Backing (Hide)'!$A176,'Capacity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(Hide)'!$A176,'Capacity Summary'!$I$138:$BH$138,0))&lt;&gt;0,INDEX('Capacity Summary'!$I$139:$BH$238,MATCH('Capacity Backing (Hide)'!BB$132,'Capacity Summary'!$B$139:$B$238,0),MATCH('Capacity Backing (Hide)'!$A176,'Capacity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(Hide)'!$A176,'Capacity Summary'!$I$138:$BH$138,0))&lt;&gt;0,INDEX('Capacity Summary'!$I$139:$BH$238,MATCH('Capacity Backing (Hide)'!BC$132,'Capacity Summary'!$B$139:$B$238,0),MATCH('Capacity Backing (Hide)'!$A176,'Capacity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(Hide)'!$A176,'Capacity Summary'!$I$138:$BH$138,0))&lt;&gt;0,INDEX('Capacity Summary'!$I$139:$BH$238,MATCH('Capacity Backing (Hide)'!BD$132,'Capacity Summary'!$B$139:$B$238,0),MATCH('Capacity Backing (Hide)'!$A176,'Capacity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(Hide)'!$A176,'Capacity Summary'!$I$138:$BH$138,0))&lt;&gt;0,INDEX('Capacity Summary'!$I$139:$BH$238,MATCH('Capacity Backing (Hide)'!BE$132,'Capacity Summary'!$B$139:$B$238,0),MATCH('Capacity Backing (Hide)'!$A176,'Capacity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(Hide)'!$A176,'Capacity Summary'!$I$138:$BH$138,0))&lt;&gt;0,INDEX('Capacity Summary'!$I$139:$BH$238,MATCH('Capacity Backing (Hide)'!BF$132,'Capacity Summary'!$B$139:$B$238,0),MATCH('Capacity Backing (Hide)'!$A176,'Capacity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(Hide)'!$A176,'Capacity Summary'!$I$138:$BH$138,0))&lt;&gt;0,INDEX('Capacity Summary'!$I$139:$BH$238,MATCH('Capacity Backing (Hide)'!BG$132,'Capacity Summary'!$B$139:$B$238,0),MATCH('Capacity Backing (Hide)'!$A176,'Capacity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(Hide)'!$A176,'Capacity Summary'!$I$138:$BH$138,0))&lt;&gt;0,INDEX('Capacity Summary'!$I$139:$BH$238,MATCH('Capacity Backing (Hide)'!BH$132,'Capacity Summary'!$B$139:$B$238,0),MATCH('Capacity Backing (Hide)'!$A176,'Capacity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(Hide)'!$A176,'Capacity Summary'!$I$138:$BH$138,0))&lt;&gt;0,INDEX('Capacity Summary'!$I$139:$BH$238,MATCH('Capacity Backing (Hide)'!BI$132,'Capacity Summary'!$B$139:$B$238,0),MATCH('Capacity Backing (Hide)'!$A176,'Capacity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(Hide)'!$A176,'Capacity Summary'!$I$138:$BH$138,0))&lt;&gt;0,INDEX('Capacity Summary'!$I$139:$BH$238,MATCH('Capacity Backing (Hide)'!BJ$132,'Capacity Summary'!$B$139:$B$238,0),MATCH('Capacity Backing (Hide)'!$A176,'Capacity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(Hide)'!$A176,'Capacity Summary'!$I$138:$BH$138,0))&lt;&gt;0,INDEX('Capacity Summary'!$I$139:$BH$238,MATCH('Capacity Backing (Hide)'!BK$132,'Capacity Summary'!$B$139:$B$238,0),MATCH('Capacity Backing (Hide)'!$A176,'Capacity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(Hide)'!$A176,'Capacity Summary'!$I$138:$BH$138,0))&lt;&gt;0,INDEX('Capacity Summary'!$I$139:$BH$238,MATCH('Capacity Backing (Hide)'!BL$132,'Capacity Summary'!$B$139:$B$238,0),MATCH('Capacity Backing (Hide)'!$A176,'Capacity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(Hide)'!$A176,'Capacity Summary'!$I$138:$BH$138,0))&lt;&gt;0,INDEX('Capacity Summary'!$I$139:$BH$238,MATCH('Capacity Backing (Hide)'!BM$132,'Capacity Summary'!$B$139:$B$238,0),MATCH('Capacity Backing (Hide)'!$A176,'Capacity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(Hide)'!$A176,'Capacity Summary'!$I$138:$BH$138,0))&lt;&gt;0,INDEX('Capacity Summary'!$I$139:$BH$238,MATCH('Capacity Backing (Hide)'!BN$132,'Capacity Summary'!$B$139:$B$238,0),MATCH('Capacity Backing (Hide)'!$A176,'Capacity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(Hide)'!$A176,'Capacity Summary'!$I$138:$BH$138,0))&lt;&gt;0,INDEX('Capacity Summary'!$I$139:$BH$238,MATCH('Capacity Backing (Hide)'!BO$132,'Capacity Summary'!$B$139:$B$238,0),MATCH('Capacity Backing (Hide)'!$A176,'Capacity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(Hide)'!$A176,'Capacity Summary'!$I$138:$BH$138,0))&lt;&gt;0,INDEX('Capacity Summary'!$I$139:$BH$238,MATCH('Capacity Backing (Hide)'!BP$132,'Capacity Summary'!$B$139:$B$238,0),MATCH('Capacity Backing (Hide)'!$A176,'Capacity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(Hide)'!$A176,'Capacity Summary'!$I$138:$BH$138,0))&lt;&gt;0,INDEX('Capacity Summary'!$I$139:$BH$238,MATCH('Capacity Backing (Hide)'!BQ$132,'Capacity Summary'!$B$139:$B$238,0),MATCH('Capacity Backing (Hide)'!$A176,'Capacity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(Hide)'!$A176,'Capacity Summary'!$I$138:$BH$138,0))&lt;&gt;0,INDEX('Capacity Summary'!$I$139:$BH$238,MATCH('Capacity Backing (Hide)'!BR$132,'Capacity Summary'!$B$139:$B$238,0),MATCH('Capacity Backing (Hide)'!$A176,'Capacity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(Hide)'!$A176,'Capacity Summary'!$I$138:$BH$138,0))&lt;&gt;0,INDEX('Capacity Summary'!$I$139:$BH$238,MATCH('Capacity Backing (Hide)'!BS$132,'Capacity Summary'!$B$139:$B$238,0),MATCH('Capacity Backing (Hide)'!$A176,'Capacity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(Hide)'!$A176,'Capacity Summary'!$I$138:$BH$138,0))&lt;&gt;0,INDEX('Capacity Summary'!$I$139:$BH$238,MATCH('Capacity Backing (Hide)'!BT$132,'Capacity Summary'!$B$139:$B$238,0),MATCH('Capacity Backing (Hide)'!$A176,'Capacity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(Hide)'!$A176,'Capacity Summary'!$I$138:$BH$138,0))&lt;&gt;0,INDEX('Capacity Summary'!$I$139:$BH$238,MATCH('Capacity Backing (Hide)'!BU$132,'Capacity Summary'!$B$139:$B$238,0),MATCH('Capacity Backing (Hide)'!$A176,'Capacity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(Hide)'!$A176,'Capacity Summary'!$I$138:$BH$138,0))&lt;&gt;0,INDEX('Capacity Summary'!$I$139:$BH$238,MATCH('Capacity Backing (Hide)'!BV$132,'Capacity Summary'!$B$139:$B$238,0),MATCH('Capacity Backing (Hide)'!$A176,'Capacity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(Hide)'!$A176,'Capacity Summary'!$I$138:$BH$138,0))&lt;&gt;0,INDEX('Capacity Summary'!$I$139:$BH$238,MATCH('Capacity Backing (Hide)'!BW$132,'Capacity Summary'!$B$139:$B$238,0),MATCH('Capacity Backing (Hide)'!$A176,'Capacity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(Hide)'!$A176,'Capacity Summary'!$I$138:$BH$138,0))&lt;&gt;0,INDEX('Capacity Summary'!$I$139:$BH$238,MATCH('Capacity Backing (Hide)'!BX$132,'Capacity Summary'!$B$139:$B$238,0),MATCH('Capacity Backing (Hide)'!$A176,'Capacity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(Hide)'!$A176,'Capacity Summary'!$I$138:$BH$138,0))&lt;&gt;0,INDEX('Capacity Summary'!$I$139:$BH$238,MATCH('Capacity Backing (Hide)'!BY$132,'Capacity Summary'!$B$139:$B$238,0),MATCH('Capacity Backing (Hide)'!$A176,'Capacity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(Hide)'!$A176,'Capacity Summary'!$I$138:$BH$138,0))&lt;&gt;0,INDEX('Capacity Summary'!$I$139:$BH$238,MATCH('Capacity Backing (Hide)'!BZ$132,'Capacity Summary'!$B$139:$B$238,0),MATCH('Capacity Backing (Hide)'!$A176,'Capacity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(Hide)'!$A176,'Capacity Summary'!$I$138:$BH$138,0))&lt;&gt;0,INDEX('Capacity Summary'!$I$139:$BH$238,MATCH('Capacity Backing (Hide)'!CA$132,'Capacity Summary'!$B$139:$B$238,0),MATCH('Capacity Backing (Hide)'!$A176,'Capacity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(Hide)'!$A176,'Capacity Summary'!$I$138:$BH$138,0))&lt;&gt;0,INDEX('Capacity Summary'!$I$139:$BH$238,MATCH('Capacity Backing (Hide)'!CB$132,'Capacity Summary'!$B$139:$B$238,0),MATCH('Capacity Backing (Hide)'!$A176,'Capacity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(Hide)'!$A176,'Capacity Summary'!$I$138:$BH$138,0))&lt;&gt;0,INDEX('Capacity Summary'!$I$139:$BH$238,MATCH('Capacity Backing (Hide)'!CC$132,'Capacity Summary'!$B$139:$B$238,0),MATCH('Capacity Backing (Hide)'!$A176,'Capacity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(Hide)'!$A176,'Capacity Summary'!$I$138:$BH$138,0))&lt;&gt;0,INDEX('Capacity Summary'!$I$139:$BH$238,MATCH('Capacity Backing (Hide)'!CD$132,'Capacity Summary'!$B$139:$B$238,0),MATCH('Capacity Backing (Hide)'!$A176,'Capacity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(Hide)'!$A176,'Capacity Summary'!$I$138:$BH$138,0))&lt;&gt;0,INDEX('Capacity Summary'!$I$139:$BH$238,MATCH('Capacity Backing (Hide)'!CE$132,'Capacity Summary'!$B$139:$B$238,0),MATCH('Capacity Backing (Hide)'!$A176,'Capacity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(Hide)'!$A176,'Capacity Summary'!$I$138:$BH$138,0))&lt;&gt;0,INDEX('Capacity Summary'!$I$139:$BH$238,MATCH('Capacity Backing (Hide)'!CF$132,'Capacity Summary'!$B$139:$B$238,0),MATCH('Capacity Backing (Hide)'!$A176,'Capacity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(Hide)'!$A176,'Capacity Summary'!$I$138:$BH$138,0))&lt;&gt;0,INDEX('Capacity Summary'!$I$139:$BH$238,MATCH('Capacity Backing (Hide)'!CG$132,'Capacity Summary'!$B$139:$B$238,0),MATCH('Capacity Backing (Hide)'!$A176,'Capacity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(Hide)'!$A176,'Capacity Summary'!$I$138:$BH$138,0))&lt;&gt;0,INDEX('Capacity Summary'!$I$139:$BH$238,MATCH('Capacity Backing (Hide)'!CH$132,'Capacity Summary'!$B$139:$B$238,0),MATCH('Capacity Backing (Hide)'!$A176,'Capacity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(Hide)'!$A176,'Capacity Summary'!$I$138:$BH$138,0))&lt;&gt;0,INDEX('Capacity Summary'!$I$139:$BH$238,MATCH('Capacity Backing (Hide)'!CI$132,'Capacity Summary'!$B$139:$B$238,0),MATCH('Capacity Backing (Hide)'!$A176,'Capacity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(Hide)'!$A176,'Capacity Summary'!$I$138:$BH$138,0))&lt;&gt;0,INDEX('Capacity Summary'!$I$139:$BH$238,MATCH('Capacity Backing (Hide)'!CJ$132,'Capacity Summary'!$B$139:$B$238,0),MATCH('Capacity Backing (Hide)'!$A176,'Capacity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(Hide)'!$A176,'Capacity Summary'!$I$138:$BH$138,0))&lt;&gt;0,INDEX('Capacity Summary'!$I$139:$BH$238,MATCH('Capacity Backing (Hide)'!CK$132,'Capacity Summary'!$B$139:$B$238,0),MATCH('Capacity Backing (Hide)'!$A176,'Capacity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(Hide)'!$A176,'Capacity Summary'!$I$138:$BH$138,0))&lt;&gt;0,INDEX('Capacity Summary'!$I$139:$BH$238,MATCH('Capacity Backing (Hide)'!CL$132,'Capacity Summary'!$B$139:$B$238,0),MATCH('Capacity Backing (Hide)'!$A176,'Capacity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(Hide)'!$A176,'Capacity Summary'!$I$138:$BH$138,0))&lt;&gt;0,INDEX('Capacity Summary'!$I$139:$BH$238,MATCH('Capacity Backing (Hide)'!CM$132,'Capacity Summary'!$B$139:$B$238,0),MATCH('Capacity Backing (Hide)'!$A176,'Capacity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(Hide)'!$A176,'Capacity Summary'!$I$138:$BH$138,0))&lt;&gt;0,INDEX('Capacity Summary'!$I$139:$BH$238,MATCH('Capacity Backing (Hide)'!CN$132,'Capacity Summary'!$B$139:$B$238,0),MATCH('Capacity Backing (Hide)'!$A176,'Capacity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(Hide)'!$A176,'Capacity Summary'!$I$138:$BH$138,0))&lt;&gt;0,INDEX('Capacity Summary'!$I$139:$BH$238,MATCH('Capacity Backing (Hide)'!CO$132,'Capacity Summary'!$B$139:$B$238,0),MATCH('Capacity Backing (Hide)'!$A176,'Capacity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(Hide)'!$A176,'Capacity Summary'!$I$138:$BH$138,0))&lt;&gt;0,INDEX('Capacity Summary'!$I$139:$BH$238,MATCH('Capacity Backing (Hide)'!CP$132,'Capacity Summary'!$B$139:$B$238,0),MATCH('Capacity Backing (Hide)'!$A176,'Capacity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(Hide)'!$A176,'Capacity Summary'!$I$138:$BH$138,0))&lt;&gt;0,INDEX('Capacity Summary'!$I$139:$BH$238,MATCH('Capacity Backing (Hide)'!CQ$132,'Capacity Summary'!$B$139:$B$238,0),MATCH('Capacity Backing (Hide)'!$A176,'Capacity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(Hide)'!$A176,'Capacity Summary'!$I$138:$BH$138,0))&lt;&gt;0,INDEX('Capacity Summary'!$I$139:$BH$238,MATCH('Capacity Backing (Hide)'!CR$132,'Capacity Summary'!$B$139:$B$238,0),MATCH('Capacity Backing (Hide)'!$A176,'Capacity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(Hide)'!$A176,'Capacity Summary'!$I$138:$BH$138,0))&lt;&gt;0,INDEX('Capacity Summary'!$I$139:$BH$238,MATCH('Capacity Backing (Hide)'!CS$132,'Capacity Summary'!$B$139:$B$238,0),MATCH('Capacity Backing (Hide)'!$A176,'Capacity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(Hide)'!$A176,'Capacity Summary'!$I$138:$BH$138,0))&lt;&gt;0,INDEX('Capacity Summary'!$I$139:$BH$238,MATCH('Capacity Backing (Hide)'!CT$132,'Capacity Summary'!$B$139:$B$238,0),MATCH('Capacity Backing (Hide)'!$A176,'Capacity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(Hide)'!$A176,'Capacity Summary'!$I$138:$BH$138,0))&lt;&gt;0,INDEX('Capacity Summary'!$I$139:$BH$238,MATCH('Capacity Backing (Hide)'!CU$132,'Capacity Summary'!$B$139:$B$238,0),MATCH('Capacity Backing (Hide)'!$A176,'Capacity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(Hide)'!$A176,'Capacity Summary'!$I$138:$BH$138,0))&lt;&gt;0,INDEX('Capacity Summary'!$I$139:$BH$238,MATCH('Capacity Backing (Hide)'!CV$132,'Capacity Summary'!$B$139:$B$238,0),MATCH('Capacity Backing (Hide)'!$A176,'Capacity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(Hide)'!$A176,'Capacity Summary'!$I$138:$BH$138,0))&lt;&gt;0,INDEX('Capacity Summary'!$I$139:$BH$238,MATCH('Capacity Backing (Hide)'!CW$132,'Capacity Summary'!$B$139:$B$238,0),MATCH('Capacity Backing (Hide)'!$A176,'Capacity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7" spans="1:101" x14ac:dyDescent="0.35">
      <c r="A177" s="2">
        <f ca="1">'Required Capacity (Hide)'!E47</f>
        <v>44498</v>
      </c>
      <c r="B17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(Hide)'!$A177,'Capacity Summary'!$I$138:$BH$138,0))&lt;&gt;0,INDEX('Capacity Summary'!$I$139:$BH$238,MATCH('Capacity Backing (Hide)'!B$132,'Capacity Summary'!$B$139:$B$238,0),MATCH('Capacity Backing (Hide)'!$A177,'Capacity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(Hide)'!$A177,'Capacity Summary'!$I$138:$BH$138,0))&lt;&gt;0,INDEX('Capacity Summary'!$I$139:$BH$238,MATCH('Capacity Backing (Hide)'!C$132,'Capacity Summary'!$B$139:$B$238,0),MATCH('Capacity Backing (Hide)'!$A177,'Capacity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(Hide)'!$A177,'Capacity Summary'!$I$138:$BH$138,0))&lt;&gt;0,INDEX('Capacity Summary'!$I$139:$BH$238,MATCH('Capacity Backing (Hide)'!D$132,'Capacity Summary'!$B$139:$B$238,0),MATCH('Capacity Backing (Hide)'!$A177,'Capacity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(Hide)'!$A177,'Capacity Summary'!$I$138:$BH$138,0))&lt;&gt;0,INDEX('Capacity Summary'!$I$139:$BH$238,MATCH('Capacity Backing (Hide)'!E$132,'Capacity Summary'!$B$139:$B$238,0),MATCH('Capacity Backing (Hide)'!$A177,'Capacity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(Hide)'!$A177,'Capacity Summary'!$I$138:$BH$138,0))&lt;&gt;0,INDEX('Capacity Summary'!$I$139:$BH$238,MATCH('Capacity Backing (Hide)'!F$132,'Capacity Summary'!$B$139:$B$238,0),MATCH('Capacity Backing (Hide)'!$A177,'Capacity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(Hide)'!$A177,'Capacity Summary'!$I$138:$BH$138,0))&lt;&gt;0,INDEX('Capacity Summary'!$I$139:$BH$238,MATCH('Capacity Backing (Hide)'!G$132,'Capacity Summary'!$B$139:$B$238,0),MATCH('Capacity Backing (Hide)'!$A177,'Capacity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(Hide)'!$A177,'Capacity Summary'!$I$138:$BH$138,0))&lt;&gt;0,INDEX('Capacity Summary'!$I$139:$BH$238,MATCH('Capacity Backing (Hide)'!H$132,'Capacity Summary'!$B$139:$B$238,0),MATCH('Capacity Backing (Hide)'!$A177,'Capacity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(Hide)'!$A177,'Capacity Summary'!$I$138:$BH$138,0))&lt;&gt;0,INDEX('Capacity Summary'!$I$139:$BH$238,MATCH('Capacity Backing (Hide)'!I$132,'Capacity Summary'!$B$139:$B$238,0),MATCH('Capacity Backing (Hide)'!$A177,'Capacity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(Hide)'!$A177,'Capacity Summary'!$I$138:$BH$138,0))&lt;&gt;0,INDEX('Capacity Summary'!$I$139:$BH$238,MATCH('Capacity Backing (Hide)'!J$132,'Capacity Summary'!$B$139:$B$238,0),MATCH('Capacity Backing (Hide)'!$A177,'Capacity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(Hide)'!$A177,'Capacity Summary'!$I$138:$BH$138,0))&lt;&gt;0,INDEX('Capacity Summary'!$I$139:$BH$238,MATCH('Capacity Backing (Hide)'!K$132,'Capacity Summary'!$B$139:$B$238,0),MATCH('Capacity Backing (Hide)'!$A177,'Capacity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(Hide)'!$A177,'Capacity Summary'!$I$138:$BH$138,0))&lt;&gt;0,INDEX('Capacity Summary'!$I$139:$BH$238,MATCH('Capacity Backing (Hide)'!L$132,'Capacity Summary'!$B$139:$B$238,0),MATCH('Capacity Backing (Hide)'!$A177,'Capacity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(Hide)'!$A177,'Capacity Summary'!$I$138:$BH$138,0))&lt;&gt;0,INDEX('Capacity Summary'!$I$139:$BH$238,MATCH('Capacity Backing (Hide)'!M$132,'Capacity Summary'!$B$139:$B$238,0),MATCH('Capacity Backing (Hide)'!$A177,'Capacity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(Hide)'!$A177,'Capacity Summary'!$I$138:$BH$138,0))&lt;&gt;0,INDEX('Capacity Summary'!$I$139:$BH$238,MATCH('Capacity Backing (Hide)'!N$132,'Capacity Summary'!$B$139:$B$238,0),MATCH('Capacity Backing (Hide)'!$A177,'Capacity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(Hide)'!$A177,'Capacity Summary'!$I$138:$BH$138,0))&lt;&gt;0,INDEX('Capacity Summary'!$I$139:$BH$238,MATCH('Capacity Backing (Hide)'!O$132,'Capacity Summary'!$B$139:$B$238,0),MATCH('Capacity Backing (Hide)'!$A177,'Capacity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(Hide)'!$A177,'Capacity Summary'!$I$138:$BH$138,0))&lt;&gt;0,INDEX('Capacity Summary'!$I$139:$BH$238,MATCH('Capacity Backing (Hide)'!P$132,'Capacity Summary'!$B$139:$B$238,0),MATCH('Capacity Backing (Hide)'!$A177,'Capacity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(Hide)'!$A177,'Capacity Summary'!$I$138:$BH$138,0))&lt;&gt;0,INDEX('Capacity Summary'!$I$139:$BH$238,MATCH('Capacity Backing (Hide)'!Q$132,'Capacity Summary'!$B$139:$B$238,0),MATCH('Capacity Backing (Hide)'!$A177,'Capacity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(Hide)'!$A177,'Capacity Summary'!$I$138:$BH$138,0))&lt;&gt;0,INDEX('Capacity Summary'!$I$139:$BH$238,MATCH('Capacity Backing (Hide)'!R$132,'Capacity Summary'!$B$139:$B$238,0),MATCH('Capacity Backing (Hide)'!$A177,'Capacity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(Hide)'!$A177,'Capacity Summary'!$I$138:$BH$138,0))&lt;&gt;0,INDEX('Capacity Summary'!$I$139:$BH$238,MATCH('Capacity Backing (Hide)'!S$132,'Capacity Summary'!$B$139:$B$238,0),MATCH('Capacity Backing (Hide)'!$A177,'Capacity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(Hide)'!$A177,'Capacity Summary'!$I$138:$BH$138,0))&lt;&gt;0,INDEX('Capacity Summary'!$I$139:$BH$238,MATCH('Capacity Backing (Hide)'!T$132,'Capacity Summary'!$B$139:$B$238,0),MATCH('Capacity Backing (Hide)'!$A177,'Capacity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(Hide)'!$A177,'Capacity Summary'!$I$138:$BH$138,0))&lt;&gt;0,INDEX('Capacity Summary'!$I$139:$BH$238,MATCH('Capacity Backing (Hide)'!U$132,'Capacity Summary'!$B$139:$B$238,0),MATCH('Capacity Backing (Hide)'!$A177,'Capacity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(Hide)'!$A177,'Capacity Summary'!$I$138:$BH$138,0))&lt;&gt;0,INDEX('Capacity Summary'!$I$139:$BH$238,MATCH('Capacity Backing (Hide)'!V$132,'Capacity Summary'!$B$139:$B$238,0),MATCH('Capacity Backing (Hide)'!$A177,'Capacity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(Hide)'!$A177,'Capacity Summary'!$I$138:$BH$138,0))&lt;&gt;0,INDEX('Capacity Summary'!$I$139:$BH$238,MATCH('Capacity Backing (Hide)'!W$132,'Capacity Summary'!$B$139:$B$238,0),MATCH('Capacity Backing (Hide)'!$A177,'Capacity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(Hide)'!$A177,'Capacity Summary'!$I$138:$BH$138,0))&lt;&gt;0,INDEX('Capacity Summary'!$I$139:$BH$238,MATCH('Capacity Backing (Hide)'!X$132,'Capacity Summary'!$B$139:$B$238,0),MATCH('Capacity Backing (Hide)'!$A177,'Capacity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(Hide)'!$A177,'Capacity Summary'!$I$138:$BH$138,0))&lt;&gt;0,INDEX('Capacity Summary'!$I$139:$BH$238,MATCH('Capacity Backing (Hide)'!Y$132,'Capacity Summary'!$B$139:$B$238,0),MATCH('Capacity Backing (Hide)'!$A177,'Capacity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(Hide)'!$A177,'Capacity Summary'!$I$138:$BH$138,0))&lt;&gt;0,INDEX('Capacity Summary'!$I$139:$BH$238,MATCH('Capacity Backing (Hide)'!Z$132,'Capacity Summary'!$B$139:$B$238,0),MATCH('Capacity Backing (Hide)'!$A177,'Capacity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(Hide)'!$A177,'Capacity Summary'!$I$138:$BH$138,0))&lt;&gt;0,INDEX('Capacity Summary'!$I$139:$BH$238,MATCH('Capacity Backing (Hide)'!AA$132,'Capacity Summary'!$B$139:$B$238,0),MATCH('Capacity Backing (Hide)'!$A177,'Capacity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(Hide)'!$A177,'Capacity Summary'!$I$138:$BH$138,0))&lt;&gt;0,INDEX('Capacity Summary'!$I$139:$BH$238,MATCH('Capacity Backing (Hide)'!AB$132,'Capacity Summary'!$B$139:$B$238,0),MATCH('Capacity Backing (Hide)'!$A177,'Capacity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(Hide)'!$A177,'Capacity Summary'!$I$138:$BH$138,0))&lt;&gt;0,INDEX('Capacity Summary'!$I$139:$BH$238,MATCH('Capacity Backing (Hide)'!AC$132,'Capacity Summary'!$B$139:$B$238,0),MATCH('Capacity Backing (Hide)'!$A177,'Capacity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(Hide)'!$A177,'Capacity Summary'!$I$138:$BH$138,0))&lt;&gt;0,INDEX('Capacity Summary'!$I$139:$BH$238,MATCH('Capacity Backing (Hide)'!AD$132,'Capacity Summary'!$B$139:$B$238,0),MATCH('Capacity Backing (Hide)'!$A177,'Capacity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(Hide)'!$A177,'Capacity Summary'!$I$138:$BH$138,0))&lt;&gt;0,INDEX('Capacity Summary'!$I$139:$BH$238,MATCH('Capacity Backing (Hide)'!AE$132,'Capacity Summary'!$B$139:$B$238,0),MATCH('Capacity Backing (Hide)'!$A177,'Capacity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(Hide)'!$A177,'Capacity Summary'!$I$138:$BH$138,0))&lt;&gt;0,INDEX('Capacity Summary'!$I$139:$BH$238,MATCH('Capacity Backing (Hide)'!AF$132,'Capacity Summary'!$B$139:$B$238,0),MATCH('Capacity Backing (Hide)'!$A177,'Capacity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(Hide)'!$A177,'Capacity Summary'!$I$138:$BH$138,0))&lt;&gt;0,INDEX('Capacity Summary'!$I$139:$BH$238,MATCH('Capacity Backing (Hide)'!AG$132,'Capacity Summary'!$B$139:$B$238,0),MATCH('Capacity Backing (Hide)'!$A177,'Capacity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(Hide)'!$A177,'Capacity Summary'!$I$138:$BH$138,0))&lt;&gt;0,INDEX('Capacity Summary'!$I$139:$BH$238,MATCH('Capacity Backing (Hide)'!AH$132,'Capacity Summary'!$B$139:$B$238,0),MATCH('Capacity Backing (Hide)'!$A177,'Capacity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(Hide)'!$A177,'Capacity Summary'!$I$138:$BH$138,0))&lt;&gt;0,INDEX('Capacity Summary'!$I$139:$BH$238,MATCH('Capacity Backing (Hide)'!AI$132,'Capacity Summary'!$B$139:$B$238,0),MATCH('Capacity Backing (Hide)'!$A177,'Capacity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(Hide)'!$A177,'Capacity Summary'!$I$138:$BH$138,0))&lt;&gt;0,INDEX('Capacity Summary'!$I$139:$BH$238,MATCH('Capacity Backing (Hide)'!AJ$132,'Capacity Summary'!$B$139:$B$238,0),MATCH('Capacity Backing (Hide)'!$A177,'Capacity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(Hide)'!$A177,'Capacity Summary'!$I$138:$BH$138,0))&lt;&gt;0,INDEX('Capacity Summary'!$I$139:$BH$238,MATCH('Capacity Backing (Hide)'!AK$132,'Capacity Summary'!$B$139:$B$238,0),MATCH('Capacity Backing (Hide)'!$A177,'Capacity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(Hide)'!$A177,'Capacity Summary'!$I$138:$BH$138,0))&lt;&gt;0,INDEX('Capacity Summary'!$I$139:$BH$238,MATCH('Capacity Backing (Hide)'!AL$132,'Capacity Summary'!$B$139:$B$238,0),MATCH('Capacity Backing (Hide)'!$A177,'Capacity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(Hide)'!$A177,'Capacity Summary'!$I$138:$BH$138,0))&lt;&gt;0,INDEX('Capacity Summary'!$I$139:$BH$238,MATCH('Capacity Backing (Hide)'!AM$132,'Capacity Summary'!$B$139:$B$238,0),MATCH('Capacity Backing (Hide)'!$A177,'Capacity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(Hide)'!$A177,'Capacity Summary'!$I$138:$BH$138,0))&lt;&gt;0,INDEX('Capacity Summary'!$I$139:$BH$238,MATCH('Capacity Backing (Hide)'!AN$132,'Capacity Summary'!$B$139:$B$238,0),MATCH('Capacity Backing (Hide)'!$A177,'Capacity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(Hide)'!$A177,'Capacity Summary'!$I$138:$BH$138,0))&lt;&gt;0,INDEX('Capacity Summary'!$I$139:$BH$238,MATCH('Capacity Backing (Hide)'!AO$132,'Capacity Summary'!$B$139:$B$238,0),MATCH('Capacity Backing (Hide)'!$A177,'Capacity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(Hide)'!$A177,'Capacity Summary'!$I$138:$BH$138,0))&lt;&gt;0,INDEX('Capacity Summary'!$I$139:$BH$238,MATCH('Capacity Backing (Hide)'!AP$132,'Capacity Summary'!$B$139:$B$238,0),MATCH('Capacity Backing (Hide)'!$A177,'Capacity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(Hide)'!$A177,'Capacity Summary'!$I$138:$BH$138,0))&lt;&gt;0,INDEX('Capacity Summary'!$I$139:$BH$238,MATCH('Capacity Backing (Hide)'!AQ$132,'Capacity Summary'!$B$139:$B$238,0),MATCH('Capacity Backing (Hide)'!$A177,'Capacity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(Hide)'!$A177,'Capacity Summary'!$I$138:$BH$138,0))&lt;&gt;0,INDEX('Capacity Summary'!$I$139:$BH$238,MATCH('Capacity Backing (Hide)'!AR$132,'Capacity Summary'!$B$139:$B$238,0),MATCH('Capacity Backing (Hide)'!$A177,'Capacity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(Hide)'!$A177,'Capacity Summary'!$I$138:$BH$138,0))&lt;&gt;0,INDEX('Capacity Summary'!$I$139:$BH$238,MATCH('Capacity Backing (Hide)'!AS$132,'Capacity Summary'!$B$139:$B$238,0),MATCH('Capacity Backing (Hide)'!$A177,'Capacity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(Hide)'!$A177,'Capacity Summary'!$I$138:$BH$138,0))&lt;&gt;0,INDEX('Capacity Summary'!$I$139:$BH$238,MATCH('Capacity Backing (Hide)'!AT$132,'Capacity Summary'!$B$139:$B$238,0),MATCH('Capacity Backing (Hide)'!$A177,'Capacity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(Hide)'!$A177,'Capacity Summary'!$I$138:$BH$138,0))&lt;&gt;0,INDEX('Capacity Summary'!$I$139:$BH$238,MATCH('Capacity Backing (Hide)'!AU$132,'Capacity Summary'!$B$139:$B$238,0),MATCH('Capacity Backing (Hide)'!$A177,'Capacity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(Hide)'!$A177,'Capacity Summary'!$I$138:$BH$138,0))&lt;&gt;0,INDEX('Capacity Summary'!$I$139:$BH$238,MATCH('Capacity Backing (Hide)'!AV$132,'Capacity Summary'!$B$139:$B$238,0),MATCH('Capacity Backing (Hide)'!$A177,'Capacity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(Hide)'!$A177,'Capacity Summary'!$I$138:$BH$138,0))&lt;&gt;0,INDEX('Capacity Summary'!$I$139:$BH$238,MATCH('Capacity Backing (Hide)'!AW$132,'Capacity Summary'!$B$139:$B$238,0),MATCH('Capacity Backing (Hide)'!$A177,'Capacity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(Hide)'!$A177,'Capacity Summary'!$I$138:$BH$138,0))&lt;&gt;0,INDEX('Capacity Summary'!$I$139:$BH$238,MATCH('Capacity Backing (Hide)'!AX$132,'Capacity Summary'!$B$139:$B$238,0),MATCH('Capacity Backing (Hide)'!$A177,'Capacity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(Hide)'!$A177,'Capacity Summary'!$I$138:$BH$138,0))&lt;&gt;0,INDEX('Capacity Summary'!$I$139:$BH$238,MATCH('Capacity Backing (Hide)'!AY$132,'Capacity Summary'!$B$139:$B$238,0),MATCH('Capacity Backing (Hide)'!$A177,'Capacity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(Hide)'!$A177,'Capacity Summary'!$I$138:$BH$138,0))&lt;&gt;0,INDEX('Capacity Summary'!$I$139:$BH$238,MATCH('Capacity Backing (Hide)'!AZ$132,'Capacity Summary'!$B$139:$B$238,0),MATCH('Capacity Backing (Hide)'!$A177,'Capacity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(Hide)'!$A177,'Capacity Summary'!$I$138:$BH$138,0))&lt;&gt;0,INDEX('Capacity Summary'!$I$139:$BH$238,MATCH('Capacity Backing (Hide)'!BA$132,'Capacity Summary'!$B$139:$B$238,0),MATCH('Capacity Backing (Hide)'!$A177,'Capacity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(Hide)'!$A177,'Capacity Summary'!$I$138:$BH$138,0))&lt;&gt;0,INDEX('Capacity Summary'!$I$139:$BH$238,MATCH('Capacity Backing (Hide)'!BB$132,'Capacity Summary'!$B$139:$B$238,0),MATCH('Capacity Backing (Hide)'!$A177,'Capacity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(Hide)'!$A177,'Capacity Summary'!$I$138:$BH$138,0))&lt;&gt;0,INDEX('Capacity Summary'!$I$139:$BH$238,MATCH('Capacity Backing (Hide)'!BC$132,'Capacity Summary'!$B$139:$B$238,0),MATCH('Capacity Backing (Hide)'!$A177,'Capacity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(Hide)'!$A177,'Capacity Summary'!$I$138:$BH$138,0))&lt;&gt;0,INDEX('Capacity Summary'!$I$139:$BH$238,MATCH('Capacity Backing (Hide)'!BD$132,'Capacity Summary'!$B$139:$B$238,0),MATCH('Capacity Backing (Hide)'!$A177,'Capacity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(Hide)'!$A177,'Capacity Summary'!$I$138:$BH$138,0))&lt;&gt;0,INDEX('Capacity Summary'!$I$139:$BH$238,MATCH('Capacity Backing (Hide)'!BE$132,'Capacity Summary'!$B$139:$B$238,0),MATCH('Capacity Backing (Hide)'!$A177,'Capacity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(Hide)'!$A177,'Capacity Summary'!$I$138:$BH$138,0))&lt;&gt;0,INDEX('Capacity Summary'!$I$139:$BH$238,MATCH('Capacity Backing (Hide)'!BF$132,'Capacity Summary'!$B$139:$B$238,0),MATCH('Capacity Backing (Hide)'!$A177,'Capacity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(Hide)'!$A177,'Capacity Summary'!$I$138:$BH$138,0))&lt;&gt;0,INDEX('Capacity Summary'!$I$139:$BH$238,MATCH('Capacity Backing (Hide)'!BG$132,'Capacity Summary'!$B$139:$B$238,0),MATCH('Capacity Backing (Hide)'!$A177,'Capacity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(Hide)'!$A177,'Capacity Summary'!$I$138:$BH$138,0))&lt;&gt;0,INDEX('Capacity Summary'!$I$139:$BH$238,MATCH('Capacity Backing (Hide)'!BH$132,'Capacity Summary'!$B$139:$B$238,0),MATCH('Capacity Backing (Hide)'!$A177,'Capacity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(Hide)'!$A177,'Capacity Summary'!$I$138:$BH$138,0))&lt;&gt;0,INDEX('Capacity Summary'!$I$139:$BH$238,MATCH('Capacity Backing (Hide)'!BI$132,'Capacity Summary'!$B$139:$B$238,0),MATCH('Capacity Backing (Hide)'!$A177,'Capacity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(Hide)'!$A177,'Capacity Summary'!$I$138:$BH$138,0))&lt;&gt;0,INDEX('Capacity Summary'!$I$139:$BH$238,MATCH('Capacity Backing (Hide)'!BJ$132,'Capacity Summary'!$B$139:$B$238,0),MATCH('Capacity Backing (Hide)'!$A177,'Capacity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(Hide)'!$A177,'Capacity Summary'!$I$138:$BH$138,0))&lt;&gt;0,INDEX('Capacity Summary'!$I$139:$BH$238,MATCH('Capacity Backing (Hide)'!BK$132,'Capacity Summary'!$B$139:$B$238,0),MATCH('Capacity Backing (Hide)'!$A177,'Capacity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(Hide)'!$A177,'Capacity Summary'!$I$138:$BH$138,0))&lt;&gt;0,INDEX('Capacity Summary'!$I$139:$BH$238,MATCH('Capacity Backing (Hide)'!BL$132,'Capacity Summary'!$B$139:$B$238,0),MATCH('Capacity Backing (Hide)'!$A177,'Capacity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(Hide)'!$A177,'Capacity Summary'!$I$138:$BH$138,0))&lt;&gt;0,INDEX('Capacity Summary'!$I$139:$BH$238,MATCH('Capacity Backing (Hide)'!BM$132,'Capacity Summary'!$B$139:$B$238,0),MATCH('Capacity Backing (Hide)'!$A177,'Capacity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(Hide)'!$A177,'Capacity Summary'!$I$138:$BH$138,0))&lt;&gt;0,INDEX('Capacity Summary'!$I$139:$BH$238,MATCH('Capacity Backing (Hide)'!BN$132,'Capacity Summary'!$B$139:$B$238,0),MATCH('Capacity Backing (Hide)'!$A177,'Capacity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(Hide)'!$A177,'Capacity Summary'!$I$138:$BH$138,0))&lt;&gt;0,INDEX('Capacity Summary'!$I$139:$BH$238,MATCH('Capacity Backing (Hide)'!BO$132,'Capacity Summary'!$B$139:$B$238,0),MATCH('Capacity Backing (Hide)'!$A177,'Capacity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(Hide)'!$A177,'Capacity Summary'!$I$138:$BH$138,0))&lt;&gt;0,INDEX('Capacity Summary'!$I$139:$BH$238,MATCH('Capacity Backing (Hide)'!BP$132,'Capacity Summary'!$B$139:$B$238,0),MATCH('Capacity Backing (Hide)'!$A177,'Capacity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(Hide)'!$A177,'Capacity Summary'!$I$138:$BH$138,0))&lt;&gt;0,INDEX('Capacity Summary'!$I$139:$BH$238,MATCH('Capacity Backing (Hide)'!BQ$132,'Capacity Summary'!$B$139:$B$238,0),MATCH('Capacity Backing (Hide)'!$A177,'Capacity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(Hide)'!$A177,'Capacity Summary'!$I$138:$BH$138,0))&lt;&gt;0,INDEX('Capacity Summary'!$I$139:$BH$238,MATCH('Capacity Backing (Hide)'!BR$132,'Capacity Summary'!$B$139:$B$238,0),MATCH('Capacity Backing (Hide)'!$A177,'Capacity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(Hide)'!$A177,'Capacity Summary'!$I$138:$BH$138,0))&lt;&gt;0,INDEX('Capacity Summary'!$I$139:$BH$238,MATCH('Capacity Backing (Hide)'!BS$132,'Capacity Summary'!$B$139:$B$238,0),MATCH('Capacity Backing (Hide)'!$A177,'Capacity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(Hide)'!$A177,'Capacity Summary'!$I$138:$BH$138,0))&lt;&gt;0,INDEX('Capacity Summary'!$I$139:$BH$238,MATCH('Capacity Backing (Hide)'!BT$132,'Capacity Summary'!$B$139:$B$238,0),MATCH('Capacity Backing (Hide)'!$A177,'Capacity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(Hide)'!$A177,'Capacity Summary'!$I$138:$BH$138,0))&lt;&gt;0,INDEX('Capacity Summary'!$I$139:$BH$238,MATCH('Capacity Backing (Hide)'!BU$132,'Capacity Summary'!$B$139:$B$238,0),MATCH('Capacity Backing (Hide)'!$A177,'Capacity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(Hide)'!$A177,'Capacity Summary'!$I$138:$BH$138,0))&lt;&gt;0,INDEX('Capacity Summary'!$I$139:$BH$238,MATCH('Capacity Backing (Hide)'!BV$132,'Capacity Summary'!$B$139:$B$238,0),MATCH('Capacity Backing (Hide)'!$A177,'Capacity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(Hide)'!$A177,'Capacity Summary'!$I$138:$BH$138,0))&lt;&gt;0,INDEX('Capacity Summary'!$I$139:$BH$238,MATCH('Capacity Backing (Hide)'!BW$132,'Capacity Summary'!$B$139:$B$238,0),MATCH('Capacity Backing (Hide)'!$A177,'Capacity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(Hide)'!$A177,'Capacity Summary'!$I$138:$BH$138,0))&lt;&gt;0,INDEX('Capacity Summary'!$I$139:$BH$238,MATCH('Capacity Backing (Hide)'!BX$132,'Capacity Summary'!$B$139:$B$238,0),MATCH('Capacity Backing (Hide)'!$A177,'Capacity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(Hide)'!$A177,'Capacity Summary'!$I$138:$BH$138,0))&lt;&gt;0,INDEX('Capacity Summary'!$I$139:$BH$238,MATCH('Capacity Backing (Hide)'!BY$132,'Capacity Summary'!$B$139:$B$238,0),MATCH('Capacity Backing (Hide)'!$A177,'Capacity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(Hide)'!$A177,'Capacity Summary'!$I$138:$BH$138,0))&lt;&gt;0,INDEX('Capacity Summary'!$I$139:$BH$238,MATCH('Capacity Backing (Hide)'!BZ$132,'Capacity Summary'!$B$139:$B$238,0),MATCH('Capacity Backing (Hide)'!$A177,'Capacity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(Hide)'!$A177,'Capacity Summary'!$I$138:$BH$138,0))&lt;&gt;0,INDEX('Capacity Summary'!$I$139:$BH$238,MATCH('Capacity Backing (Hide)'!CA$132,'Capacity Summary'!$B$139:$B$238,0),MATCH('Capacity Backing (Hide)'!$A177,'Capacity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(Hide)'!$A177,'Capacity Summary'!$I$138:$BH$138,0))&lt;&gt;0,INDEX('Capacity Summary'!$I$139:$BH$238,MATCH('Capacity Backing (Hide)'!CB$132,'Capacity Summary'!$B$139:$B$238,0),MATCH('Capacity Backing (Hide)'!$A177,'Capacity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(Hide)'!$A177,'Capacity Summary'!$I$138:$BH$138,0))&lt;&gt;0,INDEX('Capacity Summary'!$I$139:$BH$238,MATCH('Capacity Backing (Hide)'!CC$132,'Capacity Summary'!$B$139:$B$238,0),MATCH('Capacity Backing (Hide)'!$A177,'Capacity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(Hide)'!$A177,'Capacity Summary'!$I$138:$BH$138,0))&lt;&gt;0,INDEX('Capacity Summary'!$I$139:$BH$238,MATCH('Capacity Backing (Hide)'!CD$132,'Capacity Summary'!$B$139:$B$238,0),MATCH('Capacity Backing (Hide)'!$A177,'Capacity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(Hide)'!$A177,'Capacity Summary'!$I$138:$BH$138,0))&lt;&gt;0,INDEX('Capacity Summary'!$I$139:$BH$238,MATCH('Capacity Backing (Hide)'!CE$132,'Capacity Summary'!$B$139:$B$238,0),MATCH('Capacity Backing (Hide)'!$A177,'Capacity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(Hide)'!$A177,'Capacity Summary'!$I$138:$BH$138,0))&lt;&gt;0,INDEX('Capacity Summary'!$I$139:$BH$238,MATCH('Capacity Backing (Hide)'!CF$132,'Capacity Summary'!$B$139:$B$238,0),MATCH('Capacity Backing (Hide)'!$A177,'Capacity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(Hide)'!$A177,'Capacity Summary'!$I$138:$BH$138,0))&lt;&gt;0,INDEX('Capacity Summary'!$I$139:$BH$238,MATCH('Capacity Backing (Hide)'!CG$132,'Capacity Summary'!$B$139:$B$238,0),MATCH('Capacity Backing (Hide)'!$A177,'Capacity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(Hide)'!$A177,'Capacity Summary'!$I$138:$BH$138,0))&lt;&gt;0,INDEX('Capacity Summary'!$I$139:$BH$238,MATCH('Capacity Backing (Hide)'!CH$132,'Capacity Summary'!$B$139:$B$238,0),MATCH('Capacity Backing (Hide)'!$A177,'Capacity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(Hide)'!$A177,'Capacity Summary'!$I$138:$BH$138,0))&lt;&gt;0,INDEX('Capacity Summary'!$I$139:$BH$238,MATCH('Capacity Backing (Hide)'!CI$132,'Capacity Summary'!$B$139:$B$238,0),MATCH('Capacity Backing (Hide)'!$A177,'Capacity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(Hide)'!$A177,'Capacity Summary'!$I$138:$BH$138,0))&lt;&gt;0,INDEX('Capacity Summary'!$I$139:$BH$238,MATCH('Capacity Backing (Hide)'!CJ$132,'Capacity Summary'!$B$139:$B$238,0),MATCH('Capacity Backing (Hide)'!$A177,'Capacity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(Hide)'!$A177,'Capacity Summary'!$I$138:$BH$138,0))&lt;&gt;0,INDEX('Capacity Summary'!$I$139:$BH$238,MATCH('Capacity Backing (Hide)'!CK$132,'Capacity Summary'!$B$139:$B$238,0),MATCH('Capacity Backing (Hide)'!$A177,'Capacity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(Hide)'!$A177,'Capacity Summary'!$I$138:$BH$138,0))&lt;&gt;0,INDEX('Capacity Summary'!$I$139:$BH$238,MATCH('Capacity Backing (Hide)'!CL$132,'Capacity Summary'!$B$139:$B$238,0),MATCH('Capacity Backing (Hide)'!$A177,'Capacity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(Hide)'!$A177,'Capacity Summary'!$I$138:$BH$138,0))&lt;&gt;0,INDEX('Capacity Summary'!$I$139:$BH$238,MATCH('Capacity Backing (Hide)'!CM$132,'Capacity Summary'!$B$139:$B$238,0),MATCH('Capacity Backing (Hide)'!$A177,'Capacity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(Hide)'!$A177,'Capacity Summary'!$I$138:$BH$138,0))&lt;&gt;0,INDEX('Capacity Summary'!$I$139:$BH$238,MATCH('Capacity Backing (Hide)'!CN$132,'Capacity Summary'!$B$139:$B$238,0),MATCH('Capacity Backing (Hide)'!$A177,'Capacity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(Hide)'!$A177,'Capacity Summary'!$I$138:$BH$138,0))&lt;&gt;0,INDEX('Capacity Summary'!$I$139:$BH$238,MATCH('Capacity Backing (Hide)'!CO$132,'Capacity Summary'!$B$139:$B$238,0),MATCH('Capacity Backing (Hide)'!$A177,'Capacity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(Hide)'!$A177,'Capacity Summary'!$I$138:$BH$138,0))&lt;&gt;0,INDEX('Capacity Summary'!$I$139:$BH$238,MATCH('Capacity Backing (Hide)'!CP$132,'Capacity Summary'!$B$139:$B$238,0),MATCH('Capacity Backing (Hide)'!$A177,'Capacity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(Hide)'!$A177,'Capacity Summary'!$I$138:$BH$138,0))&lt;&gt;0,INDEX('Capacity Summary'!$I$139:$BH$238,MATCH('Capacity Backing (Hide)'!CQ$132,'Capacity Summary'!$B$139:$B$238,0),MATCH('Capacity Backing (Hide)'!$A177,'Capacity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(Hide)'!$A177,'Capacity Summary'!$I$138:$BH$138,0))&lt;&gt;0,INDEX('Capacity Summary'!$I$139:$BH$238,MATCH('Capacity Backing (Hide)'!CR$132,'Capacity Summary'!$B$139:$B$238,0),MATCH('Capacity Backing (Hide)'!$A177,'Capacity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(Hide)'!$A177,'Capacity Summary'!$I$138:$BH$138,0))&lt;&gt;0,INDEX('Capacity Summary'!$I$139:$BH$238,MATCH('Capacity Backing (Hide)'!CS$132,'Capacity Summary'!$B$139:$B$238,0),MATCH('Capacity Backing (Hide)'!$A177,'Capacity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(Hide)'!$A177,'Capacity Summary'!$I$138:$BH$138,0))&lt;&gt;0,INDEX('Capacity Summary'!$I$139:$BH$238,MATCH('Capacity Backing (Hide)'!CT$132,'Capacity Summary'!$B$139:$B$238,0),MATCH('Capacity Backing (Hide)'!$A177,'Capacity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(Hide)'!$A177,'Capacity Summary'!$I$138:$BH$138,0))&lt;&gt;0,INDEX('Capacity Summary'!$I$139:$BH$238,MATCH('Capacity Backing (Hide)'!CU$132,'Capacity Summary'!$B$139:$B$238,0),MATCH('Capacity Backing (Hide)'!$A177,'Capacity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(Hide)'!$A177,'Capacity Summary'!$I$138:$BH$138,0))&lt;&gt;0,INDEX('Capacity Summary'!$I$139:$BH$238,MATCH('Capacity Backing (Hide)'!CV$132,'Capacity Summary'!$B$139:$B$238,0),MATCH('Capacity Backing (Hide)'!$A177,'Capacity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(Hide)'!$A177,'Capacity Summary'!$I$138:$BH$138,0))&lt;&gt;0,INDEX('Capacity Summary'!$I$139:$BH$238,MATCH('Capacity Backing (Hide)'!CW$132,'Capacity Summary'!$B$139:$B$238,0),MATCH('Capacity Backing (Hide)'!$A177,'Capacity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8" spans="1:101" x14ac:dyDescent="0.35">
      <c r="A178" s="2">
        <f ca="1">'Required Capacity (Hide)'!E48</f>
        <v>44505</v>
      </c>
      <c r="B17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(Hide)'!$A178,'Capacity Summary'!$I$138:$BH$138,0))&lt;&gt;0,INDEX('Capacity Summary'!$I$139:$BH$238,MATCH('Capacity Backing (Hide)'!B$132,'Capacity Summary'!$B$139:$B$238,0),MATCH('Capacity Backing (Hide)'!$A178,'Capacity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(Hide)'!$A178,'Capacity Summary'!$I$138:$BH$138,0))&lt;&gt;0,INDEX('Capacity Summary'!$I$139:$BH$238,MATCH('Capacity Backing (Hide)'!C$132,'Capacity Summary'!$B$139:$B$238,0),MATCH('Capacity Backing (Hide)'!$A178,'Capacity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(Hide)'!$A178,'Capacity Summary'!$I$138:$BH$138,0))&lt;&gt;0,INDEX('Capacity Summary'!$I$139:$BH$238,MATCH('Capacity Backing (Hide)'!D$132,'Capacity Summary'!$B$139:$B$238,0),MATCH('Capacity Backing (Hide)'!$A178,'Capacity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(Hide)'!$A178,'Capacity Summary'!$I$138:$BH$138,0))&lt;&gt;0,INDEX('Capacity Summary'!$I$139:$BH$238,MATCH('Capacity Backing (Hide)'!E$132,'Capacity Summary'!$B$139:$B$238,0),MATCH('Capacity Backing (Hide)'!$A178,'Capacity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(Hide)'!$A178,'Capacity Summary'!$I$138:$BH$138,0))&lt;&gt;0,INDEX('Capacity Summary'!$I$139:$BH$238,MATCH('Capacity Backing (Hide)'!F$132,'Capacity Summary'!$B$139:$B$238,0),MATCH('Capacity Backing (Hide)'!$A178,'Capacity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(Hide)'!$A178,'Capacity Summary'!$I$138:$BH$138,0))&lt;&gt;0,INDEX('Capacity Summary'!$I$139:$BH$238,MATCH('Capacity Backing (Hide)'!G$132,'Capacity Summary'!$B$139:$B$238,0),MATCH('Capacity Backing (Hide)'!$A178,'Capacity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(Hide)'!$A178,'Capacity Summary'!$I$138:$BH$138,0))&lt;&gt;0,INDEX('Capacity Summary'!$I$139:$BH$238,MATCH('Capacity Backing (Hide)'!H$132,'Capacity Summary'!$B$139:$B$238,0),MATCH('Capacity Backing (Hide)'!$A178,'Capacity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(Hide)'!$A178,'Capacity Summary'!$I$138:$BH$138,0))&lt;&gt;0,INDEX('Capacity Summary'!$I$139:$BH$238,MATCH('Capacity Backing (Hide)'!I$132,'Capacity Summary'!$B$139:$B$238,0),MATCH('Capacity Backing (Hide)'!$A178,'Capacity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(Hide)'!$A178,'Capacity Summary'!$I$138:$BH$138,0))&lt;&gt;0,INDEX('Capacity Summary'!$I$139:$BH$238,MATCH('Capacity Backing (Hide)'!J$132,'Capacity Summary'!$B$139:$B$238,0),MATCH('Capacity Backing (Hide)'!$A178,'Capacity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(Hide)'!$A178,'Capacity Summary'!$I$138:$BH$138,0))&lt;&gt;0,INDEX('Capacity Summary'!$I$139:$BH$238,MATCH('Capacity Backing (Hide)'!K$132,'Capacity Summary'!$B$139:$B$238,0),MATCH('Capacity Backing (Hide)'!$A178,'Capacity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(Hide)'!$A178,'Capacity Summary'!$I$138:$BH$138,0))&lt;&gt;0,INDEX('Capacity Summary'!$I$139:$BH$238,MATCH('Capacity Backing (Hide)'!L$132,'Capacity Summary'!$B$139:$B$238,0),MATCH('Capacity Backing (Hide)'!$A178,'Capacity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(Hide)'!$A178,'Capacity Summary'!$I$138:$BH$138,0))&lt;&gt;0,INDEX('Capacity Summary'!$I$139:$BH$238,MATCH('Capacity Backing (Hide)'!M$132,'Capacity Summary'!$B$139:$B$238,0),MATCH('Capacity Backing (Hide)'!$A178,'Capacity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(Hide)'!$A178,'Capacity Summary'!$I$138:$BH$138,0))&lt;&gt;0,INDEX('Capacity Summary'!$I$139:$BH$238,MATCH('Capacity Backing (Hide)'!N$132,'Capacity Summary'!$B$139:$B$238,0),MATCH('Capacity Backing (Hide)'!$A178,'Capacity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(Hide)'!$A178,'Capacity Summary'!$I$138:$BH$138,0))&lt;&gt;0,INDEX('Capacity Summary'!$I$139:$BH$238,MATCH('Capacity Backing (Hide)'!O$132,'Capacity Summary'!$B$139:$B$238,0),MATCH('Capacity Backing (Hide)'!$A178,'Capacity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(Hide)'!$A178,'Capacity Summary'!$I$138:$BH$138,0))&lt;&gt;0,INDEX('Capacity Summary'!$I$139:$BH$238,MATCH('Capacity Backing (Hide)'!P$132,'Capacity Summary'!$B$139:$B$238,0),MATCH('Capacity Backing (Hide)'!$A178,'Capacity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(Hide)'!$A178,'Capacity Summary'!$I$138:$BH$138,0))&lt;&gt;0,INDEX('Capacity Summary'!$I$139:$BH$238,MATCH('Capacity Backing (Hide)'!Q$132,'Capacity Summary'!$B$139:$B$238,0),MATCH('Capacity Backing (Hide)'!$A178,'Capacity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(Hide)'!$A178,'Capacity Summary'!$I$138:$BH$138,0))&lt;&gt;0,INDEX('Capacity Summary'!$I$139:$BH$238,MATCH('Capacity Backing (Hide)'!R$132,'Capacity Summary'!$B$139:$B$238,0),MATCH('Capacity Backing (Hide)'!$A178,'Capacity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(Hide)'!$A178,'Capacity Summary'!$I$138:$BH$138,0))&lt;&gt;0,INDEX('Capacity Summary'!$I$139:$BH$238,MATCH('Capacity Backing (Hide)'!S$132,'Capacity Summary'!$B$139:$B$238,0),MATCH('Capacity Backing (Hide)'!$A178,'Capacity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(Hide)'!$A178,'Capacity Summary'!$I$138:$BH$138,0))&lt;&gt;0,INDEX('Capacity Summary'!$I$139:$BH$238,MATCH('Capacity Backing (Hide)'!T$132,'Capacity Summary'!$B$139:$B$238,0),MATCH('Capacity Backing (Hide)'!$A178,'Capacity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(Hide)'!$A178,'Capacity Summary'!$I$138:$BH$138,0))&lt;&gt;0,INDEX('Capacity Summary'!$I$139:$BH$238,MATCH('Capacity Backing (Hide)'!U$132,'Capacity Summary'!$B$139:$B$238,0),MATCH('Capacity Backing (Hide)'!$A178,'Capacity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(Hide)'!$A178,'Capacity Summary'!$I$138:$BH$138,0))&lt;&gt;0,INDEX('Capacity Summary'!$I$139:$BH$238,MATCH('Capacity Backing (Hide)'!V$132,'Capacity Summary'!$B$139:$B$238,0),MATCH('Capacity Backing (Hide)'!$A178,'Capacity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(Hide)'!$A178,'Capacity Summary'!$I$138:$BH$138,0))&lt;&gt;0,INDEX('Capacity Summary'!$I$139:$BH$238,MATCH('Capacity Backing (Hide)'!W$132,'Capacity Summary'!$B$139:$B$238,0),MATCH('Capacity Backing (Hide)'!$A178,'Capacity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(Hide)'!$A178,'Capacity Summary'!$I$138:$BH$138,0))&lt;&gt;0,INDEX('Capacity Summary'!$I$139:$BH$238,MATCH('Capacity Backing (Hide)'!X$132,'Capacity Summary'!$B$139:$B$238,0),MATCH('Capacity Backing (Hide)'!$A178,'Capacity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(Hide)'!$A178,'Capacity Summary'!$I$138:$BH$138,0))&lt;&gt;0,INDEX('Capacity Summary'!$I$139:$BH$238,MATCH('Capacity Backing (Hide)'!Y$132,'Capacity Summary'!$B$139:$B$238,0),MATCH('Capacity Backing (Hide)'!$A178,'Capacity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(Hide)'!$A178,'Capacity Summary'!$I$138:$BH$138,0))&lt;&gt;0,INDEX('Capacity Summary'!$I$139:$BH$238,MATCH('Capacity Backing (Hide)'!Z$132,'Capacity Summary'!$B$139:$B$238,0),MATCH('Capacity Backing (Hide)'!$A178,'Capacity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(Hide)'!$A178,'Capacity Summary'!$I$138:$BH$138,0))&lt;&gt;0,INDEX('Capacity Summary'!$I$139:$BH$238,MATCH('Capacity Backing (Hide)'!AA$132,'Capacity Summary'!$B$139:$B$238,0),MATCH('Capacity Backing (Hide)'!$A178,'Capacity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(Hide)'!$A178,'Capacity Summary'!$I$138:$BH$138,0))&lt;&gt;0,INDEX('Capacity Summary'!$I$139:$BH$238,MATCH('Capacity Backing (Hide)'!AB$132,'Capacity Summary'!$B$139:$B$238,0),MATCH('Capacity Backing (Hide)'!$A178,'Capacity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(Hide)'!$A178,'Capacity Summary'!$I$138:$BH$138,0))&lt;&gt;0,INDEX('Capacity Summary'!$I$139:$BH$238,MATCH('Capacity Backing (Hide)'!AC$132,'Capacity Summary'!$B$139:$B$238,0),MATCH('Capacity Backing (Hide)'!$A178,'Capacity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(Hide)'!$A178,'Capacity Summary'!$I$138:$BH$138,0))&lt;&gt;0,INDEX('Capacity Summary'!$I$139:$BH$238,MATCH('Capacity Backing (Hide)'!AD$132,'Capacity Summary'!$B$139:$B$238,0),MATCH('Capacity Backing (Hide)'!$A178,'Capacity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(Hide)'!$A178,'Capacity Summary'!$I$138:$BH$138,0))&lt;&gt;0,INDEX('Capacity Summary'!$I$139:$BH$238,MATCH('Capacity Backing (Hide)'!AE$132,'Capacity Summary'!$B$139:$B$238,0),MATCH('Capacity Backing (Hide)'!$A178,'Capacity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(Hide)'!$A178,'Capacity Summary'!$I$138:$BH$138,0))&lt;&gt;0,INDEX('Capacity Summary'!$I$139:$BH$238,MATCH('Capacity Backing (Hide)'!AF$132,'Capacity Summary'!$B$139:$B$238,0),MATCH('Capacity Backing (Hide)'!$A178,'Capacity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(Hide)'!$A178,'Capacity Summary'!$I$138:$BH$138,0))&lt;&gt;0,INDEX('Capacity Summary'!$I$139:$BH$238,MATCH('Capacity Backing (Hide)'!AG$132,'Capacity Summary'!$B$139:$B$238,0),MATCH('Capacity Backing (Hide)'!$A178,'Capacity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(Hide)'!$A178,'Capacity Summary'!$I$138:$BH$138,0))&lt;&gt;0,INDEX('Capacity Summary'!$I$139:$BH$238,MATCH('Capacity Backing (Hide)'!AH$132,'Capacity Summary'!$B$139:$B$238,0),MATCH('Capacity Backing (Hide)'!$A178,'Capacity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(Hide)'!$A178,'Capacity Summary'!$I$138:$BH$138,0))&lt;&gt;0,INDEX('Capacity Summary'!$I$139:$BH$238,MATCH('Capacity Backing (Hide)'!AI$132,'Capacity Summary'!$B$139:$B$238,0),MATCH('Capacity Backing (Hide)'!$A178,'Capacity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(Hide)'!$A178,'Capacity Summary'!$I$138:$BH$138,0))&lt;&gt;0,INDEX('Capacity Summary'!$I$139:$BH$238,MATCH('Capacity Backing (Hide)'!AJ$132,'Capacity Summary'!$B$139:$B$238,0),MATCH('Capacity Backing (Hide)'!$A178,'Capacity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(Hide)'!$A178,'Capacity Summary'!$I$138:$BH$138,0))&lt;&gt;0,INDEX('Capacity Summary'!$I$139:$BH$238,MATCH('Capacity Backing (Hide)'!AK$132,'Capacity Summary'!$B$139:$B$238,0),MATCH('Capacity Backing (Hide)'!$A178,'Capacity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(Hide)'!$A178,'Capacity Summary'!$I$138:$BH$138,0))&lt;&gt;0,INDEX('Capacity Summary'!$I$139:$BH$238,MATCH('Capacity Backing (Hide)'!AL$132,'Capacity Summary'!$B$139:$B$238,0),MATCH('Capacity Backing (Hide)'!$A178,'Capacity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(Hide)'!$A178,'Capacity Summary'!$I$138:$BH$138,0))&lt;&gt;0,INDEX('Capacity Summary'!$I$139:$BH$238,MATCH('Capacity Backing (Hide)'!AM$132,'Capacity Summary'!$B$139:$B$238,0),MATCH('Capacity Backing (Hide)'!$A178,'Capacity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(Hide)'!$A178,'Capacity Summary'!$I$138:$BH$138,0))&lt;&gt;0,INDEX('Capacity Summary'!$I$139:$BH$238,MATCH('Capacity Backing (Hide)'!AN$132,'Capacity Summary'!$B$139:$B$238,0),MATCH('Capacity Backing (Hide)'!$A178,'Capacity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(Hide)'!$A178,'Capacity Summary'!$I$138:$BH$138,0))&lt;&gt;0,INDEX('Capacity Summary'!$I$139:$BH$238,MATCH('Capacity Backing (Hide)'!AO$132,'Capacity Summary'!$B$139:$B$238,0),MATCH('Capacity Backing (Hide)'!$A178,'Capacity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(Hide)'!$A178,'Capacity Summary'!$I$138:$BH$138,0))&lt;&gt;0,INDEX('Capacity Summary'!$I$139:$BH$238,MATCH('Capacity Backing (Hide)'!AP$132,'Capacity Summary'!$B$139:$B$238,0),MATCH('Capacity Backing (Hide)'!$A178,'Capacity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(Hide)'!$A178,'Capacity Summary'!$I$138:$BH$138,0))&lt;&gt;0,INDEX('Capacity Summary'!$I$139:$BH$238,MATCH('Capacity Backing (Hide)'!AQ$132,'Capacity Summary'!$B$139:$B$238,0),MATCH('Capacity Backing (Hide)'!$A178,'Capacity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(Hide)'!$A178,'Capacity Summary'!$I$138:$BH$138,0))&lt;&gt;0,INDEX('Capacity Summary'!$I$139:$BH$238,MATCH('Capacity Backing (Hide)'!AR$132,'Capacity Summary'!$B$139:$B$238,0),MATCH('Capacity Backing (Hide)'!$A178,'Capacity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(Hide)'!$A178,'Capacity Summary'!$I$138:$BH$138,0))&lt;&gt;0,INDEX('Capacity Summary'!$I$139:$BH$238,MATCH('Capacity Backing (Hide)'!AS$132,'Capacity Summary'!$B$139:$B$238,0),MATCH('Capacity Backing (Hide)'!$A178,'Capacity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(Hide)'!$A178,'Capacity Summary'!$I$138:$BH$138,0))&lt;&gt;0,INDEX('Capacity Summary'!$I$139:$BH$238,MATCH('Capacity Backing (Hide)'!AT$132,'Capacity Summary'!$B$139:$B$238,0),MATCH('Capacity Backing (Hide)'!$A178,'Capacity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(Hide)'!$A178,'Capacity Summary'!$I$138:$BH$138,0))&lt;&gt;0,INDEX('Capacity Summary'!$I$139:$BH$238,MATCH('Capacity Backing (Hide)'!AU$132,'Capacity Summary'!$B$139:$B$238,0),MATCH('Capacity Backing (Hide)'!$A178,'Capacity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(Hide)'!$A178,'Capacity Summary'!$I$138:$BH$138,0))&lt;&gt;0,INDEX('Capacity Summary'!$I$139:$BH$238,MATCH('Capacity Backing (Hide)'!AV$132,'Capacity Summary'!$B$139:$B$238,0),MATCH('Capacity Backing (Hide)'!$A178,'Capacity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(Hide)'!$A178,'Capacity Summary'!$I$138:$BH$138,0))&lt;&gt;0,INDEX('Capacity Summary'!$I$139:$BH$238,MATCH('Capacity Backing (Hide)'!AW$132,'Capacity Summary'!$B$139:$B$238,0),MATCH('Capacity Backing (Hide)'!$A178,'Capacity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(Hide)'!$A178,'Capacity Summary'!$I$138:$BH$138,0))&lt;&gt;0,INDEX('Capacity Summary'!$I$139:$BH$238,MATCH('Capacity Backing (Hide)'!AX$132,'Capacity Summary'!$B$139:$B$238,0),MATCH('Capacity Backing (Hide)'!$A178,'Capacity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(Hide)'!$A178,'Capacity Summary'!$I$138:$BH$138,0))&lt;&gt;0,INDEX('Capacity Summary'!$I$139:$BH$238,MATCH('Capacity Backing (Hide)'!AY$132,'Capacity Summary'!$B$139:$B$238,0),MATCH('Capacity Backing (Hide)'!$A178,'Capacity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(Hide)'!$A178,'Capacity Summary'!$I$138:$BH$138,0))&lt;&gt;0,INDEX('Capacity Summary'!$I$139:$BH$238,MATCH('Capacity Backing (Hide)'!AZ$132,'Capacity Summary'!$B$139:$B$238,0),MATCH('Capacity Backing (Hide)'!$A178,'Capacity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(Hide)'!$A178,'Capacity Summary'!$I$138:$BH$138,0))&lt;&gt;0,INDEX('Capacity Summary'!$I$139:$BH$238,MATCH('Capacity Backing (Hide)'!BA$132,'Capacity Summary'!$B$139:$B$238,0),MATCH('Capacity Backing (Hide)'!$A178,'Capacity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(Hide)'!$A178,'Capacity Summary'!$I$138:$BH$138,0))&lt;&gt;0,INDEX('Capacity Summary'!$I$139:$BH$238,MATCH('Capacity Backing (Hide)'!BB$132,'Capacity Summary'!$B$139:$B$238,0),MATCH('Capacity Backing (Hide)'!$A178,'Capacity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(Hide)'!$A178,'Capacity Summary'!$I$138:$BH$138,0))&lt;&gt;0,INDEX('Capacity Summary'!$I$139:$BH$238,MATCH('Capacity Backing (Hide)'!BC$132,'Capacity Summary'!$B$139:$B$238,0),MATCH('Capacity Backing (Hide)'!$A178,'Capacity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(Hide)'!$A178,'Capacity Summary'!$I$138:$BH$138,0))&lt;&gt;0,INDEX('Capacity Summary'!$I$139:$BH$238,MATCH('Capacity Backing (Hide)'!BD$132,'Capacity Summary'!$B$139:$B$238,0),MATCH('Capacity Backing (Hide)'!$A178,'Capacity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(Hide)'!$A178,'Capacity Summary'!$I$138:$BH$138,0))&lt;&gt;0,INDEX('Capacity Summary'!$I$139:$BH$238,MATCH('Capacity Backing (Hide)'!BE$132,'Capacity Summary'!$B$139:$B$238,0),MATCH('Capacity Backing (Hide)'!$A178,'Capacity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(Hide)'!$A178,'Capacity Summary'!$I$138:$BH$138,0))&lt;&gt;0,INDEX('Capacity Summary'!$I$139:$BH$238,MATCH('Capacity Backing (Hide)'!BF$132,'Capacity Summary'!$B$139:$B$238,0),MATCH('Capacity Backing (Hide)'!$A178,'Capacity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(Hide)'!$A178,'Capacity Summary'!$I$138:$BH$138,0))&lt;&gt;0,INDEX('Capacity Summary'!$I$139:$BH$238,MATCH('Capacity Backing (Hide)'!BG$132,'Capacity Summary'!$B$139:$B$238,0),MATCH('Capacity Backing (Hide)'!$A178,'Capacity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(Hide)'!$A178,'Capacity Summary'!$I$138:$BH$138,0))&lt;&gt;0,INDEX('Capacity Summary'!$I$139:$BH$238,MATCH('Capacity Backing (Hide)'!BH$132,'Capacity Summary'!$B$139:$B$238,0),MATCH('Capacity Backing (Hide)'!$A178,'Capacity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(Hide)'!$A178,'Capacity Summary'!$I$138:$BH$138,0))&lt;&gt;0,INDEX('Capacity Summary'!$I$139:$BH$238,MATCH('Capacity Backing (Hide)'!BI$132,'Capacity Summary'!$B$139:$B$238,0),MATCH('Capacity Backing (Hide)'!$A178,'Capacity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(Hide)'!$A178,'Capacity Summary'!$I$138:$BH$138,0))&lt;&gt;0,INDEX('Capacity Summary'!$I$139:$BH$238,MATCH('Capacity Backing (Hide)'!BJ$132,'Capacity Summary'!$B$139:$B$238,0),MATCH('Capacity Backing (Hide)'!$A178,'Capacity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(Hide)'!$A178,'Capacity Summary'!$I$138:$BH$138,0))&lt;&gt;0,INDEX('Capacity Summary'!$I$139:$BH$238,MATCH('Capacity Backing (Hide)'!BK$132,'Capacity Summary'!$B$139:$B$238,0),MATCH('Capacity Backing (Hide)'!$A178,'Capacity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(Hide)'!$A178,'Capacity Summary'!$I$138:$BH$138,0))&lt;&gt;0,INDEX('Capacity Summary'!$I$139:$BH$238,MATCH('Capacity Backing (Hide)'!BL$132,'Capacity Summary'!$B$139:$B$238,0),MATCH('Capacity Backing (Hide)'!$A178,'Capacity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(Hide)'!$A178,'Capacity Summary'!$I$138:$BH$138,0))&lt;&gt;0,INDEX('Capacity Summary'!$I$139:$BH$238,MATCH('Capacity Backing (Hide)'!BM$132,'Capacity Summary'!$B$139:$B$238,0),MATCH('Capacity Backing (Hide)'!$A178,'Capacity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(Hide)'!$A178,'Capacity Summary'!$I$138:$BH$138,0))&lt;&gt;0,INDEX('Capacity Summary'!$I$139:$BH$238,MATCH('Capacity Backing (Hide)'!BN$132,'Capacity Summary'!$B$139:$B$238,0),MATCH('Capacity Backing (Hide)'!$A178,'Capacity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(Hide)'!$A178,'Capacity Summary'!$I$138:$BH$138,0))&lt;&gt;0,INDEX('Capacity Summary'!$I$139:$BH$238,MATCH('Capacity Backing (Hide)'!BO$132,'Capacity Summary'!$B$139:$B$238,0),MATCH('Capacity Backing (Hide)'!$A178,'Capacity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(Hide)'!$A178,'Capacity Summary'!$I$138:$BH$138,0))&lt;&gt;0,INDEX('Capacity Summary'!$I$139:$BH$238,MATCH('Capacity Backing (Hide)'!BP$132,'Capacity Summary'!$B$139:$B$238,0),MATCH('Capacity Backing (Hide)'!$A178,'Capacity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(Hide)'!$A178,'Capacity Summary'!$I$138:$BH$138,0))&lt;&gt;0,INDEX('Capacity Summary'!$I$139:$BH$238,MATCH('Capacity Backing (Hide)'!BQ$132,'Capacity Summary'!$B$139:$B$238,0),MATCH('Capacity Backing (Hide)'!$A178,'Capacity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(Hide)'!$A178,'Capacity Summary'!$I$138:$BH$138,0))&lt;&gt;0,INDEX('Capacity Summary'!$I$139:$BH$238,MATCH('Capacity Backing (Hide)'!BR$132,'Capacity Summary'!$B$139:$B$238,0),MATCH('Capacity Backing (Hide)'!$A178,'Capacity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(Hide)'!$A178,'Capacity Summary'!$I$138:$BH$138,0))&lt;&gt;0,INDEX('Capacity Summary'!$I$139:$BH$238,MATCH('Capacity Backing (Hide)'!BS$132,'Capacity Summary'!$B$139:$B$238,0),MATCH('Capacity Backing (Hide)'!$A178,'Capacity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(Hide)'!$A178,'Capacity Summary'!$I$138:$BH$138,0))&lt;&gt;0,INDEX('Capacity Summary'!$I$139:$BH$238,MATCH('Capacity Backing (Hide)'!BT$132,'Capacity Summary'!$B$139:$B$238,0),MATCH('Capacity Backing (Hide)'!$A178,'Capacity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(Hide)'!$A178,'Capacity Summary'!$I$138:$BH$138,0))&lt;&gt;0,INDEX('Capacity Summary'!$I$139:$BH$238,MATCH('Capacity Backing (Hide)'!BU$132,'Capacity Summary'!$B$139:$B$238,0),MATCH('Capacity Backing (Hide)'!$A178,'Capacity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(Hide)'!$A178,'Capacity Summary'!$I$138:$BH$138,0))&lt;&gt;0,INDEX('Capacity Summary'!$I$139:$BH$238,MATCH('Capacity Backing (Hide)'!BV$132,'Capacity Summary'!$B$139:$B$238,0),MATCH('Capacity Backing (Hide)'!$A178,'Capacity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(Hide)'!$A178,'Capacity Summary'!$I$138:$BH$138,0))&lt;&gt;0,INDEX('Capacity Summary'!$I$139:$BH$238,MATCH('Capacity Backing (Hide)'!BW$132,'Capacity Summary'!$B$139:$B$238,0),MATCH('Capacity Backing (Hide)'!$A178,'Capacity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(Hide)'!$A178,'Capacity Summary'!$I$138:$BH$138,0))&lt;&gt;0,INDEX('Capacity Summary'!$I$139:$BH$238,MATCH('Capacity Backing (Hide)'!BX$132,'Capacity Summary'!$B$139:$B$238,0),MATCH('Capacity Backing (Hide)'!$A178,'Capacity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(Hide)'!$A178,'Capacity Summary'!$I$138:$BH$138,0))&lt;&gt;0,INDEX('Capacity Summary'!$I$139:$BH$238,MATCH('Capacity Backing (Hide)'!BY$132,'Capacity Summary'!$B$139:$B$238,0),MATCH('Capacity Backing (Hide)'!$A178,'Capacity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(Hide)'!$A178,'Capacity Summary'!$I$138:$BH$138,0))&lt;&gt;0,INDEX('Capacity Summary'!$I$139:$BH$238,MATCH('Capacity Backing (Hide)'!BZ$132,'Capacity Summary'!$B$139:$B$238,0),MATCH('Capacity Backing (Hide)'!$A178,'Capacity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(Hide)'!$A178,'Capacity Summary'!$I$138:$BH$138,0))&lt;&gt;0,INDEX('Capacity Summary'!$I$139:$BH$238,MATCH('Capacity Backing (Hide)'!CA$132,'Capacity Summary'!$B$139:$B$238,0),MATCH('Capacity Backing (Hide)'!$A178,'Capacity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(Hide)'!$A178,'Capacity Summary'!$I$138:$BH$138,0))&lt;&gt;0,INDEX('Capacity Summary'!$I$139:$BH$238,MATCH('Capacity Backing (Hide)'!CB$132,'Capacity Summary'!$B$139:$B$238,0),MATCH('Capacity Backing (Hide)'!$A178,'Capacity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(Hide)'!$A178,'Capacity Summary'!$I$138:$BH$138,0))&lt;&gt;0,INDEX('Capacity Summary'!$I$139:$BH$238,MATCH('Capacity Backing (Hide)'!CC$132,'Capacity Summary'!$B$139:$B$238,0),MATCH('Capacity Backing (Hide)'!$A178,'Capacity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(Hide)'!$A178,'Capacity Summary'!$I$138:$BH$138,0))&lt;&gt;0,INDEX('Capacity Summary'!$I$139:$BH$238,MATCH('Capacity Backing (Hide)'!CD$132,'Capacity Summary'!$B$139:$B$238,0),MATCH('Capacity Backing (Hide)'!$A178,'Capacity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(Hide)'!$A178,'Capacity Summary'!$I$138:$BH$138,0))&lt;&gt;0,INDEX('Capacity Summary'!$I$139:$BH$238,MATCH('Capacity Backing (Hide)'!CE$132,'Capacity Summary'!$B$139:$B$238,0),MATCH('Capacity Backing (Hide)'!$A178,'Capacity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(Hide)'!$A178,'Capacity Summary'!$I$138:$BH$138,0))&lt;&gt;0,INDEX('Capacity Summary'!$I$139:$BH$238,MATCH('Capacity Backing (Hide)'!CF$132,'Capacity Summary'!$B$139:$B$238,0),MATCH('Capacity Backing (Hide)'!$A178,'Capacity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(Hide)'!$A178,'Capacity Summary'!$I$138:$BH$138,0))&lt;&gt;0,INDEX('Capacity Summary'!$I$139:$BH$238,MATCH('Capacity Backing (Hide)'!CG$132,'Capacity Summary'!$B$139:$B$238,0),MATCH('Capacity Backing (Hide)'!$A178,'Capacity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(Hide)'!$A178,'Capacity Summary'!$I$138:$BH$138,0))&lt;&gt;0,INDEX('Capacity Summary'!$I$139:$BH$238,MATCH('Capacity Backing (Hide)'!CH$132,'Capacity Summary'!$B$139:$B$238,0),MATCH('Capacity Backing (Hide)'!$A178,'Capacity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(Hide)'!$A178,'Capacity Summary'!$I$138:$BH$138,0))&lt;&gt;0,INDEX('Capacity Summary'!$I$139:$BH$238,MATCH('Capacity Backing (Hide)'!CI$132,'Capacity Summary'!$B$139:$B$238,0),MATCH('Capacity Backing (Hide)'!$A178,'Capacity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(Hide)'!$A178,'Capacity Summary'!$I$138:$BH$138,0))&lt;&gt;0,INDEX('Capacity Summary'!$I$139:$BH$238,MATCH('Capacity Backing (Hide)'!CJ$132,'Capacity Summary'!$B$139:$B$238,0),MATCH('Capacity Backing (Hide)'!$A178,'Capacity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(Hide)'!$A178,'Capacity Summary'!$I$138:$BH$138,0))&lt;&gt;0,INDEX('Capacity Summary'!$I$139:$BH$238,MATCH('Capacity Backing (Hide)'!CK$132,'Capacity Summary'!$B$139:$B$238,0),MATCH('Capacity Backing (Hide)'!$A178,'Capacity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(Hide)'!$A178,'Capacity Summary'!$I$138:$BH$138,0))&lt;&gt;0,INDEX('Capacity Summary'!$I$139:$BH$238,MATCH('Capacity Backing (Hide)'!CL$132,'Capacity Summary'!$B$139:$B$238,0),MATCH('Capacity Backing (Hide)'!$A178,'Capacity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(Hide)'!$A178,'Capacity Summary'!$I$138:$BH$138,0))&lt;&gt;0,INDEX('Capacity Summary'!$I$139:$BH$238,MATCH('Capacity Backing (Hide)'!CM$132,'Capacity Summary'!$B$139:$B$238,0),MATCH('Capacity Backing (Hide)'!$A178,'Capacity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(Hide)'!$A178,'Capacity Summary'!$I$138:$BH$138,0))&lt;&gt;0,INDEX('Capacity Summary'!$I$139:$BH$238,MATCH('Capacity Backing (Hide)'!CN$132,'Capacity Summary'!$B$139:$B$238,0),MATCH('Capacity Backing (Hide)'!$A178,'Capacity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(Hide)'!$A178,'Capacity Summary'!$I$138:$BH$138,0))&lt;&gt;0,INDEX('Capacity Summary'!$I$139:$BH$238,MATCH('Capacity Backing (Hide)'!CO$132,'Capacity Summary'!$B$139:$B$238,0),MATCH('Capacity Backing (Hide)'!$A178,'Capacity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(Hide)'!$A178,'Capacity Summary'!$I$138:$BH$138,0))&lt;&gt;0,INDEX('Capacity Summary'!$I$139:$BH$238,MATCH('Capacity Backing (Hide)'!CP$132,'Capacity Summary'!$B$139:$B$238,0),MATCH('Capacity Backing (Hide)'!$A178,'Capacity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(Hide)'!$A178,'Capacity Summary'!$I$138:$BH$138,0))&lt;&gt;0,INDEX('Capacity Summary'!$I$139:$BH$238,MATCH('Capacity Backing (Hide)'!CQ$132,'Capacity Summary'!$B$139:$B$238,0),MATCH('Capacity Backing (Hide)'!$A178,'Capacity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(Hide)'!$A178,'Capacity Summary'!$I$138:$BH$138,0))&lt;&gt;0,INDEX('Capacity Summary'!$I$139:$BH$238,MATCH('Capacity Backing (Hide)'!CR$132,'Capacity Summary'!$B$139:$B$238,0),MATCH('Capacity Backing (Hide)'!$A178,'Capacity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(Hide)'!$A178,'Capacity Summary'!$I$138:$BH$138,0))&lt;&gt;0,INDEX('Capacity Summary'!$I$139:$BH$238,MATCH('Capacity Backing (Hide)'!CS$132,'Capacity Summary'!$B$139:$B$238,0),MATCH('Capacity Backing (Hide)'!$A178,'Capacity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(Hide)'!$A178,'Capacity Summary'!$I$138:$BH$138,0))&lt;&gt;0,INDEX('Capacity Summary'!$I$139:$BH$238,MATCH('Capacity Backing (Hide)'!CT$132,'Capacity Summary'!$B$139:$B$238,0),MATCH('Capacity Backing (Hide)'!$A178,'Capacity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(Hide)'!$A178,'Capacity Summary'!$I$138:$BH$138,0))&lt;&gt;0,INDEX('Capacity Summary'!$I$139:$BH$238,MATCH('Capacity Backing (Hide)'!CU$132,'Capacity Summary'!$B$139:$B$238,0),MATCH('Capacity Backing (Hide)'!$A178,'Capacity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(Hide)'!$A178,'Capacity Summary'!$I$138:$BH$138,0))&lt;&gt;0,INDEX('Capacity Summary'!$I$139:$BH$238,MATCH('Capacity Backing (Hide)'!CV$132,'Capacity Summary'!$B$139:$B$238,0),MATCH('Capacity Backing (Hide)'!$A178,'Capacity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(Hide)'!$A178,'Capacity Summary'!$I$138:$BH$138,0))&lt;&gt;0,INDEX('Capacity Summary'!$I$139:$BH$238,MATCH('Capacity Backing (Hide)'!CW$132,'Capacity Summary'!$B$139:$B$238,0),MATCH('Capacity Backing (Hide)'!$A178,'Capacity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9" spans="1:101" x14ac:dyDescent="0.35">
      <c r="A179" s="2">
        <f ca="1">'Required Capacity (Hide)'!E49</f>
        <v>44512</v>
      </c>
      <c r="B17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(Hide)'!$A179,'Capacity Summary'!$I$138:$BH$138,0))&lt;&gt;0,INDEX('Capacity Summary'!$I$139:$BH$238,MATCH('Capacity Backing (Hide)'!B$132,'Capacity Summary'!$B$139:$B$238,0),MATCH('Capacity Backing (Hide)'!$A179,'Capacity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(Hide)'!$A179,'Capacity Summary'!$I$138:$BH$138,0))&lt;&gt;0,INDEX('Capacity Summary'!$I$139:$BH$238,MATCH('Capacity Backing (Hide)'!C$132,'Capacity Summary'!$B$139:$B$238,0),MATCH('Capacity Backing (Hide)'!$A179,'Capacity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(Hide)'!$A179,'Capacity Summary'!$I$138:$BH$138,0))&lt;&gt;0,INDEX('Capacity Summary'!$I$139:$BH$238,MATCH('Capacity Backing (Hide)'!D$132,'Capacity Summary'!$B$139:$B$238,0),MATCH('Capacity Backing (Hide)'!$A179,'Capacity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(Hide)'!$A179,'Capacity Summary'!$I$138:$BH$138,0))&lt;&gt;0,INDEX('Capacity Summary'!$I$139:$BH$238,MATCH('Capacity Backing (Hide)'!E$132,'Capacity Summary'!$B$139:$B$238,0),MATCH('Capacity Backing (Hide)'!$A179,'Capacity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(Hide)'!$A179,'Capacity Summary'!$I$138:$BH$138,0))&lt;&gt;0,INDEX('Capacity Summary'!$I$139:$BH$238,MATCH('Capacity Backing (Hide)'!F$132,'Capacity Summary'!$B$139:$B$238,0),MATCH('Capacity Backing (Hide)'!$A179,'Capacity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(Hide)'!$A179,'Capacity Summary'!$I$138:$BH$138,0))&lt;&gt;0,INDEX('Capacity Summary'!$I$139:$BH$238,MATCH('Capacity Backing (Hide)'!G$132,'Capacity Summary'!$B$139:$B$238,0),MATCH('Capacity Backing (Hide)'!$A179,'Capacity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(Hide)'!$A179,'Capacity Summary'!$I$138:$BH$138,0))&lt;&gt;0,INDEX('Capacity Summary'!$I$139:$BH$238,MATCH('Capacity Backing (Hide)'!H$132,'Capacity Summary'!$B$139:$B$238,0),MATCH('Capacity Backing (Hide)'!$A179,'Capacity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(Hide)'!$A179,'Capacity Summary'!$I$138:$BH$138,0))&lt;&gt;0,INDEX('Capacity Summary'!$I$139:$BH$238,MATCH('Capacity Backing (Hide)'!I$132,'Capacity Summary'!$B$139:$B$238,0),MATCH('Capacity Backing (Hide)'!$A179,'Capacity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(Hide)'!$A179,'Capacity Summary'!$I$138:$BH$138,0))&lt;&gt;0,INDEX('Capacity Summary'!$I$139:$BH$238,MATCH('Capacity Backing (Hide)'!J$132,'Capacity Summary'!$B$139:$B$238,0),MATCH('Capacity Backing (Hide)'!$A179,'Capacity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(Hide)'!$A179,'Capacity Summary'!$I$138:$BH$138,0))&lt;&gt;0,INDEX('Capacity Summary'!$I$139:$BH$238,MATCH('Capacity Backing (Hide)'!K$132,'Capacity Summary'!$B$139:$B$238,0),MATCH('Capacity Backing (Hide)'!$A179,'Capacity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(Hide)'!$A179,'Capacity Summary'!$I$138:$BH$138,0))&lt;&gt;0,INDEX('Capacity Summary'!$I$139:$BH$238,MATCH('Capacity Backing (Hide)'!L$132,'Capacity Summary'!$B$139:$B$238,0),MATCH('Capacity Backing (Hide)'!$A179,'Capacity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(Hide)'!$A179,'Capacity Summary'!$I$138:$BH$138,0))&lt;&gt;0,INDEX('Capacity Summary'!$I$139:$BH$238,MATCH('Capacity Backing (Hide)'!M$132,'Capacity Summary'!$B$139:$B$238,0),MATCH('Capacity Backing (Hide)'!$A179,'Capacity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(Hide)'!$A179,'Capacity Summary'!$I$138:$BH$138,0))&lt;&gt;0,INDEX('Capacity Summary'!$I$139:$BH$238,MATCH('Capacity Backing (Hide)'!N$132,'Capacity Summary'!$B$139:$B$238,0),MATCH('Capacity Backing (Hide)'!$A179,'Capacity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(Hide)'!$A179,'Capacity Summary'!$I$138:$BH$138,0))&lt;&gt;0,INDEX('Capacity Summary'!$I$139:$BH$238,MATCH('Capacity Backing (Hide)'!O$132,'Capacity Summary'!$B$139:$B$238,0),MATCH('Capacity Backing (Hide)'!$A179,'Capacity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(Hide)'!$A179,'Capacity Summary'!$I$138:$BH$138,0))&lt;&gt;0,INDEX('Capacity Summary'!$I$139:$BH$238,MATCH('Capacity Backing (Hide)'!P$132,'Capacity Summary'!$B$139:$B$238,0),MATCH('Capacity Backing (Hide)'!$A179,'Capacity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(Hide)'!$A179,'Capacity Summary'!$I$138:$BH$138,0))&lt;&gt;0,INDEX('Capacity Summary'!$I$139:$BH$238,MATCH('Capacity Backing (Hide)'!Q$132,'Capacity Summary'!$B$139:$B$238,0),MATCH('Capacity Backing (Hide)'!$A179,'Capacity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(Hide)'!$A179,'Capacity Summary'!$I$138:$BH$138,0))&lt;&gt;0,INDEX('Capacity Summary'!$I$139:$BH$238,MATCH('Capacity Backing (Hide)'!R$132,'Capacity Summary'!$B$139:$B$238,0),MATCH('Capacity Backing (Hide)'!$A179,'Capacity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(Hide)'!$A179,'Capacity Summary'!$I$138:$BH$138,0))&lt;&gt;0,INDEX('Capacity Summary'!$I$139:$BH$238,MATCH('Capacity Backing (Hide)'!S$132,'Capacity Summary'!$B$139:$B$238,0),MATCH('Capacity Backing (Hide)'!$A179,'Capacity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(Hide)'!$A179,'Capacity Summary'!$I$138:$BH$138,0))&lt;&gt;0,INDEX('Capacity Summary'!$I$139:$BH$238,MATCH('Capacity Backing (Hide)'!T$132,'Capacity Summary'!$B$139:$B$238,0),MATCH('Capacity Backing (Hide)'!$A179,'Capacity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(Hide)'!$A179,'Capacity Summary'!$I$138:$BH$138,0))&lt;&gt;0,INDEX('Capacity Summary'!$I$139:$BH$238,MATCH('Capacity Backing (Hide)'!U$132,'Capacity Summary'!$B$139:$B$238,0),MATCH('Capacity Backing (Hide)'!$A179,'Capacity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(Hide)'!$A179,'Capacity Summary'!$I$138:$BH$138,0))&lt;&gt;0,INDEX('Capacity Summary'!$I$139:$BH$238,MATCH('Capacity Backing (Hide)'!V$132,'Capacity Summary'!$B$139:$B$238,0),MATCH('Capacity Backing (Hide)'!$A179,'Capacity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(Hide)'!$A179,'Capacity Summary'!$I$138:$BH$138,0))&lt;&gt;0,INDEX('Capacity Summary'!$I$139:$BH$238,MATCH('Capacity Backing (Hide)'!W$132,'Capacity Summary'!$B$139:$B$238,0),MATCH('Capacity Backing (Hide)'!$A179,'Capacity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(Hide)'!$A179,'Capacity Summary'!$I$138:$BH$138,0))&lt;&gt;0,INDEX('Capacity Summary'!$I$139:$BH$238,MATCH('Capacity Backing (Hide)'!X$132,'Capacity Summary'!$B$139:$B$238,0),MATCH('Capacity Backing (Hide)'!$A179,'Capacity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(Hide)'!$A179,'Capacity Summary'!$I$138:$BH$138,0))&lt;&gt;0,INDEX('Capacity Summary'!$I$139:$BH$238,MATCH('Capacity Backing (Hide)'!Y$132,'Capacity Summary'!$B$139:$B$238,0),MATCH('Capacity Backing (Hide)'!$A179,'Capacity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(Hide)'!$A179,'Capacity Summary'!$I$138:$BH$138,0))&lt;&gt;0,INDEX('Capacity Summary'!$I$139:$BH$238,MATCH('Capacity Backing (Hide)'!Z$132,'Capacity Summary'!$B$139:$B$238,0),MATCH('Capacity Backing (Hide)'!$A179,'Capacity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(Hide)'!$A179,'Capacity Summary'!$I$138:$BH$138,0))&lt;&gt;0,INDEX('Capacity Summary'!$I$139:$BH$238,MATCH('Capacity Backing (Hide)'!AA$132,'Capacity Summary'!$B$139:$B$238,0),MATCH('Capacity Backing (Hide)'!$A179,'Capacity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(Hide)'!$A179,'Capacity Summary'!$I$138:$BH$138,0))&lt;&gt;0,INDEX('Capacity Summary'!$I$139:$BH$238,MATCH('Capacity Backing (Hide)'!AB$132,'Capacity Summary'!$B$139:$B$238,0),MATCH('Capacity Backing (Hide)'!$A179,'Capacity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(Hide)'!$A179,'Capacity Summary'!$I$138:$BH$138,0))&lt;&gt;0,INDEX('Capacity Summary'!$I$139:$BH$238,MATCH('Capacity Backing (Hide)'!AC$132,'Capacity Summary'!$B$139:$B$238,0),MATCH('Capacity Backing (Hide)'!$A179,'Capacity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(Hide)'!$A179,'Capacity Summary'!$I$138:$BH$138,0))&lt;&gt;0,INDEX('Capacity Summary'!$I$139:$BH$238,MATCH('Capacity Backing (Hide)'!AD$132,'Capacity Summary'!$B$139:$B$238,0),MATCH('Capacity Backing (Hide)'!$A179,'Capacity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(Hide)'!$A179,'Capacity Summary'!$I$138:$BH$138,0))&lt;&gt;0,INDEX('Capacity Summary'!$I$139:$BH$238,MATCH('Capacity Backing (Hide)'!AE$132,'Capacity Summary'!$B$139:$B$238,0),MATCH('Capacity Backing (Hide)'!$A179,'Capacity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(Hide)'!$A179,'Capacity Summary'!$I$138:$BH$138,0))&lt;&gt;0,INDEX('Capacity Summary'!$I$139:$BH$238,MATCH('Capacity Backing (Hide)'!AF$132,'Capacity Summary'!$B$139:$B$238,0),MATCH('Capacity Backing (Hide)'!$A179,'Capacity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(Hide)'!$A179,'Capacity Summary'!$I$138:$BH$138,0))&lt;&gt;0,INDEX('Capacity Summary'!$I$139:$BH$238,MATCH('Capacity Backing (Hide)'!AG$132,'Capacity Summary'!$B$139:$B$238,0),MATCH('Capacity Backing (Hide)'!$A179,'Capacity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(Hide)'!$A179,'Capacity Summary'!$I$138:$BH$138,0))&lt;&gt;0,INDEX('Capacity Summary'!$I$139:$BH$238,MATCH('Capacity Backing (Hide)'!AH$132,'Capacity Summary'!$B$139:$B$238,0),MATCH('Capacity Backing (Hide)'!$A179,'Capacity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(Hide)'!$A179,'Capacity Summary'!$I$138:$BH$138,0))&lt;&gt;0,INDEX('Capacity Summary'!$I$139:$BH$238,MATCH('Capacity Backing (Hide)'!AI$132,'Capacity Summary'!$B$139:$B$238,0),MATCH('Capacity Backing (Hide)'!$A179,'Capacity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(Hide)'!$A179,'Capacity Summary'!$I$138:$BH$138,0))&lt;&gt;0,INDEX('Capacity Summary'!$I$139:$BH$238,MATCH('Capacity Backing (Hide)'!AJ$132,'Capacity Summary'!$B$139:$B$238,0),MATCH('Capacity Backing (Hide)'!$A179,'Capacity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(Hide)'!$A179,'Capacity Summary'!$I$138:$BH$138,0))&lt;&gt;0,INDEX('Capacity Summary'!$I$139:$BH$238,MATCH('Capacity Backing (Hide)'!AK$132,'Capacity Summary'!$B$139:$B$238,0),MATCH('Capacity Backing (Hide)'!$A179,'Capacity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(Hide)'!$A179,'Capacity Summary'!$I$138:$BH$138,0))&lt;&gt;0,INDEX('Capacity Summary'!$I$139:$BH$238,MATCH('Capacity Backing (Hide)'!AL$132,'Capacity Summary'!$B$139:$B$238,0),MATCH('Capacity Backing (Hide)'!$A179,'Capacity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(Hide)'!$A179,'Capacity Summary'!$I$138:$BH$138,0))&lt;&gt;0,INDEX('Capacity Summary'!$I$139:$BH$238,MATCH('Capacity Backing (Hide)'!AM$132,'Capacity Summary'!$B$139:$B$238,0),MATCH('Capacity Backing (Hide)'!$A179,'Capacity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(Hide)'!$A179,'Capacity Summary'!$I$138:$BH$138,0))&lt;&gt;0,INDEX('Capacity Summary'!$I$139:$BH$238,MATCH('Capacity Backing (Hide)'!AN$132,'Capacity Summary'!$B$139:$B$238,0),MATCH('Capacity Backing (Hide)'!$A179,'Capacity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(Hide)'!$A179,'Capacity Summary'!$I$138:$BH$138,0))&lt;&gt;0,INDEX('Capacity Summary'!$I$139:$BH$238,MATCH('Capacity Backing (Hide)'!AO$132,'Capacity Summary'!$B$139:$B$238,0),MATCH('Capacity Backing (Hide)'!$A179,'Capacity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(Hide)'!$A179,'Capacity Summary'!$I$138:$BH$138,0))&lt;&gt;0,INDEX('Capacity Summary'!$I$139:$BH$238,MATCH('Capacity Backing (Hide)'!AP$132,'Capacity Summary'!$B$139:$B$238,0),MATCH('Capacity Backing (Hide)'!$A179,'Capacity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(Hide)'!$A179,'Capacity Summary'!$I$138:$BH$138,0))&lt;&gt;0,INDEX('Capacity Summary'!$I$139:$BH$238,MATCH('Capacity Backing (Hide)'!AQ$132,'Capacity Summary'!$B$139:$B$238,0),MATCH('Capacity Backing (Hide)'!$A179,'Capacity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(Hide)'!$A179,'Capacity Summary'!$I$138:$BH$138,0))&lt;&gt;0,INDEX('Capacity Summary'!$I$139:$BH$238,MATCH('Capacity Backing (Hide)'!AR$132,'Capacity Summary'!$B$139:$B$238,0),MATCH('Capacity Backing (Hide)'!$A179,'Capacity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(Hide)'!$A179,'Capacity Summary'!$I$138:$BH$138,0))&lt;&gt;0,INDEX('Capacity Summary'!$I$139:$BH$238,MATCH('Capacity Backing (Hide)'!AS$132,'Capacity Summary'!$B$139:$B$238,0),MATCH('Capacity Backing (Hide)'!$A179,'Capacity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(Hide)'!$A179,'Capacity Summary'!$I$138:$BH$138,0))&lt;&gt;0,INDEX('Capacity Summary'!$I$139:$BH$238,MATCH('Capacity Backing (Hide)'!AT$132,'Capacity Summary'!$B$139:$B$238,0),MATCH('Capacity Backing (Hide)'!$A179,'Capacity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(Hide)'!$A179,'Capacity Summary'!$I$138:$BH$138,0))&lt;&gt;0,INDEX('Capacity Summary'!$I$139:$BH$238,MATCH('Capacity Backing (Hide)'!AU$132,'Capacity Summary'!$B$139:$B$238,0),MATCH('Capacity Backing (Hide)'!$A179,'Capacity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(Hide)'!$A179,'Capacity Summary'!$I$138:$BH$138,0))&lt;&gt;0,INDEX('Capacity Summary'!$I$139:$BH$238,MATCH('Capacity Backing (Hide)'!AV$132,'Capacity Summary'!$B$139:$B$238,0),MATCH('Capacity Backing (Hide)'!$A179,'Capacity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(Hide)'!$A179,'Capacity Summary'!$I$138:$BH$138,0))&lt;&gt;0,INDEX('Capacity Summary'!$I$139:$BH$238,MATCH('Capacity Backing (Hide)'!AW$132,'Capacity Summary'!$B$139:$B$238,0),MATCH('Capacity Backing (Hide)'!$A179,'Capacity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(Hide)'!$A179,'Capacity Summary'!$I$138:$BH$138,0))&lt;&gt;0,INDEX('Capacity Summary'!$I$139:$BH$238,MATCH('Capacity Backing (Hide)'!AX$132,'Capacity Summary'!$B$139:$B$238,0),MATCH('Capacity Backing (Hide)'!$A179,'Capacity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(Hide)'!$A179,'Capacity Summary'!$I$138:$BH$138,0))&lt;&gt;0,INDEX('Capacity Summary'!$I$139:$BH$238,MATCH('Capacity Backing (Hide)'!AY$132,'Capacity Summary'!$B$139:$B$238,0),MATCH('Capacity Backing (Hide)'!$A179,'Capacity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(Hide)'!$A179,'Capacity Summary'!$I$138:$BH$138,0))&lt;&gt;0,INDEX('Capacity Summary'!$I$139:$BH$238,MATCH('Capacity Backing (Hide)'!AZ$132,'Capacity Summary'!$B$139:$B$238,0),MATCH('Capacity Backing (Hide)'!$A179,'Capacity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(Hide)'!$A179,'Capacity Summary'!$I$138:$BH$138,0))&lt;&gt;0,INDEX('Capacity Summary'!$I$139:$BH$238,MATCH('Capacity Backing (Hide)'!BA$132,'Capacity Summary'!$B$139:$B$238,0),MATCH('Capacity Backing (Hide)'!$A179,'Capacity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(Hide)'!$A179,'Capacity Summary'!$I$138:$BH$138,0))&lt;&gt;0,INDEX('Capacity Summary'!$I$139:$BH$238,MATCH('Capacity Backing (Hide)'!BB$132,'Capacity Summary'!$B$139:$B$238,0),MATCH('Capacity Backing (Hide)'!$A179,'Capacity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(Hide)'!$A179,'Capacity Summary'!$I$138:$BH$138,0))&lt;&gt;0,INDEX('Capacity Summary'!$I$139:$BH$238,MATCH('Capacity Backing (Hide)'!BC$132,'Capacity Summary'!$B$139:$B$238,0),MATCH('Capacity Backing (Hide)'!$A179,'Capacity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(Hide)'!$A179,'Capacity Summary'!$I$138:$BH$138,0))&lt;&gt;0,INDEX('Capacity Summary'!$I$139:$BH$238,MATCH('Capacity Backing (Hide)'!BD$132,'Capacity Summary'!$B$139:$B$238,0),MATCH('Capacity Backing (Hide)'!$A179,'Capacity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(Hide)'!$A179,'Capacity Summary'!$I$138:$BH$138,0))&lt;&gt;0,INDEX('Capacity Summary'!$I$139:$BH$238,MATCH('Capacity Backing (Hide)'!BE$132,'Capacity Summary'!$B$139:$B$238,0),MATCH('Capacity Backing (Hide)'!$A179,'Capacity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(Hide)'!$A179,'Capacity Summary'!$I$138:$BH$138,0))&lt;&gt;0,INDEX('Capacity Summary'!$I$139:$BH$238,MATCH('Capacity Backing (Hide)'!BF$132,'Capacity Summary'!$B$139:$B$238,0),MATCH('Capacity Backing (Hide)'!$A179,'Capacity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(Hide)'!$A179,'Capacity Summary'!$I$138:$BH$138,0))&lt;&gt;0,INDEX('Capacity Summary'!$I$139:$BH$238,MATCH('Capacity Backing (Hide)'!BG$132,'Capacity Summary'!$B$139:$B$238,0),MATCH('Capacity Backing (Hide)'!$A179,'Capacity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(Hide)'!$A179,'Capacity Summary'!$I$138:$BH$138,0))&lt;&gt;0,INDEX('Capacity Summary'!$I$139:$BH$238,MATCH('Capacity Backing (Hide)'!BH$132,'Capacity Summary'!$B$139:$B$238,0),MATCH('Capacity Backing (Hide)'!$A179,'Capacity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(Hide)'!$A179,'Capacity Summary'!$I$138:$BH$138,0))&lt;&gt;0,INDEX('Capacity Summary'!$I$139:$BH$238,MATCH('Capacity Backing (Hide)'!BI$132,'Capacity Summary'!$B$139:$B$238,0),MATCH('Capacity Backing (Hide)'!$A179,'Capacity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(Hide)'!$A179,'Capacity Summary'!$I$138:$BH$138,0))&lt;&gt;0,INDEX('Capacity Summary'!$I$139:$BH$238,MATCH('Capacity Backing (Hide)'!BJ$132,'Capacity Summary'!$B$139:$B$238,0),MATCH('Capacity Backing (Hide)'!$A179,'Capacity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(Hide)'!$A179,'Capacity Summary'!$I$138:$BH$138,0))&lt;&gt;0,INDEX('Capacity Summary'!$I$139:$BH$238,MATCH('Capacity Backing (Hide)'!BK$132,'Capacity Summary'!$B$139:$B$238,0),MATCH('Capacity Backing (Hide)'!$A179,'Capacity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(Hide)'!$A179,'Capacity Summary'!$I$138:$BH$138,0))&lt;&gt;0,INDEX('Capacity Summary'!$I$139:$BH$238,MATCH('Capacity Backing (Hide)'!BL$132,'Capacity Summary'!$B$139:$B$238,0),MATCH('Capacity Backing (Hide)'!$A179,'Capacity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(Hide)'!$A179,'Capacity Summary'!$I$138:$BH$138,0))&lt;&gt;0,INDEX('Capacity Summary'!$I$139:$BH$238,MATCH('Capacity Backing (Hide)'!BM$132,'Capacity Summary'!$B$139:$B$238,0),MATCH('Capacity Backing (Hide)'!$A179,'Capacity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(Hide)'!$A179,'Capacity Summary'!$I$138:$BH$138,0))&lt;&gt;0,INDEX('Capacity Summary'!$I$139:$BH$238,MATCH('Capacity Backing (Hide)'!BN$132,'Capacity Summary'!$B$139:$B$238,0),MATCH('Capacity Backing (Hide)'!$A179,'Capacity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(Hide)'!$A179,'Capacity Summary'!$I$138:$BH$138,0))&lt;&gt;0,INDEX('Capacity Summary'!$I$139:$BH$238,MATCH('Capacity Backing (Hide)'!BO$132,'Capacity Summary'!$B$139:$B$238,0),MATCH('Capacity Backing (Hide)'!$A179,'Capacity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(Hide)'!$A179,'Capacity Summary'!$I$138:$BH$138,0))&lt;&gt;0,INDEX('Capacity Summary'!$I$139:$BH$238,MATCH('Capacity Backing (Hide)'!BP$132,'Capacity Summary'!$B$139:$B$238,0),MATCH('Capacity Backing (Hide)'!$A179,'Capacity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(Hide)'!$A179,'Capacity Summary'!$I$138:$BH$138,0))&lt;&gt;0,INDEX('Capacity Summary'!$I$139:$BH$238,MATCH('Capacity Backing (Hide)'!BQ$132,'Capacity Summary'!$B$139:$B$238,0),MATCH('Capacity Backing (Hide)'!$A179,'Capacity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(Hide)'!$A179,'Capacity Summary'!$I$138:$BH$138,0))&lt;&gt;0,INDEX('Capacity Summary'!$I$139:$BH$238,MATCH('Capacity Backing (Hide)'!BR$132,'Capacity Summary'!$B$139:$B$238,0),MATCH('Capacity Backing (Hide)'!$A179,'Capacity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(Hide)'!$A179,'Capacity Summary'!$I$138:$BH$138,0))&lt;&gt;0,INDEX('Capacity Summary'!$I$139:$BH$238,MATCH('Capacity Backing (Hide)'!BS$132,'Capacity Summary'!$B$139:$B$238,0),MATCH('Capacity Backing (Hide)'!$A179,'Capacity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(Hide)'!$A179,'Capacity Summary'!$I$138:$BH$138,0))&lt;&gt;0,INDEX('Capacity Summary'!$I$139:$BH$238,MATCH('Capacity Backing (Hide)'!BT$132,'Capacity Summary'!$B$139:$B$238,0),MATCH('Capacity Backing (Hide)'!$A179,'Capacity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(Hide)'!$A179,'Capacity Summary'!$I$138:$BH$138,0))&lt;&gt;0,INDEX('Capacity Summary'!$I$139:$BH$238,MATCH('Capacity Backing (Hide)'!BU$132,'Capacity Summary'!$B$139:$B$238,0),MATCH('Capacity Backing (Hide)'!$A179,'Capacity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(Hide)'!$A179,'Capacity Summary'!$I$138:$BH$138,0))&lt;&gt;0,INDEX('Capacity Summary'!$I$139:$BH$238,MATCH('Capacity Backing (Hide)'!BV$132,'Capacity Summary'!$B$139:$B$238,0),MATCH('Capacity Backing (Hide)'!$A179,'Capacity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(Hide)'!$A179,'Capacity Summary'!$I$138:$BH$138,0))&lt;&gt;0,INDEX('Capacity Summary'!$I$139:$BH$238,MATCH('Capacity Backing (Hide)'!BW$132,'Capacity Summary'!$B$139:$B$238,0),MATCH('Capacity Backing (Hide)'!$A179,'Capacity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(Hide)'!$A179,'Capacity Summary'!$I$138:$BH$138,0))&lt;&gt;0,INDEX('Capacity Summary'!$I$139:$BH$238,MATCH('Capacity Backing (Hide)'!BX$132,'Capacity Summary'!$B$139:$B$238,0),MATCH('Capacity Backing (Hide)'!$A179,'Capacity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(Hide)'!$A179,'Capacity Summary'!$I$138:$BH$138,0))&lt;&gt;0,INDEX('Capacity Summary'!$I$139:$BH$238,MATCH('Capacity Backing (Hide)'!BY$132,'Capacity Summary'!$B$139:$B$238,0),MATCH('Capacity Backing (Hide)'!$A179,'Capacity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(Hide)'!$A179,'Capacity Summary'!$I$138:$BH$138,0))&lt;&gt;0,INDEX('Capacity Summary'!$I$139:$BH$238,MATCH('Capacity Backing (Hide)'!BZ$132,'Capacity Summary'!$B$139:$B$238,0),MATCH('Capacity Backing (Hide)'!$A179,'Capacity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(Hide)'!$A179,'Capacity Summary'!$I$138:$BH$138,0))&lt;&gt;0,INDEX('Capacity Summary'!$I$139:$BH$238,MATCH('Capacity Backing (Hide)'!CA$132,'Capacity Summary'!$B$139:$B$238,0),MATCH('Capacity Backing (Hide)'!$A179,'Capacity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(Hide)'!$A179,'Capacity Summary'!$I$138:$BH$138,0))&lt;&gt;0,INDEX('Capacity Summary'!$I$139:$BH$238,MATCH('Capacity Backing (Hide)'!CB$132,'Capacity Summary'!$B$139:$B$238,0),MATCH('Capacity Backing (Hide)'!$A179,'Capacity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(Hide)'!$A179,'Capacity Summary'!$I$138:$BH$138,0))&lt;&gt;0,INDEX('Capacity Summary'!$I$139:$BH$238,MATCH('Capacity Backing (Hide)'!CC$132,'Capacity Summary'!$B$139:$B$238,0),MATCH('Capacity Backing (Hide)'!$A179,'Capacity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(Hide)'!$A179,'Capacity Summary'!$I$138:$BH$138,0))&lt;&gt;0,INDEX('Capacity Summary'!$I$139:$BH$238,MATCH('Capacity Backing (Hide)'!CD$132,'Capacity Summary'!$B$139:$B$238,0),MATCH('Capacity Backing (Hide)'!$A179,'Capacity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(Hide)'!$A179,'Capacity Summary'!$I$138:$BH$138,0))&lt;&gt;0,INDEX('Capacity Summary'!$I$139:$BH$238,MATCH('Capacity Backing (Hide)'!CE$132,'Capacity Summary'!$B$139:$B$238,0),MATCH('Capacity Backing (Hide)'!$A179,'Capacity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(Hide)'!$A179,'Capacity Summary'!$I$138:$BH$138,0))&lt;&gt;0,INDEX('Capacity Summary'!$I$139:$BH$238,MATCH('Capacity Backing (Hide)'!CF$132,'Capacity Summary'!$B$139:$B$238,0),MATCH('Capacity Backing (Hide)'!$A179,'Capacity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(Hide)'!$A179,'Capacity Summary'!$I$138:$BH$138,0))&lt;&gt;0,INDEX('Capacity Summary'!$I$139:$BH$238,MATCH('Capacity Backing (Hide)'!CG$132,'Capacity Summary'!$B$139:$B$238,0),MATCH('Capacity Backing (Hide)'!$A179,'Capacity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(Hide)'!$A179,'Capacity Summary'!$I$138:$BH$138,0))&lt;&gt;0,INDEX('Capacity Summary'!$I$139:$BH$238,MATCH('Capacity Backing (Hide)'!CH$132,'Capacity Summary'!$B$139:$B$238,0),MATCH('Capacity Backing (Hide)'!$A179,'Capacity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(Hide)'!$A179,'Capacity Summary'!$I$138:$BH$138,0))&lt;&gt;0,INDEX('Capacity Summary'!$I$139:$BH$238,MATCH('Capacity Backing (Hide)'!CI$132,'Capacity Summary'!$B$139:$B$238,0),MATCH('Capacity Backing (Hide)'!$A179,'Capacity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(Hide)'!$A179,'Capacity Summary'!$I$138:$BH$138,0))&lt;&gt;0,INDEX('Capacity Summary'!$I$139:$BH$238,MATCH('Capacity Backing (Hide)'!CJ$132,'Capacity Summary'!$B$139:$B$238,0),MATCH('Capacity Backing (Hide)'!$A179,'Capacity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(Hide)'!$A179,'Capacity Summary'!$I$138:$BH$138,0))&lt;&gt;0,INDEX('Capacity Summary'!$I$139:$BH$238,MATCH('Capacity Backing (Hide)'!CK$132,'Capacity Summary'!$B$139:$B$238,0),MATCH('Capacity Backing (Hide)'!$A179,'Capacity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(Hide)'!$A179,'Capacity Summary'!$I$138:$BH$138,0))&lt;&gt;0,INDEX('Capacity Summary'!$I$139:$BH$238,MATCH('Capacity Backing (Hide)'!CL$132,'Capacity Summary'!$B$139:$B$238,0),MATCH('Capacity Backing (Hide)'!$A179,'Capacity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(Hide)'!$A179,'Capacity Summary'!$I$138:$BH$138,0))&lt;&gt;0,INDEX('Capacity Summary'!$I$139:$BH$238,MATCH('Capacity Backing (Hide)'!CM$132,'Capacity Summary'!$B$139:$B$238,0),MATCH('Capacity Backing (Hide)'!$A179,'Capacity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(Hide)'!$A179,'Capacity Summary'!$I$138:$BH$138,0))&lt;&gt;0,INDEX('Capacity Summary'!$I$139:$BH$238,MATCH('Capacity Backing (Hide)'!CN$132,'Capacity Summary'!$B$139:$B$238,0),MATCH('Capacity Backing (Hide)'!$A179,'Capacity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(Hide)'!$A179,'Capacity Summary'!$I$138:$BH$138,0))&lt;&gt;0,INDEX('Capacity Summary'!$I$139:$BH$238,MATCH('Capacity Backing (Hide)'!CO$132,'Capacity Summary'!$B$139:$B$238,0),MATCH('Capacity Backing (Hide)'!$A179,'Capacity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(Hide)'!$A179,'Capacity Summary'!$I$138:$BH$138,0))&lt;&gt;0,INDEX('Capacity Summary'!$I$139:$BH$238,MATCH('Capacity Backing (Hide)'!CP$132,'Capacity Summary'!$B$139:$B$238,0),MATCH('Capacity Backing (Hide)'!$A179,'Capacity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(Hide)'!$A179,'Capacity Summary'!$I$138:$BH$138,0))&lt;&gt;0,INDEX('Capacity Summary'!$I$139:$BH$238,MATCH('Capacity Backing (Hide)'!CQ$132,'Capacity Summary'!$B$139:$B$238,0),MATCH('Capacity Backing (Hide)'!$A179,'Capacity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(Hide)'!$A179,'Capacity Summary'!$I$138:$BH$138,0))&lt;&gt;0,INDEX('Capacity Summary'!$I$139:$BH$238,MATCH('Capacity Backing (Hide)'!CR$132,'Capacity Summary'!$B$139:$B$238,0),MATCH('Capacity Backing (Hide)'!$A179,'Capacity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(Hide)'!$A179,'Capacity Summary'!$I$138:$BH$138,0))&lt;&gt;0,INDEX('Capacity Summary'!$I$139:$BH$238,MATCH('Capacity Backing (Hide)'!CS$132,'Capacity Summary'!$B$139:$B$238,0),MATCH('Capacity Backing (Hide)'!$A179,'Capacity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(Hide)'!$A179,'Capacity Summary'!$I$138:$BH$138,0))&lt;&gt;0,INDEX('Capacity Summary'!$I$139:$BH$238,MATCH('Capacity Backing (Hide)'!CT$132,'Capacity Summary'!$B$139:$B$238,0),MATCH('Capacity Backing (Hide)'!$A179,'Capacity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(Hide)'!$A179,'Capacity Summary'!$I$138:$BH$138,0))&lt;&gt;0,INDEX('Capacity Summary'!$I$139:$BH$238,MATCH('Capacity Backing (Hide)'!CU$132,'Capacity Summary'!$B$139:$B$238,0),MATCH('Capacity Backing (Hide)'!$A179,'Capacity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(Hide)'!$A179,'Capacity Summary'!$I$138:$BH$138,0))&lt;&gt;0,INDEX('Capacity Summary'!$I$139:$BH$238,MATCH('Capacity Backing (Hide)'!CV$132,'Capacity Summary'!$B$139:$B$238,0),MATCH('Capacity Backing (Hide)'!$A179,'Capacity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(Hide)'!$A179,'Capacity Summary'!$I$138:$BH$138,0))&lt;&gt;0,INDEX('Capacity Summary'!$I$139:$BH$238,MATCH('Capacity Backing (Hide)'!CW$132,'Capacity Summary'!$B$139:$B$238,0),MATCH('Capacity Backing (Hide)'!$A179,'Capacity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0" spans="1:101" x14ac:dyDescent="0.35">
      <c r="A180" s="2">
        <f ca="1">'Required Capacity (Hide)'!E50</f>
        <v>44519</v>
      </c>
      <c r="B18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(Hide)'!$A180,'Capacity Summary'!$I$138:$BH$138,0))&lt;&gt;0,INDEX('Capacity Summary'!$I$139:$BH$238,MATCH('Capacity Backing (Hide)'!B$132,'Capacity Summary'!$B$139:$B$238,0),MATCH('Capacity Backing (Hide)'!$A180,'Capacity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(Hide)'!$A180,'Capacity Summary'!$I$138:$BH$138,0))&lt;&gt;0,INDEX('Capacity Summary'!$I$139:$BH$238,MATCH('Capacity Backing (Hide)'!C$132,'Capacity Summary'!$B$139:$B$238,0),MATCH('Capacity Backing (Hide)'!$A180,'Capacity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(Hide)'!$A180,'Capacity Summary'!$I$138:$BH$138,0))&lt;&gt;0,INDEX('Capacity Summary'!$I$139:$BH$238,MATCH('Capacity Backing (Hide)'!D$132,'Capacity Summary'!$B$139:$B$238,0),MATCH('Capacity Backing (Hide)'!$A180,'Capacity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(Hide)'!$A180,'Capacity Summary'!$I$138:$BH$138,0))&lt;&gt;0,INDEX('Capacity Summary'!$I$139:$BH$238,MATCH('Capacity Backing (Hide)'!E$132,'Capacity Summary'!$B$139:$B$238,0),MATCH('Capacity Backing (Hide)'!$A180,'Capacity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(Hide)'!$A180,'Capacity Summary'!$I$138:$BH$138,0))&lt;&gt;0,INDEX('Capacity Summary'!$I$139:$BH$238,MATCH('Capacity Backing (Hide)'!F$132,'Capacity Summary'!$B$139:$B$238,0),MATCH('Capacity Backing (Hide)'!$A180,'Capacity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(Hide)'!$A180,'Capacity Summary'!$I$138:$BH$138,0))&lt;&gt;0,INDEX('Capacity Summary'!$I$139:$BH$238,MATCH('Capacity Backing (Hide)'!G$132,'Capacity Summary'!$B$139:$B$238,0),MATCH('Capacity Backing (Hide)'!$A180,'Capacity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(Hide)'!$A180,'Capacity Summary'!$I$138:$BH$138,0))&lt;&gt;0,INDEX('Capacity Summary'!$I$139:$BH$238,MATCH('Capacity Backing (Hide)'!H$132,'Capacity Summary'!$B$139:$B$238,0),MATCH('Capacity Backing (Hide)'!$A180,'Capacity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(Hide)'!$A180,'Capacity Summary'!$I$138:$BH$138,0))&lt;&gt;0,INDEX('Capacity Summary'!$I$139:$BH$238,MATCH('Capacity Backing (Hide)'!I$132,'Capacity Summary'!$B$139:$B$238,0),MATCH('Capacity Backing (Hide)'!$A180,'Capacity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(Hide)'!$A180,'Capacity Summary'!$I$138:$BH$138,0))&lt;&gt;0,INDEX('Capacity Summary'!$I$139:$BH$238,MATCH('Capacity Backing (Hide)'!J$132,'Capacity Summary'!$B$139:$B$238,0),MATCH('Capacity Backing (Hide)'!$A180,'Capacity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(Hide)'!$A180,'Capacity Summary'!$I$138:$BH$138,0))&lt;&gt;0,INDEX('Capacity Summary'!$I$139:$BH$238,MATCH('Capacity Backing (Hide)'!K$132,'Capacity Summary'!$B$139:$B$238,0),MATCH('Capacity Backing (Hide)'!$A180,'Capacity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(Hide)'!$A180,'Capacity Summary'!$I$138:$BH$138,0))&lt;&gt;0,INDEX('Capacity Summary'!$I$139:$BH$238,MATCH('Capacity Backing (Hide)'!L$132,'Capacity Summary'!$B$139:$B$238,0),MATCH('Capacity Backing (Hide)'!$A180,'Capacity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(Hide)'!$A180,'Capacity Summary'!$I$138:$BH$138,0))&lt;&gt;0,INDEX('Capacity Summary'!$I$139:$BH$238,MATCH('Capacity Backing (Hide)'!M$132,'Capacity Summary'!$B$139:$B$238,0),MATCH('Capacity Backing (Hide)'!$A180,'Capacity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(Hide)'!$A180,'Capacity Summary'!$I$138:$BH$138,0))&lt;&gt;0,INDEX('Capacity Summary'!$I$139:$BH$238,MATCH('Capacity Backing (Hide)'!N$132,'Capacity Summary'!$B$139:$B$238,0),MATCH('Capacity Backing (Hide)'!$A180,'Capacity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(Hide)'!$A180,'Capacity Summary'!$I$138:$BH$138,0))&lt;&gt;0,INDEX('Capacity Summary'!$I$139:$BH$238,MATCH('Capacity Backing (Hide)'!O$132,'Capacity Summary'!$B$139:$B$238,0),MATCH('Capacity Backing (Hide)'!$A180,'Capacity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(Hide)'!$A180,'Capacity Summary'!$I$138:$BH$138,0))&lt;&gt;0,INDEX('Capacity Summary'!$I$139:$BH$238,MATCH('Capacity Backing (Hide)'!P$132,'Capacity Summary'!$B$139:$B$238,0),MATCH('Capacity Backing (Hide)'!$A180,'Capacity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(Hide)'!$A180,'Capacity Summary'!$I$138:$BH$138,0))&lt;&gt;0,INDEX('Capacity Summary'!$I$139:$BH$238,MATCH('Capacity Backing (Hide)'!Q$132,'Capacity Summary'!$B$139:$B$238,0),MATCH('Capacity Backing (Hide)'!$A180,'Capacity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(Hide)'!$A180,'Capacity Summary'!$I$138:$BH$138,0))&lt;&gt;0,INDEX('Capacity Summary'!$I$139:$BH$238,MATCH('Capacity Backing (Hide)'!R$132,'Capacity Summary'!$B$139:$B$238,0),MATCH('Capacity Backing (Hide)'!$A180,'Capacity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(Hide)'!$A180,'Capacity Summary'!$I$138:$BH$138,0))&lt;&gt;0,INDEX('Capacity Summary'!$I$139:$BH$238,MATCH('Capacity Backing (Hide)'!S$132,'Capacity Summary'!$B$139:$B$238,0),MATCH('Capacity Backing (Hide)'!$A180,'Capacity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(Hide)'!$A180,'Capacity Summary'!$I$138:$BH$138,0))&lt;&gt;0,INDEX('Capacity Summary'!$I$139:$BH$238,MATCH('Capacity Backing (Hide)'!T$132,'Capacity Summary'!$B$139:$B$238,0),MATCH('Capacity Backing (Hide)'!$A180,'Capacity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(Hide)'!$A180,'Capacity Summary'!$I$138:$BH$138,0))&lt;&gt;0,INDEX('Capacity Summary'!$I$139:$BH$238,MATCH('Capacity Backing (Hide)'!U$132,'Capacity Summary'!$B$139:$B$238,0),MATCH('Capacity Backing (Hide)'!$A180,'Capacity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(Hide)'!$A180,'Capacity Summary'!$I$138:$BH$138,0))&lt;&gt;0,INDEX('Capacity Summary'!$I$139:$BH$238,MATCH('Capacity Backing (Hide)'!V$132,'Capacity Summary'!$B$139:$B$238,0),MATCH('Capacity Backing (Hide)'!$A180,'Capacity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(Hide)'!$A180,'Capacity Summary'!$I$138:$BH$138,0))&lt;&gt;0,INDEX('Capacity Summary'!$I$139:$BH$238,MATCH('Capacity Backing (Hide)'!W$132,'Capacity Summary'!$B$139:$B$238,0),MATCH('Capacity Backing (Hide)'!$A180,'Capacity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(Hide)'!$A180,'Capacity Summary'!$I$138:$BH$138,0))&lt;&gt;0,INDEX('Capacity Summary'!$I$139:$BH$238,MATCH('Capacity Backing (Hide)'!X$132,'Capacity Summary'!$B$139:$B$238,0),MATCH('Capacity Backing (Hide)'!$A180,'Capacity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(Hide)'!$A180,'Capacity Summary'!$I$138:$BH$138,0))&lt;&gt;0,INDEX('Capacity Summary'!$I$139:$BH$238,MATCH('Capacity Backing (Hide)'!Y$132,'Capacity Summary'!$B$139:$B$238,0),MATCH('Capacity Backing (Hide)'!$A180,'Capacity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(Hide)'!$A180,'Capacity Summary'!$I$138:$BH$138,0))&lt;&gt;0,INDEX('Capacity Summary'!$I$139:$BH$238,MATCH('Capacity Backing (Hide)'!Z$132,'Capacity Summary'!$B$139:$B$238,0),MATCH('Capacity Backing (Hide)'!$A180,'Capacity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(Hide)'!$A180,'Capacity Summary'!$I$138:$BH$138,0))&lt;&gt;0,INDEX('Capacity Summary'!$I$139:$BH$238,MATCH('Capacity Backing (Hide)'!AA$132,'Capacity Summary'!$B$139:$B$238,0),MATCH('Capacity Backing (Hide)'!$A180,'Capacity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(Hide)'!$A180,'Capacity Summary'!$I$138:$BH$138,0))&lt;&gt;0,INDEX('Capacity Summary'!$I$139:$BH$238,MATCH('Capacity Backing (Hide)'!AB$132,'Capacity Summary'!$B$139:$B$238,0),MATCH('Capacity Backing (Hide)'!$A180,'Capacity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(Hide)'!$A180,'Capacity Summary'!$I$138:$BH$138,0))&lt;&gt;0,INDEX('Capacity Summary'!$I$139:$BH$238,MATCH('Capacity Backing (Hide)'!AC$132,'Capacity Summary'!$B$139:$B$238,0),MATCH('Capacity Backing (Hide)'!$A180,'Capacity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(Hide)'!$A180,'Capacity Summary'!$I$138:$BH$138,0))&lt;&gt;0,INDEX('Capacity Summary'!$I$139:$BH$238,MATCH('Capacity Backing (Hide)'!AD$132,'Capacity Summary'!$B$139:$B$238,0),MATCH('Capacity Backing (Hide)'!$A180,'Capacity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(Hide)'!$A180,'Capacity Summary'!$I$138:$BH$138,0))&lt;&gt;0,INDEX('Capacity Summary'!$I$139:$BH$238,MATCH('Capacity Backing (Hide)'!AE$132,'Capacity Summary'!$B$139:$B$238,0),MATCH('Capacity Backing (Hide)'!$A180,'Capacity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(Hide)'!$A180,'Capacity Summary'!$I$138:$BH$138,0))&lt;&gt;0,INDEX('Capacity Summary'!$I$139:$BH$238,MATCH('Capacity Backing (Hide)'!AF$132,'Capacity Summary'!$B$139:$B$238,0),MATCH('Capacity Backing (Hide)'!$A180,'Capacity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(Hide)'!$A180,'Capacity Summary'!$I$138:$BH$138,0))&lt;&gt;0,INDEX('Capacity Summary'!$I$139:$BH$238,MATCH('Capacity Backing (Hide)'!AG$132,'Capacity Summary'!$B$139:$B$238,0),MATCH('Capacity Backing (Hide)'!$A180,'Capacity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(Hide)'!$A180,'Capacity Summary'!$I$138:$BH$138,0))&lt;&gt;0,INDEX('Capacity Summary'!$I$139:$BH$238,MATCH('Capacity Backing (Hide)'!AH$132,'Capacity Summary'!$B$139:$B$238,0),MATCH('Capacity Backing (Hide)'!$A180,'Capacity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(Hide)'!$A180,'Capacity Summary'!$I$138:$BH$138,0))&lt;&gt;0,INDEX('Capacity Summary'!$I$139:$BH$238,MATCH('Capacity Backing (Hide)'!AI$132,'Capacity Summary'!$B$139:$B$238,0),MATCH('Capacity Backing (Hide)'!$A180,'Capacity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(Hide)'!$A180,'Capacity Summary'!$I$138:$BH$138,0))&lt;&gt;0,INDEX('Capacity Summary'!$I$139:$BH$238,MATCH('Capacity Backing (Hide)'!AJ$132,'Capacity Summary'!$B$139:$B$238,0),MATCH('Capacity Backing (Hide)'!$A180,'Capacity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(Hide)'!$A180,'Capacity Summary'!$I$138:$BH$138,0))&lt;&gt;0,INDEX('Capacity Summary'!$I$139:$BH$238,MATCH('Capacity Backing (Hide)'!AK$132,'Capacity Summary'!$B$139:$B$238,0),MATCH('Capacity Backing (Hide)'!$A180,'Capacity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(Hide)'!$A180,'Capacity Summary'!$I$138:$BH$138,0))&lt;&gt;0,INDEX('Capacity Summary'!$I$139:$BH$238,MATCH('Capacity Backing (Hide)'!AL$132,'Capacity Summary'!$B$139:$B$238,0),MATCH('Capacity Backing (Hide)'!$A180,'Capacity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(Hide)'!$A180,'Capacity Summary'!$I$138:$BH$138,0))&lt;&gt;0,INDEX('Capacity Summary'!$I$139:$BH$238,MATCH('Capacity Backing (Hide)'!AM$132,'Capacity Summary'!$B$139:$B$238,0),MATCH('Capacity Backing (Hide)'!$A180,'Capacity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(Hide)'!$A180,'Capacity Summary'!$I$138:$BH$138,0))&lt;&gt;0,INDEX('Capacity Summary'!$I$139:$BH$238,MATCH('Capacity Backing (Hide)'!AN$132,'Capacity Summary'!$B$139:$B$238,0),MATCH('Capacity Backing (Hide)'!$A180,'Capacity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(Hide)'!$A180,'Capacity Summary'!$I$138:$BH$138,0))&lt;&gt;0,INDEX('Capacity Summary'!$I$139:$BH$238,MATCH('Capacity Backing (Hide)'!AO$132,'Capacity Summary'!$B$139:$B$238,0),MATCH('Capacity Backing (Hide)'!$A180,'Capacity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(Hide)'!$A180,'Capacity Summary'!$I$138:$BH$138,0))&lt;&gt;0,INDEX('Capacity Summary'!$I$139:$BH$238,MATCH('Capacity Backing (Hide)'!AP$132,'Capacity Summary'!$B$139:$B$238,0),MATCH('Capacity Backing (Hide)'!$A180,'Capacity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(Hide)'!$A180,'Capacity Summary'!$I$138:$BH$138,0))&lt;&gt;0,INDEX('Capacity Summary'!$I$139:$BH$238,MATCH('Capacity Backing (Hide)'!AQ$132,'Capacity Summary'!$B$139:$B$238,0),MATCH('Capacity Backing (Hide)'!$A180,'Capacity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(Hide)'!$A180,'Capacity Summary'!$I$138:$BH$138,0))&lt;&gt;0,INDEX('Capacity Summary'!$I$139:$BH$238,MATCH('Capacity Backing (Hide)'!AR$132,'Capacity Summary'!$B$139:$B$238,0),MATCH('Capacity Backing (Hide)'!$A180,'Capacity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(Hide)'!$A180,'Capacity Summary'!$I$138:$BH$138,0))&lt;&gt;0,INDEX('Capacity Summary'!$I$139:$BH$238,MATCH('Capacity Backing (Hide)'!AS$132,'Capacity Summary'!$B$139:$B$238,0),MATCH('Capacity Backing (Hide)'!$A180,'Capacity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(Hide)'!$A180,'Capacity Summary'!$I$138:$BH$138,0))&lt;&gt;0,INDEX('Capacity Summary'!$I$139:$BH$238,MATCH('Capacity Backing (Hide)'!AT$132,'Capacity Summary'!$B$139:$B$238,0),MATCH('Capacity Backing (Hide)'!$A180,'Capacity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(Hide)'!$A180,'Capacity Summary'!$I$138:$BH$138,0))&lt;&gt;0,INDEX('Capacity Summary'!$I$139:$BH$238,MATCH('Capacity Backing (Hide)'!AU$132,'Capacity Summary'!$B$139:$B$238,0),MATCH('Capacity Backing (Hide)'!$A180,'Capacity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(Hide)'!$A180,'Capacity Summary'!$I$138:$BH$138,0))&lt;&gt;0,INDEX('Capacity Summary'!$I$139:$BH$238,MATCH('Capacity Backing (Hide)'!AV$132,'Capacity Summary'!$B$139:$B$238,0),MATCH('Capacity Backing (Hide)'!$A180,'Capacity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(Hide)'!$A180,'Capacity Summary'!$I$138:$BH$138,0))&lt;&gt;0,INDEX('Capacity Summary'!$I$139:$BH$238,MATCH('Capacity Backing (Hide)'!AW$132,'Capacity Summary'!$B$139:$B$238,0),MATCH('Capacity Backing (Hide)'!$A180,'Capacity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(Hide)'!$A180,'Capacity Summary'!$I$138:$BH$138,0))&lt;&gt;0,INDEX('Capacity Summary'!$I$139:$BH$238,MATCH('Capacity Backing (Hide)'!AX$132,'Capacity Summary'!$B$139:$B$238,0),MATCH('Capacity Backing (Hide)'!$A180,'Capacity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(Hide)'!$A180,'Capacity Summary'!$I$138:$BH$138,0))&lt;&gt;0,INDEX('Capacity Summary'!$I$139:$BH$238,MATCH('Capacity Backing (Hide)'!AY$132,'Capacity Summary'!$B$139:$B$238,0),MATCH('Capacity Backing (Hide)'!$A180,'Capacity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(Hide)'!$A180,'Capacity Summary'!$I$138:$BH$138,0))&lt;&gt;0,INDEX('Capacity Summary'!$I$139:$BH$238,MATCH('Capacity Backing (Hide)'!AZ$132,'Capacity Summary'!$B$139:$B$238,0),MATCH('Capacity Backing (Hide)'!$A180,'Capacity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(Hide)'!$A180,'Capacity Summary'!$I$138:$BH$138,0))&lt;&gt;0,INDEX('Capacity Summary'!$I$139:$BH$238,MATCH('Capacity Backing (Hide)'!BA$132,'Capacity Summary'!$B$139:$B$238,0),MATCH('Capacity Backing (Hide)'!$A180,'Capacity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(Hide)'!$A180,'Capacity Summary'!$I$138:$BH$138,0))&lt;&gt;0,INDEX('Capacity Summary'!$I$139:$BH$238,MATCH('Capacity Backing (Hide)'!BB$132,'Capacity Summary'!$B$139:$B$238,0),MATCH('Capacity Backing (Hide)'!$A180,'Capacity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(Hide)'!$A180,'Capacity Summary'!$I$138:$BH$138,0))&lt;&gt;0,INDEX('Capacity Summary'!$I$139:$BH$238,MATCH('Capacity Backing (Hide)'!BC$132,'Capacity Summary'!$B$139:$B$238,0),MATCH('Capacity Backing (Hide)'!$A180,'Capacity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(Hide)'!$A180,'Capacity Summary'!$I$138:$BH$138,0))&lt;&gt;0,INDEX('Capacity Summary'!$I$139:$BH$238,MATCH('Capacity Backing (Hide)'!BD$132,'Capacity Summary'!$B$139:$B$238,0),MATCH('Capacity Backing (Hide)'!$A180,'Capacity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(Hide)'!$A180,'Capacity Summary'!$I$138:$BH$138,0))&lt;&gt;0,INDEX('Capacity Summary'!$I$139:$BH$238,MATCH('Capacity Backing (Hide)'!BE$132,'Capacity Summary'!$B$139:$B$238,0),MATCH('Capacity Backing (Hide)'!$A180,'Capacity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(Hide)'!$A180,'Capacity Summary'!$I$138:$BH$138,0))&lt;&gt;0,INDEX('Capacity Summary'!$I$139:$BH$238,MATCH('Capacity Backing (Hide)'!BF$132,'Capacity Summary'!$B$139:$B$238,0),MATCH('Capacity Backing (Hide)'!$A180,'Capacity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(Hide)'!$A180,'Capacity Summary'!$I$138:$BH$138,0))&lt;&gt;0,INDEX('Capacity Summary'!$I$139:$BH$238,MATCH('Capacity Backing (Hide)'!BG$132,'Capacity Summary'!$B$139:$B$238,0),MATCH('Capacity Backing (Hide)'!$A180,'Capacity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(Hide)'!$A180,'Capacity Summary'!$I$138:$BH$138,0))&lt;&gt;0,INDEX('Capacity Summary'!$I$139:$BH$238,MATCH('Capacity Backing (Hide)'!BH$132,'Capacity Summary'!$B$139:$B$238,0),MATCH('Capacity Backing (Hide)'!$A180,'Capacity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(Hide)'!$A180,'Capacity Summary'!$I$138:$BH$138,0))&lt;&gt;0,INDEX('Capacity Summary'!$I$139:$BH$238,MATCH('Capacity Backing (Hide)'!BI$132,'Capacity Summary'!$B$139:$B$238,0),MATCH('Capacity Backing (Hide)'!$A180,'Capacity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(Hide)'!$A180,'Capacity Summary'!$I$138:$BH$138,0))&lt;&gt;0,INDEX('Capacity Summary'!$I$139:$BH$238,MATCH('Capacity Backing (Hide)'!BJ$132,'Capacity Summary'!$B$139:$B$238,0),MATCH('Capacity Backing (Hide)'!$A180,'Capacity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(Hide)'!$A180,'Capacity Summary'!$I$138:$BH$138,0))&lt;&gt;0,INDEX('Capacity Summary'!$I$139:$BH$238,MATCH('Capacity Backing (Hide)'!BK$132,'Capacity Summary'!$B$139:$B$238,0),MATCH('Capacity Backing (Hide)'!$A180,'Capacity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(Hide)'!$A180,'Capacity Summary'!$I$138:$BH$138,0))&lt;&gt;0,INDEX('Capacity Summary'!$I$139:$BH$238,MATCH('Capacity Backing (Hide)'!BL$132,'Capacity Summary'!$B$139:$B$238,0),MATCH('Capacity Backing (Hide)'!$A180,'Capacity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(Hide)'!$A180,'Capacity Summary'!$I$138:$BH$138,0))&lt;&gt;0,INDEX('Capacity Summary'!$I$139:$BH$238,MATCH('Capacity Backing (Hide)'!BM$132,'Capacity Summary'!$B$139:$B$238,0),MATCH('Capacity Backing (Hide)'!$A180,'Capacity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(Hide)'!$A180,'Capacity Summary'!$I$138:$BH$138,0))&lt;&gt;0,INDEX('Capacity Summary'!$I$139:$BH$238,MATCH('Capacity Backing (Hide)'!BN$132,'Capacity Summary'!$B$139:$B$238,0),MATCH('Capacity Backing (Hide)'!$A180,'Capacity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(Hide)'!$A180,'Capacity Summary'!$I$138:$BH$138,0))&lt;&gt;0,INDEX('Capacity Summary'!$I$139:$BH$238,MATCH('Capacity Backing (Hide)'!BO$132,'Capacity Summary'!$B$139:$B$238,0),MATCH('Capacity Backing (Hide)'!$A180,'Capacity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(Hide)'!$A180,'Capacity Summary'!$I$138:$BH$138,0))&lt;&gt;0,INDEX('Capacity Summary'!$I$139:$BH$238,MATCH('Capacity Backing (Hide)'!BP$132,'Capacity Summary'!$B$139:$B$238,0),MATCH('Capacity Backing (Hide)'!$A180,'Capacity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(Hide)'!$A180,'Capacity Summary'!$I$138:$BH$138,0))&lt;&gt;0,INDEX('Capacity Summary'!$I$139:$BH$238,MATCH('Capacity Backing (Hide)'!BQ$132,'Capacity Summary'!$B$139:$B$238,0),MATCH('Capacity Backing (Hide)'!$A180,'Capacity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(Hide)'!$A180,'Capacity Summary'!$I$138:$BH$138,0))&lt;&gt;0,INDEX('Capacity Summary'!$I$139:$BH$238,MATCH('Capacity Backing (Hide)'!BR$132,'Capacity Summary'!$B$139:$B$238,0),MATCH('Capacity Backing (Hide)'!$A180,'Capacity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(Hide)'!$A180,'Capacity Summary'!$I$138:$BH$138,0))&lt;&gt;0,INDEX('Capacity Summary'!$I$139:$BH$238,MATCH('Capacity Backing (Hide)'!BS$132,'Capacity Summary'!$B$139:$B$238,0),MATCH('Capacity Backing (Hide)'!$A180,'Capacity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(Hide)'!$A180,'Capacity Summary'!$I$138:$BH$138,0))&lt;&gt;0,INDEX('Capacity Summary'!$I$139:$BH$238,MATCH('Capacity Backing (Hide)'!BT$132,'Capacity Summary'!$B$139:$B$238,0),MATCH('Capacity Backing (Hide)'!$A180,'Capacity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(Hide)'!$A180,'Capacity Summary'!$I$138:$BH$138,0))&lt;&gt;0,INDEX('Capacity Summary'!$I$139:$BH$238,MATCH('Capacity Backing (Hide)'!BU$132,'Capacity Summary'!$B$139:$B$238,0),MATCH('Capacity Backing (Hide)'!$A180,'Capacity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(Hide)'!$A180,'Capacity Summary'!$I$138:$BH$138,0))&lt;&gt;0,INDEX('Capacity Summary'!$I$139:$BH$238,MATCH('Capacity Backing (Hide)'!BV$132,'Capacity Summary'!$B$139:$B$238,0),MATCH('Capacity Backing (Hide)'!$A180,'Capacity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(Hide)'!$A180,'Capacity Summary'!$I$138:$BH$138,0))&lt;&gt;0,INDEX('Capacity Summary'!$I$139:$BH$238,MATCH('Capacity Backing (Hide)'!BW$132,'Capacity Summary'!$B$139:$B$238,0),MATCH('Capacity Backing (Hide)'!$A180,'Capacity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(Hide)'!$A180,'Capacity Summary'!$I$138:$BH$138,0))&lt;&gt;0,INDEX('Capacity Summary'!$I$139:$BH$238,MATCH('Capacity Backing (Hide)'!BX$132,'Capacity Summary'!$B$139:$B$238,0),MATCH('Capacity Backing (Hide)'!$A180,'Capacity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(Hide)'!$A180,'Capacity Summary'!$I$138:$BH$138,0))&lt;&gt;0,INDEX('Capacity Summary'!$I$139:$BH$238,MATCH('Capacity Backing (Hide)'!BY$132,'Capacity Summary'!$B$139:$B$238,0),MATCH('Capacity Backing (Hide)'!$A180,'Capacity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(Hide)'!$A180,'Capacity Summary'!$I$138:$BH$138,0))&lt;&gt;0,INDEX('Capacity Summary'!$I$139:$BH$238,MATCH('Capacity Backing (Hide)'!BZ$132,'Capacity Summary'!$B$139:$B$238,0),MATCH('Capacity Backing (Hide)'!$A180,'Capacity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(Hide)'!$A180,'Capacity Summary'!$I$138:$BH$138,0))&lt;&gt;0,INDEX('Capacity Summary'!$I$139:$BH$238,MATCH('Capacity Backing (Hide)'!CA$132,'Capacity Summary'!$B$139:$B$238,0),MATCH('Capacity Backing (Hide)'!$A180,'Capacity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(Hide)'!$A180,'Capacity Summary'!$I$138:$BH$138,0))&lt;&gt;0,INDEX('Capacity Summary'!$I$139:$BH$238,MATCH('Capacity Backing (Hide)'!CB$132,'Capacity Summary'!$B$139:$B$238,0),MATCH('Capacity Backing (Hide)'!$A180,'Capacity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(Hide)'!$A180,'Capacity Summary'!$I$138:$BH$138,0))&lt;&gt;0,INDEX('Capacity Summary'!$I$139:$BH$238,MATCH('Capacity Backing (Hide)'!CC$132,'Capacity Summary'!$B$139:$B$238,0),MATCH('Capacity Backing (Hide)'!$A180,'Capacity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(Hide)'!$A180,'Capacity Summary'!$I$138:$BH$138,0))&lt;&gt;0,INDEX('Capacity Summary'!$I$139:$BH$238,MATCH('Capacity Backing (Hide)'!CD$132,'Capacity Summary'!$B$139:$B$238,0),MATCH('Capacity Backing (Hide)'!$A180,'Capacity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(Hide)'!$A180,'Capacity Summary'!$I$138:$BH$138,0))&lt;&gt;0,INDEX('Capacity Summary'!$I$139:$BH$238,MATCH('Capacity Backing (Hide)'!CE$132,'Capacity Summary'!$B$139:$B$238,0),MATCH('Capacity Backing (Hide)'!$A180,'Capacity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(Hide)'!$A180,'Capacity Summary'!$I$138:$BH$138,0))&lt;&gt;0,INDEX('Capacity Summary'!$I$139:$BH$238,MATCH('Capacity Backing (Hide)'!CF$132,'Capacity Summary'!$B$139:$B$238,0),MATCH('Capacity Backing (Hide)'!$A180,'Capacity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(Hide)'!$A180,'Capacity Summary'!$I$138:$BH$138,0))&lt;&gt;0,INDEX('Capacity Summary'!$I$139:$BH$238,MATCH('Capacity Backing (Hide)'!CG$132,'Capacity Summary'!$B$139:$B$238,0),MATCH('Capacity Backing (Hide)'!$A180,'Capacity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(Hide)'!$A180,'Capacity Summary'!$I$138:$BH$138,0))&lt;&gt;0,INDEX('Capacity Summary'!$I$139:$BH$238,MATCH('Capacity Backing (Hide)'!CH$132,'Capacity Summary'!$B$139:$B$238,0),MATCH('Capacity Backing (Hide)'!$A180,'Capacity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(Hide)'!$A180,'Capacity Summary'!$I$138:$BH$138,0))&lt;&gt;0,INDEX('Capacity Summary'!$I$139:$BH$238,MATCH('Capacity Backing (Hide)'!CI$132,'Capacity Summary'!$B$139:$B$238,0),MATCH('Capacity Backing (Hide)'!$A180,'Capacity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(Hide)'!$A180,'Capacity Summary'!$I$138:$BH$138,0))&lt;&gt;0,INDEX('Capacity Summary'!$I$139:$BH$238,MATCH('Capacity Backing (Hide)'!CJ$132,'Capacity Summary'!$B$139:$B$238,0),MATCH('Capacity Backing (Hide)'!$A180,'Capacity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(Hide)'!$A180,'Capacity Summary'!$I$138:$BH$138,0))&lt;&gt;0,INDEX('Capacity Summary'!$I$139:$BH$238,MATCH('Capacity Backing (Hide)'!CK$132,'Capacity Summary'!$B$139:$B$238,0),MATCH('Capacity Backing (Hide)'!$A180,'Capacity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(Hide)'!$A180,'Capacity Summary'!$I$138:$BH$138,0))&lt;&gt;0,INDEX('Capacity Summary'!$I$139:$BH$238,MATCH('Capacity Backing (Hide)'!CL$132,'Capacity Summary'!$B$139:$B$238,0),MATCH('Capacity Backing (Hide)'!$A180,'Capacity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(Hide)'!$A180,'Capacity Summary'!$I$138:$BH$138,0))&lt;&gt;0,INDEX('Capacity Summary'!$I$139:$BH$238,MATCH('Capacity Backing (Hide)'!CM$132,'Capacity Summary'!$B$139:$B$238,0),MATCH('Capacity Backing (Hide)'!$A180,'Capacity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(Hide)'!$A180,'Capacity Summary'!$I$138:$BH$138,0))&lt;&gt;0,INDEX('Capacity Summary'!$I$139:$BH$238,MATCH('Capacity Backing (Hide)'!CN$132,'Capacity Summary'!$B$139:$B$238,0),MATCH('Capacity Backing (Hide)'!$A180,'Capacity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(Hide)'!$A180,'Capacity Summary'!$I$138:$BH$138,0))&lt;&gt;0,INDEX('Capacity Summary'!$I$139:$BH$238,MATCH('Capacity Backing (Hide)'!CO$132,'Capacity Summary'!$B$139:$B$238,0),MATCH('Capacity Backing (Hide)'!$A180,'Capacity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(Hide)'!$A180,'Capacity Summary'!$I$138:$BH$138,0))&lt;&gt;0,INDEX('Capacity Summary'!$I$139:$BH$238,MATCH('Capacity Backing (Hide)'!CP$132,'Capacity Summary'!$B$139:$B$238,0),MATCH('Capacity Backing (Hide)'!$A180,'Capacity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(Hide)'!$A180,'Capacity Summary'!$I$138:$BH$138,0))&lt;&gt;0,INDEX('Capacity Summary'!$I$139:$BH$238,MATCH('Capacity Backing (Hide)'!CQ$132,'Capacity Summary'!$B$139:$B$238,0),MATCH('Capacity Backing (Hide)'!$A180,'Capacity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(Hide)'!$A180,'Capacity Summary'!$I$138:$BH$138,0))&lt;&gt;0,INDEX('Capacity Summary'!$I$139:$BH$238,MATCH('Capacity Backing (Hide)'!CR$132,'Capacity Summary'!$B$139:$B$238,0),MATCH('Capacity Backing (Hide)'!$A180,'Capacity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(Hide)'!$A180,'Capacity Summary'!$I$138:$BH$138,0))&lt;&gt;0,INDEX('Capacity Summary'!$I$139:$BH$238,MATCH('Capacity Backing (Hide)'!CS$132,'Capacity Summary'!$B$139:$B$238,0),MATCH('Capacity Backing (Hide)'!$A180,'Capacity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(Hide)'!$A180,'Capacity Summary'!$I$138:$BH$138,0))&lt;&gt;0,INDEX('Capacity Summary'!$I$139:$BH$238,MATCH('Capacity Backing (Hide)'!CT$132,'Capacity Summary'!$B$139:$B$238,0),MATCH('Capacity Backing (Hide)'!$A180,'Capacity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(Hide)'!$A180,'Capacity Summary'!$I$138:$BH$138,0))&lt;&gt;0,INDEX('Capacity Summary'!$I$139:$BH$238,MATCH('Capacity Backing (Hide)'!CU$132,'Capacity Summary'!$B$139:$B$238,0),MATCH('Capacity Backing (Hide)'!$A180,'Capacity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(Hide)'!$A180,'Capacity Summary'!$I$138:$BH$138,0))&lt;&gt;0,INDEX('Capacity Summary'!$I$139:$BH$238,MATCH('Capacity Backing (Hide)'!CV$132,'Capacity Summary'!$B$139:$B$238,0),MATCH('Capacity Backing (Hide)'!$A180,'Capacity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(Hide)'!$A180,'Capacity Summary'!$I$138:$BH$138,0))&lt;&gt;0,INDEX('Capacity Summary'!$I$139:$BH$238,MATCH('Capacity Backing (Hide)'!CW$132,'Capacity Summary'!$B$139:$B$238,0),MATCH('Capacity Backing (Hide)'!$A180,'Capacity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1" spans="1:101" x14ac:dyDescent="0.35">
      <c r="A181" s="2">
        <f ca="1">'Required Capacity (Hide)'!E51</f>
        <v>44526</v>
      </c>
      <c r="B18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(Hide)'!$A181,'Capacity Summary'!$I$138:$BH$138,0))&lt;&gt;0,INDEX('Capacity Summary'!$I$139:$BH$238,MATCH('Capacity Backing (Hide)'!B$132,'Capacity Summary'!$B$139:$B$238,0),MATCH('Capacity Backing (Hide)'!$A181,'Capacity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(Hide)'!$A181,'Capacity Summary'!$I$138:$BH$138,0))&lt;&gt;0,INDEX('Capacity Summary'!$I$139:$BH$238,MATCH('Capacity Backing (Hide)'!C$132,'Capacity Summary'!$B$139:$B$238,0),MATCH('Capacity Backing (Hide)'!$A181,'Capacity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(Hide)'!$A181,'Capacity Summary'!$I$138:$BH$138,0))&lt;&gt;0,INDEX('Capacity Summary'!$I$139:$BH$238,MATCH('Capacity Backing (Hide)'!D$132,'Capacity Summary'!$B$139:$B$238,0),MATCH('Capacity Backing (Hide)'!$A181,'Capacity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(Hide)'!$A181,'Capacity Summary'!$I$138:$BH$138,0))&lt;&gt;0,INDEX('Capacity Summary'!$I$139:$BH$238,MATCH('Capacity Backing (Hide)'!E$132,'Capacity Summary'!$B$139:$B$238,0),MATCH('Capacity Backing (Hide)'!$A181,'Capacity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(Hide)'!$A181,'Capacity Summary'!$I$138:$BH$138,0))&lt;&gt;0,INDEX('Capacity Summary'!$I$139:$BH$238,MATCH('Capacity Backing (Hide)'!F$132,'Capacity Summary'!$B$139:$B$238,0),MATCH('Capacity Backing (Hide)'!$A181,'Capacity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(Hide)'!$A181,'Capacity Summary'!$I$138:$BH$138,0))&lt;&gt;0,INDEX('Capacity Summary'!$I$139:$BH$238,MATCH('Capacity Backing (Hide)'!G$132,'Capacity Summary'!$B$139:$B$238,0),MATCH('Capacity Backing (Hide)'!$A181,'Capacity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(Hide)'!$A181,'Capacity Summary'!$I$138:$BH$138,0))&lt;&gt;0,INDEX('Capacity Summary'!$I$139:$BH$238,MATCH('Capacity Backing (Hide)'!H$132,'Capacity Summary'!$B$139:$B$238,0),MATCH('Capacity Backing (Hide)'!$A181,'Capacity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(Hide)'!$A181,'Capacity Summary'!$I$138:$BH$138,0))&lt;&gt;0,INDEX('Capacity Summary'!$I$139:$BH$238,MATCH('Capacity Backing (Hide)'!I$132,'Capacity Summary'!$B$139:$B$238,0),MATCH('Capacity Backing (Hide)'!$A181,'Capacity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(Hide)'!$A181,'Capacity Summary'!$I$138:$BH$138,0))&lt;&gt;0,INDEX('Capacity Summary'!$I$139:$BH$238,MATCH('Capacity Backing (Hide)'!J$132,'Capacity Summary'!$B$139:$B$238,0),MATCH('Capacity Backing (Hide)'!$A181,'Capacity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(Hide)'!$A181,'Capacity Summary'!$I$138:$BH$138,0))&lt;&gt;0,INDEX('Capacity Summary'!$I$139:$BH$238,MATCH('Capacity Backing (Hide)'!K$132,'Capacity Summary'!$B$139:$B$238,0),MATCH('Capacity Backing (Hide)'!$A181,'Capacity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(Hide)'!$A181,'Capacity Summary'!$I$138:$BH$138,0))&lt;&gt;0,INDEX('Capacity Summary'!$I$139:$BH$238,MATCH('Capacity Backing (Hide)'!L$132,'Capacity Summary'!$B$139:$B$238,0),MATCH('Capacity Backing (Hide)'!$A181,'Capacity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(Hide)'!$A181,'Capacity Summary'!$I$138:$BH$138,0))&lt;&gt;0,INDEX('Capacity Summary'!$I$139:$BH$238,MATCH('Capacity Backing (Hide)'!M$132,'Capacity Summary'!$B$139:$B$238,0),MATCH('Capacity Backing (Hide)'!$A181,'Capacity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(Hide)'!$A181,'Capacity Summary'!$I$138:$BH$138,0))&lt;&gt;0,INDEX('Capacity Summary'!$I$139:$BH$238,MATCH('Capacity Backing (Hide)'!N$132,'Capacity Summary'!$B$139:$B$238,0),MATCH('Capacity Backing (Hide)'!$A181,'Capacity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(Hide)'!$A181,'Capacity Summary'!$I$138:$BH$138,0))&lt;&gt;0,INDEX('Capacity Summary'!$I$139:$BH$238,MATCH('Capacity Backing (Hide)'!O$132,'Capacity Summary'!$B$139:$B$238,0),MATCH('Capacity Backing (Hide)'!$A181,'Capacity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(Hide)'!$A181,'Capacity Summary'!$I$138:$BH$138,0))&lt;&gt;0,INDEX('Capacity Summary'!$I$139:$BH$238,MATCH('Capacity Backing (Hide)'!P$132,'Capacity Summary'!$B$139:$B$238,0),MATCH('Capacity Backing (Hide)'!$A181,'Capacity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(Hide)'!$A181,'Capacity Summary'!$I$138:$BH$138,0))&lt;&gt;0,INDEX('Capacity Summary'!$I$139:$BH$238,MATCH('Capacity Backing (Hide)'!Q$132,'Capacity Summary'!$B$139:$B$238,0),MATCH('Capacity Backing (Hide)'!$A181,'Capacity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(Hide)'!$A181,'Capacity Summary'!$I$138:$BH$138,0))&lt;&gt;0,INDEX('Capacity Summary'!$I$139:$BH$238,MATCH('Capacity Backing (Hide)'!R$132,'Capacity Summary'!$B$139:$B$238,0),MATCH('Capacity Backing (Hide)'!$A181,'Capacity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(Hide)'!$A181,'Capacity Summary'!$I$138:$BH$138,0))&lt;&gt;0,INDEX('Capacity Summary'!$I$139:$BH$238,MATCH('Capacity Backing (Hide)'!S$132,'Capacity Summary'!$B$139:$B$238,0),MATCH('Capacity Backing (Hide)'!$A181,'Capacity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(Hide)'!$A181,'Capacity Summary'!$I$138:$BH$138,0))&lt;&gt;0,INDEX('Capacity Summary'!$I$139:$BH$238,MATCH('Capacity Backing (Hide)'!T$132,'Capacity Summary'!$B$139:$B$238,0),MATCH('Capacity Backing (Hide)'!$A181,'Capacity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(Hide)'!$A181,'Capacity Summary'!$I$138:$BH$138,0))&lt;&gt;0,INDEX('Capacity Summary'!$I$139:$BH$238,MATCH('Capacity Backing (Hide)'!U$132,'Capacity Summary'!$B$139:$B$238,0),MATCH('Capacity Backing (Hide)'!$A181,'Capacity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(Hide)'!$A181,'Capacity Summary'!$I$138:$BH$138,0))&lt;&gt;0,INDEX('Capacity Summary'!$I$139:$BH$238,MATCH('Capacity Backing (Hide)'!V$132,'Capacity Summary'!$B$139:$B$238,0),MATCH('Capacity Backing (Hide)'!$A181,'Capacity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(Hide)'!$A181,'Capacity Summary'!$I$138:$BH$138,0))&lt;&gt;0,INDEX('Capacity Summary'!$I$139:$BH$238,MATCH('Capacity Backing (Hide)'!W$132,'Capacity Summary'!$B$139:$B$238,0),MATCH('Capacity Backing (Hide)'!$A181,'Capacity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(Hide)'!$A181,'Capacity Summary'!$I$138:$BH$138,0))&lt;&gt;0,INDEX('Capacity Summary'!$I$139:$BH$238,MATCH('Capacity Backing (Hide)'!X$132,'Capacity Summary'!$B$139:$B$238,0),MATCH('Capacity Backing (Hide)'!$A181,'Capacity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(Hide)'!$A181,'Capacity Summary'!$I$138:$BH$138,0))&lt;&gt;0,INDEX('Capacity Summary'!$I$139:$BH$238,MATCH('Capacity Backing (Hide)'!Y$132,'Capacity Summary'!$B$139:$B$238,0),MATCH('Capacity Backing (Hide)'!$A181,'Capacity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(Hide)'!$A181,'Capacity Summary'!$I$138:$BH$138,0))&lt;&gt;0,INDEX('Capacity Summary'!$I$139:$BH$238,MATCH('Capacity Backing (Hide)'!Z$132,'Capacity Summary'!$B$139:$B$238,0),MATCH('Capacity Backing (Hide)'!$A181,'Capacity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(Hide)'!$A181,'Capacity Summary'!$I$138:$BH$138,0))&lt;&gt;0,INDEX('Capacity Summary'!$I$139:$BH$238,MATCH('Capacity Backing (Hide)'!AA$132,'Capacity Summary'!$B$139:$B$238,0),MATCH('Capacity Backing (Hide)'!$A181,'Capacity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(Hide)'!$A181,'Capacity Summary'!$I$138:$BH$138,0))&lt;&gt;0,INDEX('Capacity Summary'!$I$139:$BH$238,MATCH('Capacity Backing (Hide)'!AB$132,'Capacity Summary'!$B$139:$B$238,0),MATCH('Capacity Backing (Hide)'!$A181,'Capacity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(Hide)'!$A181,'Capacity Summary'!$I$138:$BH$138,0))&lt;&gt;0,INDEX('Capacity Summary'!$I$139:$BH$238,MATCH('Capacity Backing (Hide)'!AC$132,'Capacity Summary'!$B$139:$B$238,0),MATCH('Capacity Backing (Hide)'!$A181,'Capacity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(Hide)'!$A181,'Capacity Summary'!$I$138:$BH$138,0))&lt;&gt;0,INDEX('Capacity Summary'!$I$139:$BH$238,MATCH('Capacity Backing (Hide)'!AD$132,'Capacity Summary'!$B$139:$B$238,0),MATCH('Capacity Backing (Hide)'!$A181,'Capacity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(Hide)'!$A181,'Capacity Summary'!$I$138:$BH$138,0))&lt;&gt;0,INDEX('Capacity Summary'!$I$139:$BH$238,MATCH('Capacity Backing (Hide)'!AE$132,'Capacity Summary'!$B$139:$B$238,0),MATCH('Capacity Backing (Hide)'!$A181,'Capacity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(Hide)'!$A181,'Capacity Summary'!$I$138:$BH$138,0))&lt;&gt;0,INDEX('Capacity Summary'!$I$139:$BH$238,MATCH('Capacity Backing (Hide)'!AF$132,'Capacity Summary'!$B$139:$B$238,0),MATCH('Capacity Backing (Hide)'!$A181,'Capacity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(Hide)'!$A181,'Capacity Summary'!$I$138:$BH$138,0))&lt;&gt;0,INDEX('Capacity Summary'!$I$139:$BH$238,MATCH('Capacity Backing (Hide)'!AG$132,'Capacity Summary'!$B$139:$B$238,0),MATCH('Capacity Backing (Hide)'!$A181,'Capacity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(Hide)'!$A181,'Capacity Summary'!$I$138:$BH$138,0))&lt;&gt;0,INDEX('Capacity Summary'!$I$139:$BH$238,MATCH('Capacity Backing (Hide)'!AH$132,'Capacity Summary'!$B$139:$B$238,0),MATCH('Capacity Backing (Hide)'!$A181,'Capacity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(Hide)'!$A181,'Capacity Summary'!$I$138:$BH$138,0))&lt;&gt;0,INDEX('Capacity Summary'!$I$139:$BH$238,MATCH('Capacity Backing (Hide)'!AI$132,'Capacity Summary'!$B$139:$B$238,0),MATCH('Capacity Backing (Hide)'!$A181,'Capacity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(Hide)'!$A181,'Capacity Summary'!$I$138:$BH$138,0))&lt;&gt;0,INDEX('Capacity Summary'!$I$139:$BH$238,MATCH('Capacity Backing (Hide)'!AJ$132,'Capacity Summary'!$B$139:$B$238,0),MATCH('Capacity Backing (Hide)'!$A181,'Capacity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(Hide)'!$A181,'Capacity Summary'!$I$138:$BH$138,0))&lt;&gt;0,INDEX('Capacity Summary'!$I$139:$BH$238,MATCH('Capacity Backing (Hide)'!AK$132,'Capacity Summary'!$B$139:$B$238,0),MATCH('Capacity Backing (Hide)'!$A181,'Capacity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(Hide)'!$A181,'Capacity Summary'!$I$138:$BH$138,0))&lt;&gt;0,INDEX('Capacity Summary'!$I$139:$BH$238,MATCH('Capacity Backing (Hide)'!AL$132,'Capacity Summary'!$B$139:$B$238,0),MATCH('Capacity Backing (Hide)'!$A181,'Capacity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(Hide)'!$A181,'Capacity Summary'!$I$138:$BH$138,0))&lt;&gt;0,INDEX('Capacity Summary'!$I$139:$BH$238,MATCH('Capacity Backing (Hide)'!AM$132,'Capacity Summary'!$B$139:$B$238,0),MATCH('Capacity Backing (Hide)'!$A181,'Capacity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(Hide)'!$A181,'Capacity Summary'!$I$138:$BH$138,0))&lt;&gt;0,INDEX('Capacity Summary'!$I$139:$BH$238,MATCH('Capacity Backing (Hide)'!AN$132,'Capacity Summary'!$B$139:$B$238,0),MATCH('Capacity Backing (Hide)'!$A181,'Capacity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(Hide)'!$A181,'Capacity Summary'!$I$138:$BH$138,0))&lt;&gt;0,INDEX('Capacity Summary'!$I$139:$BH$238,MATCH('Capacity Backing (Hide)'!AO$132,'Capacity Summary'!$B$139:$B$238,0),MATCH('Capacity Backing (Hide)'!$A181,'Capacity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(Hide)'!$A181,'Capacity Summary'!$I$138:$BH$138,0))&lt;&gt;0,INDEX('Capacity Summary'!$I$139:$BH$238,MATCH('Capacity Backing (Hide)'!AP$132,'Capacity Summary'!$B$139:$B$238,0),MATCH('Capacity Backing (Hide)'!$A181,'Capacity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(Hide)'!$A181,'Capacity Summary'!$I$138:$BH$138,0))&lt;&gt;0,INDEX('Capacity Summary'!$I$139:$BH$238,MATCH('Capacity Backing (Hide)'!AQ$132,'Capacity Summary'!$B$139:$B$238,0),MATCH('Capacity Backing (Hide)'!$A181,'Capacity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(Hide)'!$A181,'Capacity Summary'!$I$138:$BH$138,0))&lt;&gt;0,INDEX('Capacity Summary'!$I$139:$BH$238,MATCH('Capacity Backing (Hide)'!AR$132,'Capacity Summary'!$B$139:$B$238,0),MATCH('Capacity Backing (Hide)'!$A181,'Capacity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(Hide)'!$A181,'Capacity Summary'!$I$138:$BH$138,0))&lt;&gt;0,INDEX('Capacity Summary'!$I$139:$BH$238,MATCH('Capacity Backing (Hide)'!AS$132,'Capacity Summary'!$B$139:$B$238,0),MATCH('Capacity Backing (Hide)'!$A181,'Capacity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(Hide)'!$A181,'Capacity Summary'!$I$138:$BH$138,0))&lt;&gt;0,INDEX('Capacity Summary'!$I$139:$BH$238,MATCH('Capacity Backing (Hide)'!AT$132,'Capacity Summary'!$B$139:$B$238,0),MATCH('Capacity Backing (Hide)'!$A181,'Capacity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(Hide)'!$A181,'Capacity Summary'!$I$138:$BH$138,0))&lt;&gt;0,INDEX('Capacity Summary'!$I$139:$BH$238,MATCH('Capacity Backing (Hide)'!AU$132,'Capacity Summary'!$B$139:$B$238,0),MATCH('Capacity Backing (Hide)'!$A181,'Capacity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(Hide)'!$A181,'Capacity Summary'!$I$138:$BH$138,0))&lt;&gt;0,INDEX('Capacity Summary'!$I$139:$BH$238,MATCH('Capacity Backing (Hide)'!AV$132,'Capacity Summary'!$B$139:$B$238,0),MATCH('Capacity Backing (Hide)'!$A181,'Capacity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(Hide)'!$A181,'Capacity Summary'!$I$138:$BH$138,0))&lt;&gt;0,INDEX('Capacity Summary'!$I$139:$BH$238,MATCH('Capacity Backing (Hide)'!AW$132,'Capacity Summary'!$B$139:$B$238,0),MATCH('Capacity Backing (Hide)'!$A181,'Capacity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(Hide)'!$A181,'Capacity Summary'!$I$138:$BH$138,0))&lt;&gt;0,INDEX('Capacity Summary'!$I$139:$BH$238,MATCH('Capacity Backing (Hide)'!AX$132,'Capacity Summary'!$B$139:$B$238,0),MATCH('Capacity Backing (Hide)'!$A181,'Capacity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(Hide)'!$A181,'Capacity Summary'!$I$138:$BH$138,0))&lt;&gt;0,INDEX('Capacity Summary'!$I$139:$BH$238,MATCH('Capacity Backing (Hide)'!AY$132,'Capacity Summary'!$B$139:$B$238,0),MATCH('Capacity Backing (Hide)'!$A181,'Capacity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(Hide)'!$A181,'Capacity Summary'!$I$138:$BH$138,0))&lt;&gt;0,INDEX('Capacity Summary'!$I$139:$BH$238,MATCH('Capacity Backing (Hide)'!AZ$132,'Capacity Summary'!$B$139:$B$238,0),MATCH('Capacity Backing (Hide)'!$A181,'Capacity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(Hide)'!$A181,'Capacity Summary'!$I$138:$BH$138,0))&lt;&gt;0,INDEX('Capacity Summary'!$I$139:$BH$238,MATCH('Capacity Backing (Hide)'!BA$132,'Capacity Summary'!$B$139:$B$238,0),MATCH('Capacity Backing (Hide)'!$A181,'Capacity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(Hide)'!$A181,'Capacity Summary'!$I$138:$BH$138,0))&lt;&gt;0,INDEX('Capacity Summary'!$I$139:$BH$238,MATCH('Capacity Backing (Hide)'!BB$132,'Capacity Summary'!$B$139:$B$238,0),MATCH('Capacity Backing (Hide)'!$A181,'Capacity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(Hide)'!$A181,'Capacity Summary'!$I$138:$BH$138,0))&lt;&gt;0,INDEX('Capacity Summary'!$I$139:$BH$238,MATCH('Capacity Backing (Hide)'!BC$132,'Capacity Summary'!$B$139:$B$238,0),MATCH('Capacity Backing (Hide)'!$A181,'Capacity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(Hide)'!$A181,'Capacity Summary'!$I$138:$BH$138,0))&lt;&gt;0,INDEX('Capacity Summary'!$I$139:$BH$238,MATCH('Capacity Backing (Hide)'!BD$132,'Capacity Summary'!$B$139:$B$238,0),MATCH('Capacity Backing (Hide)'!$A181,'Capacity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(Hide)'!$A181,'Capacity Summary'!$I$138:$BH$138,0))&lt;&gt;0,INDEX('Capacity Summary'!$I$139:$BH$238,MATCH('Capacity Backing (Hide)'!BE$132,'Capacity Summary'!$B$139:$B$238,0),MATCH('Capacity Backing (Hide)'!$A181,'Capacity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(Hide)'!$A181,'Capacity Summary'!$I$138:$BH$138,0))&lt;&gt;0,INDEX('Capacity Summary'!$I$139:$BH$238,MATCH('Capacity Backing (Hide)'!BF$132,'Capacity Summary'!$B$139:$B$238,0),MATCH('Capacity Backing (Hide)'!$A181,'Capacity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(Hide)'!$A181,'Capacity Summary'!$I$138:$BH$138,0))&lt;&gt;0,INDEX('Capacity Summary'!$I$139:$BH$238,MATCH('Capacity Backing (Hide)'!BG$132,'Capacity Summary'!$B$139:$B$238,0),MATCH('Capacity Backing (Hide)'!$A181,'Capacity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(Hide)'!$A181,'Capacity Summary'!$I$138:$BH$138,0))&lt;&gt;0,INDEX('Capacity Summary'!$I$139:$BH$238,MATCH('Capacity Backing (Hide)'!BH$132,'Capacity Summary'!$B$139:$B$238,0),MATCH('Capacity Backing (Hide)'!$A181,'Capacity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(Hide)'!$A181,'Capacity Summary'!$I$138:$BH$138,0))&lt;&gt;0,INDEX('Capacity Summary'!$I$139:$BH$238,MATCH('Capacity Backing (Hide)'!BI$132,'Capacity Summary'!$B$139:$B$238,0),MATCH('Capacity Backing (Hide)'!$A181,'Capacity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(Hide)'!$A181,'Capacity Summary'!$I$138:$BH$138,0))&lt;&gt;0,INDEX('Capacity Summary'!$I$139:$BH$238,MATCH('Capacity Backing (Hide)'!BJ$132,'Capacity Summary'!$B$139:$B$238,0),MATCH('Capacity Backing (Hide)'!$A181,'Capacity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(Hide)'!$A181,'Capacity Summary'!$I$138:$BH$138,0))&lt;&gt;0,INDEX('Capacity Summary'!$I$139:$BH$238,MATCH('Capacity Backing (Hide)'!BK$132,'Capacity Summary'!$B$139:$B$238,0),MATCH('Capacity Backing (Hide)'!$A181,'Capacity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(Hide)'!$A181,'Capacity Summary'!$I$138:$BH$138,0))&lt;&gt;0,INDEX('Capacity Summary'!$I$139:$BH$238,MATCH('Capacity Backing (Hide)'!BL$132,'Capacity Summary'!$B$139:$B$238,0),MATCH('Capacity Backing (Hide)'!$A181,'Capacity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(Hide)'!$A181,'Capacity Summary'!$I$138:$BH$138,0))&lt;&gt;0,INDEX('Capacity Summary'!$I$139:$BH$238,MATCH('Capacity Backing (Hide)'!BM$132,'Capacity Summary'!$B$139:$B$238,0),MATCH('Capacity Backing (Hide)'!$A181,'Capacity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(Hide)'!$A181,'Capacity Summary'!$I$138:$BH$138,0))&lt;&gt;0,INDEX('Capacity Summary'!$I$139:$BH$238,MATCH('Capacity Backing (Hide)'!BN$132,'Capacity Summary'!$B$139:$B$238,0),MATCH('Capacity Backing (Hide)'!$A181,'Capacity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(Hide)'!$A181,'Capacity Summary'!$I$138:$BH$138,0))&lt;&gt;0,INDEX('Capacity Summary'!$I$139:$BH$238,MATCH('Capacity Backing (Hide)'!BO$132,'Capacity Summary'!$B$139:$B$238,0),MATCH('Capacity Backing (Hide)'!$A181,'Capacity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(Hide)'!$A181,'Capacity Summary'!$I$138:$BH$138,0))&lt;&gt;0,INDEX('Capacity Summary'!$I$139:$BH$238,MATCH('Capacity Backing (Hide)'!BP$132,'Capacity Summary'!$B$139:$B$238,0),MATCH('Capacity Backing (Hide)'!$A181,'Capacity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(Hide)'!$A181,'Capacity Summary'!$I$138:$BH$138,0))&lt;&gt;0,INDEX('Capacity Summary'!$I$139:$BH$238,MATCH('Capacity Backing (Hide)'!BQ$132,'Capacity Summary'!$B$139:$B$238,0),MATCH('Capacity Backing (Hide)'!$A181,'Capacity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(Hide)'!$A181,'Capacity Summary'!$I$138:$BH$138,0))&lt;&gt;0,INDEX('Capacity Summary'!$I$139:$BH$238,MATCH('Capacity Backing (Hide)'!BR$132,'Capacity Summary'!$B$139:$B$238,0),MATCH('Capacity Backing (Hide)'!$A181,'Capacity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(Hide)'!$A181,'Capacity Summary'!$I$138:$BH$138,0))&lt;&gt;0,INDEX('Capacity Summary'!$I$139:$BH$238,MATCH('Capacity Backing (Hide)'!BS$132,'Capacity Summary'!$B$139:$B$238,0),MATCH('Capacity Backing (Hide)'!$A181,'Capacity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(Hide)'!$A181,'Capacity Summary'!$I$138:$BH$138,0))&lt;&gt;0,INDEX('Capacity Summary'!$I$139:$BH$238,MATCH('Capacity Backing (Hide)'!BT$132,'Capacity Summary'!$B$139:$B$238,0),MATCH('Capacity Backing (Hide)'!$A181,'Capacity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(Hide)'!$A181,'Capacity Summary'!$I$138:$BH$138,0))&lt;&gt;0,INDEX('Capacity Summary'!$I$139:$BH$238,MATCH('Capacity Backing (Hide)'!BU$132,'Capacity Summary'!$B$139:$B$238,0),MATCH('Capacity Backing (Hide)'!$A181,'Capacity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(Hide)'!$A181,'Capacity Summary'!$I$138:$BH$138,0))&lt;&gt;0,INDEX('Capacity Summary'!$I$139:$BH$238,MATCH('Capacity Backing (Hide)'!BV$132,'Capacity Summary'!$B$139:$B$238,0),MATCH('Capacity Backing (Hide)'!$A181,'Capacity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(Hide)'!$A181,'Capacity Summary'!$I$138:$BH$138,0))&lt;&gt;0,INDEX('Capacity Summary'!$I$139:$BH$238,MATCH('Capacity Backing (Hide)'!BW$132,'Capacity Summary'!$B$139:$B$238,0),MATCH('Capacity Backing (Hide)'!$A181,'Capacity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(Hide)'!$A181,'Capacity Summary'!$I$138:$BH$138,0))&lt;&gt;0,INDEX('Capacity Summary'!$I$139:$BH$238,MATCH('Capacity Backing (Hide)'!BX$132,'Capacity Summary'!$B$139:$B$238,0),MATCH('Capacity Backing (Hide)'!$A181,'Capacity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(Hide)'!$A181,'Capacity Summary'!$I$138:$BH$138,0))&lt;&gt;0,INDEX('Capacity Summary'!$I$139:$BH$238,MATCH('Capacity Backing (Hide)'!BY$132,'Capacity Summary'!$B$139:$B$238,0),MATCH('Capacity Backing (Hide)'!$A181,'Capacity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(Hide)'!$A181,'Capacity Summary'!$I$138:$BH$138,0))&lt;&gt;0,INDEX('Capacity Summary'!$I$139:$BH$238,MATCH('Capacity Backing (Hide)'!BZ$132,'Capacity Summary'!$B$139:$B$238,0),MATCH('Capacity Backing (Hide)'!$A181,'Capacity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(Hide)'!$A181,'Capacity Summary'!$I$138:$BH$138,0))&lt;&gt;0,INDEX('Capacity Summary'!$I$139:$BH$238,MATCH('Capacity Backing (Hide)'!CA$132,'Capacity Summary'!$B$139:$B$238,0),MATCH('Capacity Backing (Hide)'!$A181,'Capacity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(Hide)'!$A181,'Capacity Summary'!$I$138:$BH$138,0))&lt;&gt;0,INDEX('Capacity Summary'!$I$139:$BH$238,MATCH('Capacity Backing (Hide)'!CB$132,'Capacity Summary'!$B$139:$B$238,0),MATCH('Capacity Backing (Hide)'!$A181,'Capacity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(Hide)'!$A181,'Capacity Summary'!$I$138:$BH$138,0))&lt;&gt;0,INDEX('Capacity Summary'!$I$139:$BH$238,MATCH('Capacity Backing (Hide)'!CC$132,'Capacity Summary'!$B$139:$B$238,0),MATCH('Capacity Backing (Hide)'!$A181,'Capacity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(Hide)'!$A181,'Capacity Summary'!$I$138:$BH$138,0))&lt;&gt;0,INDEX('Capacity Summary'!$I$139:$BH$238,MATCH('Capacity Backing (Hide)'!CD$132,'Capacity Summary'!$B$139:$B$238,0),MATCH('Capacity Backing (Hide)'!$A181,'Capacity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(Hide)'!$A181,'Capacity Summary'!$I$138:$BH$138,0))&lt;&gt;0,INDEX('Capacity Summary'!$I$139:$BH$238,MATCH('Capacity Backing (Hide)'!CE$132,'Capacity Summary'!$B$139:$B$238,0),MATCH('Capacity Backing (Hide)'!$A181,'Capacity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(Hide)'!$A181,'Capacity Summary'!$I$138:$BH$138,0))&lt;&gt;0,INDEX('Capacity Summary'!$I$139:$BH$238,MATCH('Capacity Backing (Hide)'!CF$132,'Capacity Summary'!$B$139:$B$238,0),MATCH('Capacity Backing (Hide)'!$A181,'Capacity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(Hide)'!$A181,'Capacity Summary'!$I$138:$BH$138,0))&lt;&gt;0,INDEX('Capacity Summary'!$I$139:$BH$238,MATCH('Capacity Backing (Hide)'!CG$132,'Capacity Summary'!$B$139:$B$238,0),MATCH('Capacity Backing (Hide)'!$A181,'Capacity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(Hide)'!$A181,'Capacity Summary'!$I$138:$BH$138,0))&lt;&gt;0,INDEX('Capacity Summary'!$I$139:$BH$238,MATCH('Capacity Backing (Hide)'!CH$132,'Capacity Summary'!$B$139:$B$238,0),MATCH('Capacity Backing (Hide)'!$A181,'Capacity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(Hide)'!$A181,'Capacity Summary'!$I$138:$BH$138,0))&lt;&gt;0,INDEX('Capacity Summary'!$I$139:$BH$238,MATCH('Capacity Backing (Hide)'!CI$132,'Capacity Summary'!$B$139:$B$238,0),MATCH('Capacity Backing (Hide)'!$A181,'Capacity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(Hide)'!$A181,'Capacity Summary'!$I$138:$BH$138,0))&lt;&gt;0,INDEX('Capacity Summary'!$I$139:$BH$238,MATCH('Capacity Backing (Hide)'!CJ$132,'Capacity Summary'!$B$139:$B$238,0),MATCH('Capacity Backing (Hide)'!$A181,'Capacity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(Hide)'!$A181,'Capacity Summary'!$I$138:$BH$138,0))&lt;&gt;0,INDEX('Capacity Summary'!$I$139:$BH$238,MATCH('Capacity Backing (Hide)'!CK$132,'Capacity Summary'!$B$139:$B$238,0),MATCH('Capacity Backing (Hide)'!$A181,'Capacity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(Hide)'!$A181,'Capacity Summary'!$I$138:$BH$138,0))&lt;&gt;0,INDEX('Capacity Summary'!$I$139:$BH$238,MATCH('Capacity Backing (Hide)'!CL$132,'Capacity Summary'!$B$139:$B$238,0),MATCH('Capacity Backing (Hide)'!$A181,'Capacity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(Hide)'!$A181,'Capacity Summary'!$I$138:$BH$138,0))&lt;&gt;0,INDEX('Capacity Summary'!$I$139:$BH$238,MATCH('Capacity Backing (Hide)'!CM$132,'Capacity Summary'!$B$139:$B$238,0),MATCH('Capacity Backing (Hide)'!$A181,'Capacity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(Hide)'!$A181,'Capacity Summary'!$I$138:$BH$138,0))&lt;&gt;0,INDEX('Capacity Summary'!$I$139:$BH$238,MATCH('Capacity Backing (Hide)'!CN$132,'Capacity Summary'!$B$139:$B$238,0),MATCH('Capacity Backing (Hide)'!$A181,'Capacity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(Hide)'!$A181,'Capacity Summary'!$I$138:$BH$138,0))&lt;&gt;0,INDEX('Capacity Summary'!$I$139:$BH$238,MATCH('Capacity Backing (Hide)'!CO$132,'Capacity Summary'!$B$139:$B$238,0),MATCH('Capacity Backing (Hide)'!$A181,'Capacity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(Hide)'!$A181,'Capacity Summary'!$I$138:$BH$138,0))&lt;&gt;0,INDEX('Capacity Summary'!$I$139:$BH$238,MATCH('Capacity Backing (Hide)'!CP$132,'Capacity Summary'!$B$139:$B$238,0),MATCH('Capacity Backing (Hide)'!$A181,'Capacity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(Hide)'!$A181,'Capacity Summary'!$I$138:$BH$138,0))&lt;&gt;0,INDEX('Capacity Summary'!$I$139:$BH$238,MATCH('Capacity Backing (Hide)'!CQ$132,'Capacity Summary'!$B$139:$B$238,0),MATCH('Capacity Backing (Hide)'!$A181,'Capacity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(Hide)'!$A181,'Capacity Summary'!$I$138:$BH$138,0))&lt;&gt;0,INDEX('Capacity Summary'!$I$139:$BH$238,MATCH('Capacity Backing (Hide)'!CR$132,'Capacity Summary'!$B$139:$B$238,0),MATCH('Capacity Backing (Hide)'!$A181,'Capacity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(Hide)'!$A181,'Capacity Summary'!$I$138:$BH$138,0))&lt;&gt;0,INDEX('Capacity Summary'!$I$139:$BH$238,MATCH('Capacity Backing (Hide)'!CS$132,'Capacity Summary'!$B$139:$B$238,0),MATCH('Capacity Backing (Hide)'!$A181,'Capacity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(Hide)'!$A181,'Capacity Summary'!$I$138:$BH$138,0))&lt;&gt;0,INDEX('Capacity Summary'!$I$139:$BH$238,MATCH('Capacity Backing (Hide)'!CT$132,'Capacity Summary'!$B$139:$B$238,0),MATCH('Capacity Backing (Hide)'!$A181,'Capacity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(Hide)'!$A181,'Capacity Summary'!$I$138:$BH$138,0))&lt;&gt;0,INDEX('Capacity Summary'!$I$139:$BH$238,MATCH('Capacity Backing (Hide)'!CU$132,'Capacity Summary'!$B$139:$B$238,0),MATCH('Capacity Backing (Hide)'!$A181,'Capacity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(Hide)'!$A181,'Capacity Summary'!$I$138:$BH$138,0))&lt;&gt;0,INDEX('Capacity Summary'!$I$139:$BH$238,MATCH('Capacity Backing (Hide)'!CV$132,'Capacity Summary'!$B$139:$B$238,0),MATCH('Capacity Backing (Hide)'!$A181,'Capacity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(Hide)'!$A181,'Capacity Summary'!$I$138:$BH$138,0))&lt;&gt;0,INDEX('Capacity Summary'!$I$139:$BH$238,MATCH('Capacity Backing (Hide)'!CW$132,'Capacity Summary'!$B$139:$B$238,0),MATCH('Capacity Backing (Hide)'!$A181,'Capacity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2" spans="1:101" x14ac:dyDescent="0.35">
      <c r="A182" s="2">
        <f ca="1">'Required Capacity (Hide)'!E52</f>
        <v>44533</v>
      </c>
      <c r="B18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(Hide)'!$A182,'Capacity Summary'!$I$138:$BH$138,0))&lt;&gt;0,INDEX('Capacity Summary'!$I$139:$BH$238,MATCH('Capacity Backing (Hide)'!B$132,'Capacity Summary'!$B$139:$B$238,0),MATCH('Capacity Backing (Hide)'!$A182,'Capacity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(Hide)'!$A182,'Capacity Summary'!$I$138:$BH$138,0))&lt;&gt;0,INDEX('Capacity Summary'!$I$139:$BH$238,MATCH('Capacity Backing (Hide)'!C$132,'Capacity Summary'!$B$139:$B$238,0),MATCH('Capacity Backing (Hide)'!$A182,'Capacity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(Hide)'!$A182,'Capacity Summary'!$I$138:$BH$138,0))&lt;&gt;0,INDEX('Capacity Summary'!$I$139:$BH$238,MATCH('Capacity Backing (Hide)'!D$132,'Capacity Summary'!$B$139:$B$238,0),MATCH('Capacity Backing (Hide)'!$A182,'Capacity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(Hide)'!$A182,'Capacity Summary'!$I$138:$BH$138,0))&lt;&gt;0,INDEX('Capacity Summary'!$I$139:$BH$238,MATCH('Capacity Backing (Hide)'!E$132,'Capacity Summary'!$B$139:$B$238,0),MATCH('Capacity Backing (Hide)'!$A182,'Capacity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(Hide)'!$A182,'Capacity Summary'!$I$138:$BH$138,0))&lt;&gt;0,INDEX('Capacity Summary'!$I$139:$BH$238,MATCH('Capacity Backing (Hide)'!F$132,'Capacity Summary'!$B$139:$B$238,0),MATCH('Capacity Backing (Hide)'!$A182,'Capacity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(Hide)'!$A182,'Capacity Summary'!$I$138:$BH$138,0))&lt;&gt;0,INDEX('Capacity Summary'!$I$139:$BH$238,MATCH('Capacity Backing (Hide)'!G$132,'Capacity Summary'!$B$139:$B$238,0),MATCH('Capacity Backing (Hide)'!$A182,'Capacity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(Hide)'!$A182,'Capacity Summary'!$I$138:$BH$138,0))&lt;&gt;0,INDEX('Capacity Summary'!$I$139:$BH$238,MATCH('Capacity Backing (Hide)'!H$132,'Capacity Summary'!$B$139:$B$238,0),MATCH('Capacity Backing (Hide)'!$A182,'Capacity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(Hide)'!$A182,'Capacity Summary'!$I$138:$BH$138,0))&lt;&gt;0,INDEX('Capacity Summary'!$I$139:$BH$238,MATCH('Capacity Backing (Hide)'!I$132,'Capacity Summary'!$B$139:$B$238,0),MATCH('Capacity Backing (Hide)'!$A182,'Capacity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(Hide)'!$A182,'Capacity Summary'!$I$138:$BH$138,0))&lt;&gt;0,INDEX('Capacity Summary'!$I$139:$BH$238,MATCH('Capacity Backing (Hide)'!J$132,'Capacity Summary'!$B$139:$B$238,0),MATCH('Capacity Backing (Hide)'!$A182,'Capacity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(Hide)'!$A182,'Capacity Summary'!$I$138:$BH$138,0))&lt;&gt;0,INDEX('Capacity Summary'!$I$139:$BH$238,MATCH('Capacity Backing (Hide)'!K$132,'Capacity Summary'!$B$139:$B$238,0),MATCH('Capacity Backing (Hide)'!$A182,'Capacity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(Hide)'!$A182,'Capacity Summary'!$I$138:$BH$138,0))&lt;&gt;0,INDEX('Capacity Summary'!$I$139:$BH$238,MATCH('Capacity Backing (Hide)'!L$132,'Capacity Summary'!$B$139:$B$238,0),MATCH('Capacity Backing (Hide)'!$A182,'Capacity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(Hide)'!$A182,'Capacity Summary'!$I$138:$BH$138,0))&lt;&gt;0,INDEX('Capacity Summary'!$I$139:$BH$238,MATCH('Capacity Backing (Hide)'!M$132,'Capacity Summary'!$B$139:$B$238,0),MATCH('Capacity Backing (Hide)'!$A182,'Capacity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(Hide)'!$A182,'Capacity Summary'!$I$138:$BH$138,0))&lt;&gt;0,INDEX('Capacity Summary'!$I$139:$BH$238,MATCH('Capacity Backing (Hide)'!N$132,'Capacity Summary'!$B$139:$B$238,0),MATCH('Capacity Backing (Hide)'!$A182,'Capacity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(Hide)'!$A182,'Capacity Summary'!$I$138:$BH$138,0))&lt;&gt;0,INDEX('Capacity Summary'!$I$139:$BH$238,MATCH('Capacity Backing (Hide)'!O$132,'Capacity Summary'!$B$139:$B$238,0),MATCH('Capacity Backing (Hide)'!$A182,'Capacity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(Hide)'!$A182,'Capacity Summary'!$I$138:$BH$138,0))&lt;&gt;0,INDEX('Capacity Summary'!$I$139:$BH$238,MATCH('Capacity Backing (Hide)'!P$132,'Capacity Summary'!$B$139:$B$238,0),MATCH('Capacity Backing (Hide)'!$A182,'Capacity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(Hide)'!$A182,'Capacity Summary'!$I$138:$BH$138,0))&lt;&gt;0,INDEX('Capacity Summary'!$I$139:$BH$238,MATCH('Capacity Backing (Hide)'!Q$132,'Capacity Summary'!$B$139:$B$238,0),MATCH('Capacity Backing (Hide)'!$A182,'Capacity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(Hide)'!$A182,'Capacity Summary'!$I$138:$BH$138,0))&lt;&gt;0,INDEX('Capacity Summary'!$I$139:$BH$238,MATCH('Capacity Backing (Hide)'!R$132,'Capacity Summary'!$B$139:$B$238,0),MATCH('Capacity Backing (Hide)'!$A182,'Capacity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(Hide)'!$A182,'Capacity Summary'!$I$138:$BH$138,0))&lt;&gt;0,INDEX('Capacity Summary'!$I$139:$BH$238,MATCH('Capacity Backing (Hide)'!S$132,'Capacity Summary'!$B$139:$B$238,0),MATCH('Capacity Backing (Hide)'!$A182,'Capacity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(Hide)'!$A182,'Capacity Summary'!$I$138:$BH$138,0))&lt;&gt;0,INDEX('Capacity Summary'!$I$139:$BH$238,MATCH('Capacity Backing (Hide)'!T$132,'Capacity Summary'!$B$139:$B$238,0),MATCH('Capacity Backing (Hide)'!$A182,'Capacity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(Hide)'!$A182,'Capacity Summary'!$I$138:$BH$138,0))&lt;&gt;0,INDEX('Capacity Summary'!$I$139:$BH$238,MATCH('Capacity Backing (Hide)'!U$132,'Capacity Summary'!$B$139:$B$238,0),MATCH('Capacity Backing (Hide)'!$A182,'Capacity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(Hide)'!$A182,'Capacity Summary'!$I$138:$BH$138,0))&lt;&gt;0,INDEX('Capacity Summary'!$I$139:$BH$238,MATCH('Capacity Backing (Hide)'!V$132,'Capacity Summary'!$B$139:$B$238,0),MATCH('Capacity Backing (Hide)'!$A182,'Capacity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(Hide)'!$A182,'Capacity Summary'!$I$138:$BH$138,0))&lt;&gt;0,INDEX('Capacity Summary'!$I$139:$BH$238,MATCH('Capacity Backing (Hide)'!W$132,'Capacity Summary'!$B$139:$B$238,0),MATCH('Capacity Backing (Hide)'!$A182,'Capacity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(Hide)'!$A182,'Capacity Summary'!$I$138:$BH$138,0))&lt;&gt;0,INDEX('Capacity Summary'!$I$139:$BH$238,MATCH('Capacity Backing (Hide)'!X$132,'Capacity Summary'!$B$139:$B$238,0),MATCH('Capacity Backing (Hide)'!$A182,'Capacity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(Hide)'!$A182,'Capacity Summary'!$I$138:$BH$138,0))&lt;&gt;0,INDEX('Capacity Summary'!$I$139:$BH$238,MATCH('Capacity Backing (Hide)'!Y$132,'Capacity Summary'!$B$139:$B$238,0),MATCH('Capacity Backing (Hide)'!$A182,'Capacity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(Hide)'!$A182,'Capacity Summary'!$I$138:$BH$138,0))&lt;&gt;0,INDEX('Capacity Summary'!$I$139:$BH$238,MATCH('Capacity Backing (Hide)'!Z$132,'Capacity Summary'!$B$139:$B$238,0),MATCH('Capacity Backing (Hide)'!$A182,'Capacity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(Hide)'!$A182,'Capacity Summary'!$I$138:$BH$138,0))&lt;&gt;0,INDEX('Capacity Summary'!$I$139:$BH$238,MATCH('Capacity Backing (Hide)'!AA$132,'Capacity Summary'!$B$139:$B$238,0),MATCH('Capacity Backing (Hide)'!$A182,'Capacity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(Hide)'!$A182,'Capacity Summary'!$I$138:$BH$138,0))&lt;&gt;0,INDEX('Capacity Summary'!$I$139:$BH$238,MATCH('Capacity Backing (Hide)'!AB$132,'Capacity Summary'!$B$139:$B$238,0),MATCH('Capacity Backing (Hide)'!$A182,'Capacity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(Hide)'!$A182,'Capacity Summary'!$I$138:$BH$138,0))&lt;&gt;0,INDEX('Capacity Summary'!$I$139:$BH$238,MATCH('Capacity Backing (Hide)'!AC$132,'Capacity Summary'!$B$139:$B$238,0),MATCH('Capacity Backing (Hide)'!$A182,'Capacity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(Hide)'!$A182,'Capacity Summary'!$I$138:$BH$138,0))&lt;&gt;0,INDEX('Capacity Summary'!$I$139:$BH$238,MATCH('Capacity Backing (Hide)'!AD$132,'Capacity Summary'!$B$139:$B$238,0),MATCH('Capacity Backing (Hide)'!$A182,'Capacity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(Hide)'!$A182,'Capacity Summary'!$I$138:$BH$138,0))&lt;&gt;0,INDEX('Capacity Summary'!$I$139:$BH$238,MATCH('Capacity Backing (Hide)'!AE$132,'Capacity Summary'!$B$139:$B$238,0),MATCH('Capacity Backing (Hide)'!$A182,'Capacity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(Hide)'!$A182,'Capacity Summary'!$I$138:$BH$138,0))&lt;&gt;0,INDEX('Capacity Summary'!$I$139:$BH$238,MATCH('Capacity Backing (Hide)'!AF$132,'Capacity Summary'!$B$139:$B$238,0),MATCH('Capacity Backing (Hide)'!$A182,'Capacity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(Hide)'!$A182,'Capacity Summary'!$I$138:$BH$138,0))&lt;&gt;0,INDEX('Capacity Summary'!$I$139:$BH$238,MATCH('Capacity Backing (Hide)'!AG$132,'Capacity Summary'!$B$139:$B$238,0),MATCH('Capacity Backing (Hide)'!$A182,'Capacity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(Hide)'!$A182,'Capacity Summary'!$I$138:$BH$138,0))&lt;&gt;0,INDEX('Capacity Summary'!$I$139:$BH$238,MATCH('Capacity Backing (Hide)'!AH$132,'Capacity Summary'!$B$139:$B$238,0),MATCH('Capacity Backing (Hide)'!$A182,'Capacity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(Hide)'!$A182,'Capacity Summary'!$I$138:$BH$138,0))&lt;&gt;0,INDEX('Capacity Summary'!$I$139:$BH$238,MATCH('Capacity Backing (Hide)'!AI$132,'Capacity Summary'!$B$139:$B$238,0),MATCH('Capacity Backing (Hide)'!$A182,'Capacity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(Hide)'!$A182,'Capacity Summary'!$I$138:$BH$138,0))&lt;&gt;0,INDEX('Capacity Summary'!$I$139:$BH$238,MATCH('Capacity Backing (Hide)'!AJ$132,'Capacity Summary'!$B$139:$B$238,0),MATCH('Capacity Backing (Hide)'!$A182,'Capacity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(Hide)'!$A182,'Capacity Summary'!$I$138:$BH$138,0))&lt;&gt;0,INDEX('Capacity Summary'!$I$139:$BH$238,MATCH('Capacity Backing (Hide)'!AK$132,'Capacity Summary'!$B$139:$B$238,0),MATCH('Capacity Backing (Hide)'!$A182,'Capacity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(Hide)'!$A182,'Capacity Summary'!$I$138:$BH$138,0))&lt;&gt;0,INDEX('Capacity Summary'!$I$139:$BH$238,MATCH('Capacity Backing (Hide)'!AL$132,'Capacity Summary'!$B$139:$B$238,0),MATCH('Capacity Backing (Hide)'!$A182,'Capacity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(Hide)'!$A182,'Capacity Summary'!$I$138:$BH$138,0))&lt;&gt;0,INDEX('Capacity Summary'!$I$139:$BH$238,MATCH('Capacity Backing (Hide)'!AM$132,'Capacity Summary'!$B$139:$B$238,0),MATCH('Capacity Backing (Hide)'!$A182,'Capacity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(Hide)'!$A182,'Capacity Summary'!$I$138:$BH$138,0))&lt;&gt;0,INDEX('Capacity Summary'!$I$139:$BH$238,MATCH('Capacity Backing (Hide)'!AN$132,'Capacity Summary'!$B$139:$B$238,0),MATCH('Capacity Backing (Hide)'!$A182,'Capacity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(Hide)'!$A182,'Capacity Summary'!$I$138:$BH$138,0))&lt;&gt;0,INDEX('Capacity Summary'!$I$139:$BH$238,MATCH('Capacity Backing (Hide)'!AO$132,'Capacity Summary'!$B$139:$B$238,0),MATCH('Capacity Backing (Hide)'!$A182,'Capacity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(Hide)'!$A182,'Capacity Summary'!$I$138:$BH$138,0))&lt;&gt;0,INDEX('Capacity Summary'!$I$139:$BH$238,MATCH('Capacity Backing (Hide)'!AP$132,'Capacity Summary'!$B$139:$B$238,0),MATCH('Capacity Backing (Hide)'!$A182,'Capacity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(Hide)'!$A182,'Capacity Summary'!$I$138:$BH$138,0))&lt;&gt;0,INDEX('Capacity Summary'!$I$139:$BH$238,MATCH('Capacity Backing (Hide)'!AQ$132,'Capacity Summary'!$B$139:$B$238,0),MATCH('Capacity Backing (Hide)'!$A182,'Capacity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(Hide)'!$A182,'Capacity Summary'!$I$138:$BH$138,0))&lt;&gt;0,INDEX('Capacity Summary'!$I$139:$BH$238,MATCH('Capacity Backing (Hide)'!AR$132,'Capacity Summary'!$B$139:$B$238,0),MATCH('Capacity Backing (Hide)'!$A182,'Capacity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(Hide)'!$A182,'Capacity Summary'!$I$138:$BH$138,0))&lt;&gt;0,INDEX('Capacity Summary'!$I$139:$BH$238,MATCH('Capacity Backing (Hide)'!AS$132,'Capacity Summary'!$B$139:$B$238,0),MATCH('Capacity Backing (Hide)'!$A182,'Capacity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(Hide)'!$A182,'Capacity Summary'!$I$138:$BH$138,0))&lt;&gt;0,INDEX('Capacity Summary'!$I$139:$BH$238,MATCH('Capacity Backing (Hide)'!AT$132,'Capacity Summary'!$B$139:$B$238,0),MATCH('Capacity Backing (Hide)'!$A182,'Capacity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(Hide)'!$A182,'Capacity Summary'!$I$138:$BH$138,0))&lt;&gt;0,INDEX('Capacity Summary'!$I$139:$BH$238,MATCH('Capacity Backing (Hide)'!AU$132,'Capacity Summary'!$B$139:$B$238,0),MATCH('Capacity Backing (Hide)'!$A182,'Capacity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(Hide)'!$A182,'Capacity Summary'!$I$138:$BH$138,0))&lt;&gt;0,INDEX('Capacity Summary'!$I$139:$BH$238,MATCH('Capacity Backing (Hide)'!AV$132,'Capacity Summary'!$B$139:$B$238,0),MATCH('Capacity Backing (Hide)'!$A182,'Capacity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(Hide)'!$A182,'Capacity Summary'!$I$138:$BH$138,0))&lt;&gt;0,INDEX('Capacity Summary'!$I$139:$BH$238,MATCH('Capacity Backing (Hide)'!AW$132,'Capacity Summary'!$B$139:$B$238,0),MATCH('Capacity Backing (Hide)'!$A182,'Capacity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(Hide)'!$A182,'Capacity Summary'!$I$138:$BH$138,0))&lt;&gt;0,INDEX('Capacity Summary'!$I$139:$BH$238,MATCH('Capacity Backing (Hide)'!AX$132,'Capacity Summary'!$B$139:$B$238,0),MATCH('Capacity Backing (Hide)'!$A182,'Capacity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(Hide)'!$A182,'Capacity Summary'!$I$138:$BH$138,0))&lt;&gt;0,INDEX('Capacity Summary'!$I$139:$BH$238,MATCH('Capacity Backing (Hide)'!AY$132,'Capacity Summary'!$B$139:$B$238,0),MATCH('Capacity Backing (Hide)'!$A182,'Capacity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(Hide)'!$A182,'Capacity Summary'!$I$138:$BH$138,0))&lt;&gt;0,INDEX('Capacity Summary'!$I$139:$BH$238,MATCH('Capacity Backing (Hide)'!AZ$132,'Capacity Summary'!$B$139:$B$238,0),MATCH('Capacity Backing (Hide)'!$A182,'Capacity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(Hide)'!$A182,'Capacity Summary'!$I$138:$BH$138,0))&lt;&gt;0,INDEX('Capacity Summary'!$I$139:$BH$238,MATCH('Capacity Backing (Hide)'!BA$132,'Capacity Summary'!$B$139:$B$238,0),MATCH('Capacity Backing (Hide)'!$A182,'Capacity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(Hide)'!$A182,'Capacity Summary'!$I$138:$BH$138,0))&lt;&gt;0,INDEX('Capacity Summary'!$I$139:$BH$238,MATCH('Capacity Backing (Hide)'!BB$132,'Capacity Summary'!$B$139:$B$238,0),MATCH('Capacity Backing (Hide)'!$A182,'Capacity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(Hide)'!$A182,'Capacity Summary'!$I$138:$BH$138,0))&lt;&gt;0,INDEX('Capacity Summary'!$I$139:$BH$238,MATCH('Capacity Backing (Hide)'!BC$132,'Capacity Summary'!$B$139:$B$238,0),MATCH('Capacity Backing (Hide)'!$A182,'Capacity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(Hide)'!$A182,'Capacity Summary'!$I$138:$BH$138,0))&lt;&gt;0,INDEX('Capacity Summary'!$I$139:$BH$238,MATCH('Capacity Backing (Hide)'!BD$132,'Capacity Summary'!$B$139:$B$238,0),MATCH('Capacity Backing (Hide)'!$A182,'Capacity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(Hide)'!$A182,'Capacity Summary'!$I$138:$BH$138,0))&lt;&gt;0,INDEX('Capacity Summary'!$I$139:$BH$238,MATCH('Capacity Backing (Hide)'!BE$132,'Capacity Summary'!$B$139:$B$238,0),MATCH('Capacity Backing (Hide)'!$A182,'Capacity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(Hide)'!$A182,'Capacity Summary'!$I$138:$BH$138,0))&lt;&gt;0,INDEX('Capacity Summary'!$I$139:$BH$238,MATCH('Capacity Backing (Hide)'!BF$132,'Capacity Summary'!$B$139:$B$238,0),MATCH('Capacity Backing (Hide)'!$A182,'Capacity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(Hide)'!$A182,'Capacity Summary'!$I$138:$BH$138,0))&lt;&gt;0,INDEX('Capacity Summary'!$I$139:$BH$238,MATCH('Capacity Backing (Hide)'!BG$132,'Capacity Summary'!$B$139:$B$238,0),MATCH('Capacity Backing (Hide)'!$A182,'Capacity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(Hide)'!$A182,'Capacity Summary'!$I$138:$BH$138,0))&lt;&gt;0,INDEX('Capacity Summary'!$I$139:$BH$238,MATCH('Capacity Backing (Hide)'!BH$132,'Capacity Summary'!$B$139:$B$238,0),MATCH('Capacity Backing (Hide)'!$A182,'Capacity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(Hide)'!$A182,'Capacity Summary'!$I$138:$BH$138,0))&lt;&gt;0,INDEX('Capacity Summary'!$I$139:$BH$238,MATCH('Capacity Backing (Hide)'!BI$132,'Capacity Summary'!$B$139:$B$238,0),MATCH('Capacity Backing (Hide)'!$A182,'Capacity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(Hide)'!$A182,'Capacity Summary'!$I$138:$BH$138,0))&lt;&gt;0,INDEX('Capacity Summary'!$I$139:$BH$238,MATCH('Capacity Backing (Hide)'!BJ$132,'Capacity Summary'!$B$139:$B$238,0),MATCH('Capacity Backing (Hide)'!$A182,'Capacity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(Hide)'!$A182,'Capacity Summary'!$I$138:$BH$138,0))&lt;&gt;0,INDEX('Capacity Summary'!$I$139:$BH$238,MATCH('Capacity Backing (Hide)'!BK$132,'Capacity Summary'!$B$139:$B$238,0),MATCH('Capacity Backing (Hide)'!$A182,'Capacity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(Hide)'!$A182,'Capacity Summary'!$I$138:$BH$138,0))&lt;&gt;0,INDEX('Capacity Summary'!$I$139:$BH$238,MATCH('Capacity Backing (Hide)'!BL$132,'Capacity Summary'!$B$139:$B$238,0),MATCH('Capacity Backing (Hide)'!$A182,'Capacity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(Hide)'!$A182,'Capacity Summary'!$I$138:$BH$138,0))&lt;&gt;0,INDEX('Capacity Summary'!$I$139:$BH$238,MATCH('Capacity Backing (Hide)'!BM$132,'Capacity Summary'!$B$139:$B$238,0),MATCH('Capacity Backing (Hide)'!$A182,'Capacity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(Hide)'!$A182,'Capacity Summary'!$I$138:$BH$138,0))&lt;&gt;0,INDEX('Capacity Summary'!$I$139:$BH$238,MATCH('Capacity Backing (Hide)'!BN$132,'Capacity Summary'!$B$139:$B$238,0),MATCH('Capacity Backing (Hide)'!$A182,'Capacity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(Hide)'!$A182,'Capacity Summary'!$I$138:$BH$138,0))&lt;&gt;0,INDEX('Capacity Summary'!$I$139:$BH$238,MATCH('Capacity Backing (Hide)'!BO$132,'Capacity Summary'!$B$139:$B$238,0),MATCH('Capacity Backing (Hide)'!$A182,'Capacity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(Hide)'!$A182,'Capacity Summary'!$I$138:$BH$138,0))&lt;&gt;0,INDEX('Capacity Summary'!$I$139:$BH$238,MATCH('Capacity Backing (Hide)'!BP$132,'Capacity Summary'!$B$139:$B$238,0),MATCH('Capacity Backing (Hide)'!$A182,'Capacity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(Hide)'!$A182,'Capacity Summary'!$I$138:$BH$138,0))&lt;&gt;0,INDEX('Capacity Summary'!$I$139:$BH$238,MATCH('Capacity Backing (Hide)'!BQ$132,'Capacity Summary'!$B$139:$B$238,0),MATCH('Capacity Backing (Hide)'!$A182,'Capacity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(Hide)'!$A182,'Capacity Summary'!$I$138:$BH$138,0))&lt;&gt;0,INDEX('Capacity Summary'!$I$139:$BH$238,MATCH('Capacity Backing (Hide)'!BR$132,'Capacity Summary'!$B$139:$B$238,0),MATCH('Capacity Backing (Hide)'!$A182,'Capacity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(Hide)'!$A182,'Capacity Summary'!$I$138:$BH$138,0))&lt;&gt;0,INDEX('Capacity Summary'!$I$139:$BH$238,MATCH('Capacity Backing (Hide)'!BS$132,'Capacity Summary'!$B$139:$B$238,0),MATCH('Capacity Backing (Hide)'!$A182,'Capacity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(Hide)'!$A182,'Capacity Summary'!$I$138:$BH$138,0))&lt;&gt;0,INDEX('Capacity Summary'!$I$139:$BH$238,MATCH('Capacity Backing (Hide)'!BT$132,'Capacity Summary'!$B$139:$B$238,0),MATCH('Capacity Backing (Hide)'!$A182,'Capacity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(Hide)'!$A182,'Capacity Summary'!$I$138:$BH$138,0))&lt;&gt;0,INDEX('Capacity Summary'!$I$139:$BH$238,MATCH('Capacity Backing (Hide)'!BU$132,'Capacity Summary'!$B$139:$B$238,0),MATCH('Capacity Backing (Hide)'!$A182,'Capacity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(Hide)'!$A182,'Capacity Summary'!$I$138:$BH$138,0))&lt;&gt;0,INDEX('Capacity Summary'!$I$139:$BH$238,MATCH('Capacity Backing (Hide)'!BV$132,'Capacity Summary'!$B$139:$B$238,0),MATCH('Capacity Backing (Hide)'!$A182,'Capacity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(Hide)'!$A182,'Capacity Summary'!$I$138:$BH$138,0))&lt;&gt;0,INDEX('Capacity Summary'!$I$139:$BH$238,MATCH('Capacity Backing (Hide)'!BW$132,'Capacity Summary'!$B$139:$B$238,0),MATCH('Capacity Backing (Hide)'!$A182,'Capacity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(Hide)'!$A182,'Capacity Summary'!$I$138:$BH$138,0))&lt;&gt;0,INDEX('Capacity Summary'!$I$139:$BH$238,MATCH('Capacity Backing (Hide)'!BX$132,'Capacity Summary'!$B$139:$B$238,0),MATCH('Capacity Backing (Hide)'!$A182,'Capacity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(Hide)'!$A182,'Capacity Summary'!$I$138:$BH$138,0))&lt;&gt;0,INDEX('Capacity Summary'!$I$139:$BH$238,MATCH('Capacity Backing (Hide)'!BY$132,'Capacity Summary'!$B$139:$B$238,0),MATCH('Capacity Backing (Hide)'!$A182,'Capacity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(Hide)'!$A182,'Capacity Summary'!$I$138:$BH$138,0))&lt;&gt;0,INDEX('Capacity Summary'!$I$139:$BH$238,MATCH('Capacity Backing (Hide)'!BZ$132,'Capacity Summary'!$B$139:$B$238,0),MATCH('Capacity Backing (Hide)'!$A182,'Capacity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(Hide)'!$A182,'Capacity Summary'!$I$138:$BH$138,0))&lt;&gt;0,INDEX('Capacity Summary'!$I$139:$BH$238,MATCH('Capacity Backing (Hide)'!CA$132,'Capacity Summary'!$B$139:$B$238,0),MATCH('Capacity Backing (Hide)'!$A182,'Capacity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(Hide)'!$A182,'Capacity Summary'!$I$138:$BH$138,0))&lt;&gt;0,INDEX('Capacity Summary'!$I$139:$BH$238,MATCH('Capacity Backing (Hide)'!CB$132,'Capacity Summary'!$B$139:$B$238,0),MATCH('Capacity Backing (Hide)'!$A182,'Capacity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(Hide)'!$A182,'Capacity Summary'!$I$138:$BH$138,0))&lt;&gt;0,INDEX('Capacity Summary'!$I$139:$BH$238,MATCH('Capacity Backing (Hide)'!CC$132,'Capacity Summary'!$B$139:$B$238,0),MATCH('Capacity Backing (Hide)'!$A182,'Capacity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(Hide)'!$A182,'Capacity Summary'!$I$138:$BH$138,0))&lt;&gt;0,INDEX('Capacity Summary'!$I$139:$BH$238,MATCH('Capacity Backing (Hide)'!CD$132,'Capacity Summary'!$B$139:$B$238,0),MATCH('Capacity Backing (Hide)'!$A182,'Capacity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(Hide)'!$A182,'Capacity Summary'!$I$138:$BH$138,0))&lt;&gt;0,INDEX('Capacity Summary'!$I$139:$BH$238,MATCH('Capacity Backing (Hide)'!CE$132,'Capacity Summary'!$B$139:$B$238,0),MATCH('Capacity Backing (Hide)'!$A182,'Capacity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(Hide)'!$A182,'Capacity Summary'!$I$138:$BH$138,0))&lt;&gt;0,INDEX('Capacity Summary'!$I$139:$BH$238,MATCH('Capacity Backing (Hide)'!CF$132,'Capacity Summary'!$B$139:$B$238,0),MATCH('Capacity Backing (Hide)'!$A182,'Capacity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(Hide)'!$A182,'Capacity Summary'!$I$138:$BH$138,0))&lt;&gt;0,INDEX('Capacity Summary'!$I$139:$BH$238,MATCH('Capacity Backing (Hide)'!CG$132,'Capacity Summary'!$B$139:$B$238,0),MATCH('Capacity Backing (Hide)'!$A182,'Capacity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(Hide)'!$A182,'Capacity Summary'!$I$138:$BH$138,0))&lt;&gt;0,INDEX('Capacity Summary'!$I$139:$BH$238,MATCH('Capacity Backing (Hide)'!CH$132,'Capacity Summary'!$B$139:$B$238,0),MATCH('Capacity Backing (Hide)'!$A182,'Capacity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(Hide)'!$A182,'Capacity Summary'!$I$138:$BH$138,0))&lt;&gt;0,INDEX('Capacity Summary'!$I$139:$BH$238,MATCH('Capacity Backing (Hide)'!CI$132,'Capacity Summary'!$B$139:$B$238,0),MATCH('Capacity Backing (Hide)'!$A182,'Capacity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(Hide)'!$A182,'Capacity Summary'!$I$138:$BH$138,0))&lt;&gt;0,INDEX('Capacity Summary'!$I$139:$BH$238,MATCH('Capacity Backing (Hide)'!CJ$132,'Capacity Summary'!$B$139:$B$238,0),MATCH('Capacity Backing (Hide)'!$A182,'Capacity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(Hide)'!$A182,'Capacity Summary'!$I$138:$BH$138,0))&lt;&gt;0,INDEX('Capacity Summary'!$I$139:$BH$238,MATCH('Capacity Backing (Hide)'!CK$132,'Capacity Summary'!$B$139:$B$238,0),MATCH('Capacity Backing (Hide)'!$A182,'Capacity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(Hide)'!$A182,'Capacity Summary'!$I$138:$BH$138,0))&lt;&gt;0,INDEX('Capacity Summary'!$I$139:$BH$238,MATCH('Capacity Backing (Hide)'!CL$132,'Capacity Summary'!$B$139:$B$238,0),MATCH('Capacity Backing (Hide)'!$A182,'Capacity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(Hide)'!$A182,'Capacity Summary'!$I$138:$BH$138,0))&lt;&gt;0,INDEX('Capacity Summary'!$I$139:$BH$238,MATCH('Capacity Backing (Hide)'!CM$132,'Capacity Summary'!$B$139:$B$238,0),MATCH('Capacity Backing (Hide)'!$A182,'Capacity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(Hide)'!$A182,'Capacity Summary'!$I$138:$BH$138,0))&lt;&gt;0,INDEX('Capacity Summary'!$I$139:$BH$238,MATCH('Capacity Backing (Hide)'!CN$132,'Capacity Summary'!$B$139:$B$238,0),MATCH('Capacity Backing (Hide)'!$A182,'Capacity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(Hide)'!$A182,'Capacity Summary'!$I$138:$BH$138,0))&lt;&gt;0,INDEX('Capacity Summary'!$I$139:$BH$238,MATCH('Capacity Backing (Hide)'!CO$132,'Capacity Summary'!$B$139:$B$238,0),MATCH('Capacity Backing (Hide)'!$A182,'Capacity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(Hide)'!$A182,'Capacity Summary'!$I$138:$BH$138,0))&lt;&gt;0,INDEX('Capacity Summary'!$I$139:$BH$238,MATCH('Capacity Backing (Hide)'!CP$132,'Capacity Summary'!$B$139:$B$238,0),MATCH('Capacity Backing (Hide)'!$A182,'Capacity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(Hide)'!$A182,'Capacity Summary'!$I$138:$BH$138,0))&lt;&gt;0,INDEX('Capacity Summary'!$I$139:$BH$238,MATCH('Capacity Backing (Hide)'!CQ$132,'Capacity Summary'!$B$139:$B$238,0),MATCH('Capacity Backing (Hide)'!$A182,'Capacity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(Hide)'!$A182,'Capacity Summary'!$I$138:$BH$138,0))&lt;&gt;0,INDEX('Capacity Summary'!$I$139:$BH$238,MATCH('Capacity Backing (Hide)'!CR$132,'Capacity Summary'!$B$139:$B$238,0),MATCH('Capacity Backing (Hide)'!$A182,'Capacity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(Hide)'!$A182,'Capacity Summary'!$I$138:$BH$138,0))&lt;&gt;0,INDEX('Capacity Summary'!$I$139:$BH$238,MATCH('Capacity Backing (Hide)'!CS$132,'Capacity Summary'!$B$139:$B$238,0),MATCH('Capacity Backing (Hide)'!$A182,'Capacity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(Hide)'!$A182,'Capacity Summary'!$I$138:$BH$138,0))&lt;&gt;0,INDEX('Capacity Summary'!$I$139:$BH$238,MATCH('Capacity Backing (Hide)'!CT$132,'Capacity Summary'!$B$139:$B$238,0),MATCH('Capacity Backing (Hide)'!$A182,'Capacity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(Hide)'!$A182,'Capacity Summary'!$I$138:$BH$138,0))&lt;&gt;0,INDEX('Capacity Summary'!$I$139:$BH$238,MATCH('Capacity Backing (Hide)'!CU$132,'Capacity Summary'!$B$139:$B$238,0),MATCH('Capacity Backing (Hide)'!$A182,'Capacity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(Hide)'!$A182,'Capacity Summary'!$I$138:$BH$138,0))&lt;&gt;0,INDEX('Capacity Summary'!$I$139:$BH$238,MATCH('Capacity Backing (Hide)'!CV$132,'Capacity Summary'!$B$139:$B$238,0),MATCH('Capacity Backing (Hide)'!$A182,'Capacity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(Hide)'!$A182,'Capacity Summary'!$I$138:$BH$138,0))&lt;&gt;0,INDEX('Capacity Summary'!$I$139:$BH$238,MATCH('Capacity Backing (Hide)'!CW$132,'Capacity Summary'!$B$139:$B$238,0),MATCH('Capacity Backing (Hide)'!$A182,'Capacity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3" spans="1:101" x14ac:dyDescent="0.35">
      <c r="A183" s="2">
        <f ca="1">'Required Capacity (Hide)'!E53</f>
        <v>44540</v>
      </c>
      <c r="B18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(Hide)'!$A183,'Capacity Summary'!$I$138:$BH$138,0))&lt;&gt;0,INDEX('Capacity Summary'!$I$139:$BH$238,MATCH('Capacity Backing (Hide)'!B$132,'Capacity Summary'!$B$139:$B$238,0),MATCH('Capacity Backing (Hide)'!$A183,'Capacity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(Hide)'!$A183,'Capacity Summary'!$I$138:$BH$138,0))&lt;&gt;0,INDEX('Capacity Summary'!$I$139:$BH$238,MATCH('Capacity Backing (Hide)'!C$132,'Capacity Summary'!$B$139:$B$238,0),MATCH('Capacity Backing (Hide)'!$A183,'Capacity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(Hide)'!$A183,'Capacity Summary'!$I$138:$BH$138,0))&lt;&gt;0,INDEX('Capacity Summary'!$I$139:$BH$238,MATCH('Capacity Backing (Hide)'!D$132,'Capacity Summary'!$B$139:$B$238,0),MATCH('Capacity Backing (Hide)'!$A183,'Capacity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(Hide)'!$A183,'Capacity Summary'!$I$138:$BH$138,0))&lt;&gt;0,INDEX('Capacity Summary'!$I$139:$BH$238,MATCH('Capacity Backing (Hide)'!E$132,'Capacity Summary'!$B$139:$B$238,0),MATCH('Capacity Backing (Hide)'!$A183,'Capacity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(Hide)'!$A183,'Capacity Summary'!$I$138:$BH$138,0))&lt;&gt;0,INDEX('Capacity Summary'!$I$139:$BH$238,MATCH('Capacity Backing (Hide)'!F$132,'Capacity Summary'!$B$139:$B$238,0),MATCH('Capacity Backing (Hide)'!$A183,'Capacity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(Hide)'!$A183,'Capacity Summary'!$I$138:$BH$138,0))&lt;&gt;0,INDEX('Capacity Summary'!$I$139:$BH$238,MATCH('Capacity Backing (Hide)'!G$132,'Capacity Summary'!$B$139:$B$238,0),MATCH('Capacity Backing (Hide)'!$A183,'Capacity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(Hide)'!$A183,'Capacity Summary'!$I$138:$BH$138,0))&lt;&gt;0,INDEX('Capacity Summary'!$I$139:$BH$238,MATCH('Capacity Backing (Hide)'!H$132,'Capacity Summary'!$B$139:$B$238,0),MATCH('Capacity Backing (Hide)'!$A183,'Capacity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(Hide)'!$A183,'Capacity Summary'!$I$138:$BH$138,0))&lt;&gt;0,INDEX('Capacity Summary'!$I$139:$BH$238,MATCH('Capacity Backing (Hide)'!I$132,'Capacity Summary'!$B$139:$B$238,0),MATCH('Capacity Backing (Hide)'!$A183,'Capacity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(Hide)'!$A183,'Capacity Summary'!$I$138:$BH$138,0))&lt;&gt;0,INDEX('Capacity Summary'!$I$139:$BH$238,MATCH('Capacity Backing (Hide)'!J$132,'Capacity Summary'!$B$139:$B$238,0),MATCH('Capacity Backing (Hide)'!$A183,'Capacity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(Hide)'!$A183,'Capacity Summary'!$I$138:$BH$138,0))&lt;&gt;0,INDEX('Capacity Summary'!$I$139:$BH$238,MATCH('Capacity Backing (Hide)'!K$132,'Capacity Summary'!$B$139:$B$238,0),MATCH('Capacity Backing (Hide)'!$A183,'Capacity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(Hide)'!$A183,'Capacity Summary'!$I$138:$BH$138,0))&lt;&gt;0,INDEX('Capacity Summary'!$I$139:$BH$238,MATCH('Capacity Backing (Hide)'!L$132,'Capacity Summary'!$B$139:$B$238,0),MATCH('Capacity Backing (Hide)'!$A183,'Capacity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(Hide)'!$A183,'Capacity Summary'!$I$138:$BH$138,0))&lt;&gt;0,INDEX('Capacity Summary'!$I$139:$BH$238,MATCH('Capacity Backing (Hide)'!M$132,'Capacity Summary'!$B$139:$B$238,0),MATCH('Capacity Backing (Hide)'!$A183,'Capacity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(Hide)'!$A183,'Capacity Summary'!$I$138:$BH$138,0))&lt;&gt;0,INDEX('Capacity Summary'!$I$139:$BH$238,MATCH('Capacity Backing (Hide)'!N$132,'Capacity Summary'!$B$139:$B$238,0),MATCH('Capacity Backing (Hide)'!$A183,'Capacity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(Hide)'!$A183,'Capacity Summary'!$I$138:$BH$138,0))&lt;&gt;0,INDEX('Capacity Summary'!$I$139:$BH$238,MATCH('Capacity Backing (Hide)'!O$132,'Capacity Summary'!$B$139:$B$238,0),MATCH('Capacity Backing (Hide)'!$A183,'Capacity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(Hide)'!$A183,'Capacity Summary'!$I$138:$BH$138,0))&lt;&gt;0,INDEX('Capacity Summary'!$I$139:$BH$238,MATCH('Capacity Backing (Hide)'!P$132,'Capacity Summary'!$B$139:$B$238,0),MATCH('Capacity Backing (Hide)'!$A183,'Capacity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(Hide)'!$A183,'Capacity Summary'!$I$138:$BH$138,0))&lt;&gt;0,INDEX('Capacity Summary'!$I$139:$BH$238,MATCH('Capacity Backing (Hide)'!Q$132,'Capacity Summary'!$B$139:$B$238,0),MATCH('Capacity Backing (Hide)'!$A183,'Capacity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(Hide)'!$A183,'Capacity Summary'!$I$138:$BH$138,0))&lt;&gt;0,INDEX('Capacity Summary'!$I$139:$BH$238,MATCH('Capacity Backing (Hide)'!R$132,'Capacity Summary'!$B$139:$B$238,0),MATCH('Capacity Backing (Hide)'!$A183,'Capacity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(Hide)'!$A183,'Capacity Summary'!$I$138:$BH$138,0))&lt;&gt;0,INDEX('Capacity Summary'!$I$139:$BH$238,MATCH('Capacity Backing (Hide)'!S$132,'Capacity Summary'!$B$139:$B$238,0),MATCH('Capacity Backing (Hide)'!$A183,'Capacity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(Hide)'!$A183,'Capacity Summary'!$I$138:$BH$138,0))&lt;&gt;0,INDEX('Capacity Summary'!$I$139:$BH$238,MATCH('Capacity Backing (Hide)'!T$132,'Capacity Summary'!$B$139:$B$238,0),MATCH('Capacity Backing (Hide)'!$A183,'Capacity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(Hide)'!$A183,'Capacity Summary'!$I$138:$BH$138,0))&lt;&gt;0,INDEX('Capacity Summary'!$I$139:$BH$238,MATCH('Capacity Backing (Hide)'!U$132,'Capacity Summary'!$B$139:$B$238,0),MATCH('Capacity Backing (Hide)'!$A183,'Capacity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(Hide)'!$A183,'Capacity Summary'!$I$138:$BH$138,0))&lt;&gt;0,INDEX('Capacity Summary'!$I$139:$BH$238,MATCH('Capacity Backing (Hide)'!V$132,'Capacity Summary'!$B$139:$B$238,0),MATCH('Capacity Backing (Hide)'!$A183,'Capacity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(Hide)'!$A183,'Capacity Summary'!$I$138:$BH$138,0))&lt;&gt;0,INDEX('Capacity Summary'!$I$139:$BH$238,MATCH('Capacity Backing (Hide)'!W$132,'Capacity Summary'!$B$139:$B$238,0),MATCH('Capacity Backing (Hide)'!$A183,'Capacity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(Hide)'!$A183,'Capacity Summary'!$I$138:$BH$138,0))&lt;&gt;0,INDEX('Capacity Summary'!$I$139:$BH$238,MATCH('Capacity Backing (Hide)'!X$132,'Capacity Summary'!$B$139:$B$238,0),MATCH('Capacity Backing (Hide)'!$A183,'Capacity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(Hide)'!$A183,'Capacity Summary'!$I$138:$BH$138,0))&lt;&gt;0,INDEX('Capacity Summary'!$I$139:$BH$238,MATCH('Capacity Backing (Hide)'!Y$132,'Capacity Summary'!$B$139:$B$238,0),MATCH('Capacity Backing (Hide)'!$A183,'Capacity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(Hide)'!$A183,'Capacity Summary'!$I$138:$BH$138,0))&lt;&gt;0,INDEX('Capacity Summary'!$I$139:$BH$238,MATCH('Capacity Backing (Hide)'!Z$132,'Capacity Summary'!$B$139:$B$238,0),MATCH('Capacity Backing (Hide)'!$A183,'Capacity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(Hide)'!$A183,'Capacity Summary'!$I$138:$BH$138,0))&lt;&gt;0,INDEX('Capacity Summary'!$I$139:$BH$238,MATCH('Capacity Backing (Hide)'!AA$132,'Capacity Summary'!$B$139:$B$238,0),MATCH('Capacity Backing (Hide)'!$A183,'Capacity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(Hide)'!$A183,'Capacity Summary'!$I$138:$BH$138,0))&lt;&gt;0,INDEX('Capacity Summary'!$I$139:$BH$238,MATCH('Capacity Backing (Hide)'!AB$132,'Capacity Summary'!$B$139:$B$238,0),MATCH('Capacity Backing (Hide)'!$A183,'Capacity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(Hide)'!$A183,'Capacity Summary'!$I$138:$BH$138,0))&lt;&gt;0,INDEX('Capacity Summary'!$I$139:$BH$238,MATCH('Capacity Backing (Hide)'!AC$132,'Capacity Summary'!$B$139:$B$238,0),MATCH('Capacity Backing (Hide)'!$A183,'Capacity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(Hide)'!$A183,'Capacity Summary'!$I$138:$BH$138,0))&lt;&gt;0,INDEX('Capacity Summary'!$I$139:$BH$238,MATCH('Capacity Backing (Hide)'!AD$132,'Capacity Summary'!$B$139:$B$238,0),MATCH('Capacity Backing (Hide)'!$A183,'Capacity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(Hide)'!$A183,'Capacity Summary'!$I$138:$BH$138,0))&lt;&gt;0,INDEX('Capacity Summary'!$I$139:$BH$238,MATCH('Capacity Backing (Hide)'!AE$132,'Capacity Summary'!$B$139:$B$238,0),MATCH('Capacity Backing (Hide)'!$A183,'Capacity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(Hide)'!$A183,'Capacity Summary'!$I$138:$BH$138,0))&lt;&gt;0,INDEX('Capacity Summary'!$I$139:$BH$238,MATCH('Capacity Backing (Hide)'!AF$132,'Capacity Summary'!$B$139:$B$238,0),MATCH('Capacity Backing (Hide)'!$A183,'Capacity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(Hide)'!$A183,'Capacity Summary'!$I$138:$BH$138,0))&lt;&gt;0,INDEX('Capacity Summary'!$I$139:$BH$238,MATCH('Capacity Backing (Hide)'!AG$132,'Capacity Summary'!$B$139:$B$238,0),MATCH('Capacity Backing (Hide)'!$A183,'Capacity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(Hide)'!$A183,'Capacity Summary'!$I$138:$BH$138,0))&lt;&gt;0,INDEX('Capacity Summary'!$I$139:$BH$238,MATCH('Capacity Backing (Hide)'!AH$132,'Capacity Summary'!$B$139:$B$238,0),MATCH('Capacity Backing (Hide)'!$A183,'Capacity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(Hide)'!$A183,'Capacity Summary'!$I$138:$BH$138,0))&lt;&gt;0,INDEX('Capacity Summary'!$I$139:$BH$238,MATCH('Capacity Backing (Hide)'!AI$132,'Capacity Summary'!$B$139:$B$238,0),MATCH('Capacity Backing (Hide)'!$A183,'Capacity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(Hide)'!$A183,'Capacity Summary'!$I$138:$BH$138,0))&lt;&gt;0,INDEX('Capacity Summary'!$I$139:$BH$238,MATCH('Capacity Backing (Hide)'!AJ$132,'Capacity Summary'!$B$139:$B$238,0),MATCH('Capacity Backing (Hide)'!$A183,'Capacity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(Hide)'!$A183,'Capacity Summary'!$I$138:$BH$138,0))&lt;&gt;0,INDEX('Capacity Summary'!$I$139:$BH$238,MATCH('Capacity Backing (Hide)'!AK$132,'Capacity Summary'!$B$139:$B$238,0),MATCH('Capacity Backing (Hide)'!$A183,'Capacity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(Hide)'!$A183,'Capacity Summary'!$I$138:$BH$138,0))&lt;&gt;0,INDEX('Capacity Summary'!$I$139:$BH$238,MATCH('Capacity Backing (Hide)'!AL$132,'Capacity Summary'!$B$139:$B$238,0),MATCH('Capacity Backing (Hide)'!$A183,'Capacity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(Hide)'!$A183,'Capacity Summary'!$I$138:$BH$138,0))&lt;&gt;0,INDEX('Capacity Summary'!$I$139:$BH$238,MATCH('Capacity Backing (Hide)'!AM$132,'Capacity Summary'!$B$139:$B$238,0),MATCH('Capacity Backing (Hide)'!$A183,'Capacity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(Hide)'!$A183,'Capacity Summary'!$I$138:$BH$138,0))&lt;&gt;0,INDEX('Capacity Summary'!$I$139:$BH$238,MATCH('Capacity Backing (Hide)'!AN$132,'Capacity Summary'!$B$139:$B$238,0),MATCH('Capacity Backing (Hide)'!$A183,'Capacity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(Hide)'!$A183,'Capacity Summary'!$I$138:$BH$138,0))&lt;&gt;0,INDEX('Capacity Summary'!$I$139:$BH$238,MATCH('Capacity Backing (Hide)'!AO$132,'Capacity Summary'!$B$139:$B$238,0),MATCH('Capacity Backing (Hide)'!$A183,'Capacity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(Hide)'!$A183,'Capacity Summary'!$I$138:$BH$138,0))&lt;&gt;0,INDEX('Capacity Summary'!$I$139:$BH$238,MATCH('Capacity Backing (Hide)'!AP$132,'Capacity Summary'!$B$139:$B$238,0),MATCH('Capacity Backing (Hide)'!$A183,'Capacity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(Hide)'!$A183,'Capacity Summary'!$I$138:$BH$138,0))&lt;&gt;0,INDEX('Capacity Summary'!$I$139:$BH$238,MATCH('Capacity Backing (Hide)'!AQ$132,'Capacity Summary'!$B$139:$B$238,0),MATCH('Capacity Backing (Hide)'!$A183,'Capacity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(Hide)'!$A183,'Capacity Summary'!$I$138:$BH$138,0))&lt;&gt;0,INDEX('Capacity Summary'!$I$139:$BH$238,MATCH('Capacity Backing (Hide)'!AR$132,'Capacity Summary'!$B$139:$B$238,0),MATCH('Capacity Backing (Hide)'!$A183,'Capacity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(Hide)'!$A183,'Capacity Summary'!$I$138:$BH$138,0))&lt;&gt;0,INDEX('Capacity Summary'!$I$139:$BH$238,MATCH('Capacity Backing (Hide)'!AS$132,'Capacity Summary'!$B$139:$B$238,0),MATCH('Capacity Backing (Hide)'!$A183,'Capacity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(Hide)'!$A183,'Capacity Summary'!$I$138:$BH$138,0))&lt;&gt;0,INDEX('Capacity Summary'!$I$139:$BH$238,MATCH('Capacity Backing (Hide)'!AT$132,'Capacity Summary'!$B$139:$B$238,0),MATCH('Capacity Backing (Hide)'!$A183,'Capacity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(Hide)'!$A183,'Capacity Summary'!$I$138:$BH$138,0))&lt;&gt;0,INDEX('Capacity Summary'!$I$139:$BH$238,MATCH('Capacity Backing (Hide)'!AU$132,'Capacity Summary'!$B$139:$B$238,0),MATCH('Capacity Backing (Hide)'!$A183,'Capacity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(Hide)'!$A183,'Capacity Summary'!$I$138:$BH$138,0))&lt;&gt;0,INDEX('Capacity Summary'!$I$139:$BH$238,MATCH('Capacity Backing (Hide)'!AV$132,'Capacity Summary'!$B$139:$B$238,0),MATCH('Capacity Backing (Hide)'!$A183,'Capacity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(Hide)'!$A183,'Capacity Summary'!$I$138:$BH$138,0))&lt;&gt;0,INDEX('Capacity Summary'!$I$139:$BH$238,MATCH('Capacity Backing (Hide)'!AW$132,'Capacity Summary'!$B$139:$B$238,0),MATCH('Capacity Backing (Hide)'!$A183,'Capacity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(Hide)'!$A183,'Capacity Summary'!$I$138:$BH$138,0))&lt;&gt;0,INDEX('Capacity Summary'!$I$139:$BH$238,MATCH('Capacity Backing (Hide)'!AX$132,'Capacity Summary'!$B$139:$B$238,0),MATCH('Capacity Backing (Hide)'!$A183,'Capacity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(Hide)'!$A183,'Capacity Summary'!$I$138:$BH$138,0))&lt;&gt;0,INDEX('Capacity Summary'!$I$139:$BH$238,MATCH('Capacity Backing (Hide)'!AY$132,'Capacity Summary'!$B$139:$B$238,0),MATCH('Capacity Backing (Hide)'!$A183,'Capacity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(Hide)'!$A183,'Capacity Summary'!$I$138:$BH$138,0))&lt;&gt;0,INDEX('Capacity Summary'!$I$139:$BH$238,MATCH('Capacity Backing (Hide)'!AZ$132,'Capacity Summary'!$B$139:$B$238,0),MATCH('Capacity Backing (Hide)'!$A183,'Capacity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(Hide)'!$A183,'Capacity Summary'!$I$138:$BH$138,0))&lt;&gt;0,INDEX('Capacity Summary'!$I$139:$BH$238,MATCH('Capacity Backing (Hide)'!BA$132,'Capacity Summary'!$B$139:$B$238,0),MATCH('Capacity Backing (Hide)'!$A183,'Capacity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(Hide)'!$A183,'Capacity Summary'!$I$138:$BH$138,0))&lt;&gt;0,INDEX('Capacity Summary'!$I$139:$BH$238,MATCH('Capacity Backing (Hide)'!BB$132,'Capacity Summary'!$B$139:$B$238,0),MATCH('Capacity Backing (Hide)'!$A183,'Capacity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(Hide)'!$A183,'Capacity Summary'!$I$138:$BH$138,0))&lt;&gt;0,INDEX('Capacity Summary'!$I$139:$BH$238,MATCH('Capacity Backing (Hide)'!BC$132,'Capacity Summary'!$B$139:$B$238,0),MATCH('Capacity Backing (Hide)'!$A183,'Capacity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(Hide)'!$A183,'Capacity Summary'!$I$138:$BH$138,0))&lt;&gt;0,INDEX('Capacity Summary'!$I$139:$BH$238,MATCH('Capacity Backing (Hide)'!BD$132,'Capacity Summary'!$B$139:$B$238,0),MATCH('Capacity Backing (Hide)'!$A183,'Capacity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(Hide)'!$A183,'Capacity Summary'!$I$138:$BH$138,0))&lt;&gt;0,INDEX('Capacity Summary'!$I$139:$BH$238,MATCH('Capacity Backing (Hide)'!BE$132,'Capacity Summary'!$B$139:$B$238,0),MATCH('Capacity Backing (Hide)'!$A183,'Capacity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(Hide)'!$A183,'Capacity Summary'!$I$138:$BH$138,0))&lt;&gt;0,INDEX('Capacity Summary'!$I$139:$BH$238,MATCH('Capacity Backing (Hide)'!BF$132,'Capacity Summary'!$B$139:$B$238,0),MATCH('Capacity Backing (Hide)'!$A183,'Capacity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(Hide)'!$A183,'Capacity Summary'!$I$138:$BH$138,0))&lt;&gt;0,INDEX('Capacity Summary'!$I$139:$BH$238,MATCH('Capacity Backing (Hide)'!BG$132,'Capacity Summary'!$B$139:$B$238,0),MATCH('Capacity Backing (Hide)'!$A183,'Capacity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(Hide)'!$A183,'Capacity Summary'!$I$138:$BH$138,0))&lt;&gt;0,INDEX('Capacity Summary'!$I$139:$BH$238,MATCH('Capacity Backing (Hide)'!BH$132,'Capacity Summary'!$B$139:$B$238,0),MATCH('Capacity Backing (Hide)'!$A183,'Capacity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(Hide)'!$A183,'Capacity Summary'!$I$138:$BH$138,0))&lt;&gt;0,INDEX('Capacity Summary'!$I$139:$BH$238,MATCH('Capacity Backing (Hide)'!BI$132,'Capacity Summary'!$B$139:$B$238,0),MATCH('Capacity Backing (Hide)'!$A183,'Capacity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(Hide)'!$A183,'Capacity Summary'!$I$138:$BH$138,0))&lt;&gt;0,INDEX('Capacity Summary'!$I$139:$BH$238,MATCH('Capacity Backing (Hide)'!BJ$132,'Capacity Summary'!$B$139:$B$238,0),MATCH('Capacity Backing (Hide)'!$A183,'Capacity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(Hide)'!$A183,'Capacity Summary'!$I$138:$BH$138,0))&lt;&gt;0,INDEX('Capacity Summary'!$I$139:$BH$238,MATCH('Capacity Backing (Hide)'!BK$132,'Capacity Summary'!$B$139:$B$238,0),MATCH('Capacity Backing (Hide)'!$A183,'Capacity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(Hide)'!$A183,'Capacity Summary'!$I$138:$BH$138,0))&lt;&gt;0,INDEX('Capacity Summary'!$I$139:$BH$238,MATCH('Capacity Backing (Hide)'!BL$132,'Capacity Summary'!$B$139:$B$238,0),MATCH('Capacity Backing (Hide)'!$A183,'Capacity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(Hide)'!$A183,'Capacity Summary'!$I$138:$BH$138,0))&lt;&gt;0,INDEX('Capacity Summary'!$I$139:$BH$238,MATCH('Capacity Backing (Hide)'!BM$132,'Capacity Summary'!$B$139:$B$238,0),MATCH('Capacity Backing (Hide)'!$A183,'Capacity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(Hide)'!$A183,'Capacity Summary'!$I$138:$BH$138,0))&lt;&gt;0,INDEX('Capacity Summary'!$I$139:$BH$238,MATCH('Capacity Backing (Hide)'!BN$132,'Capacity Summary'!$B$139:$B$238,0),MATCH('Capacity Backing (Hide)'!$A183,'Capacity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(Hide)'!$A183,'Capacity Summary'!$I$138:$BH$138,0))&lt;&gt;0,INDEX('Capacity Summary'!$I$139:$BH$238,MATCH('Capacity Backing (Hide)'!BO$132,'Capacity Summary'!$B$139:$B$238,0),MATCH('Capacity Backing (Hide)'!$A183,'Capacity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(Hide)'!$A183,'Capacity Summary'!$I$138:$BH$138,0))&lt;&gt;0,INDEX('Capacity Summary'!$I$139:$BH$238,MATCH('Capacity Backing (Hide)'!BP$132,'Capacity Summary'!$B$139:$B$238,0),MATCH('Capacity Backing (Hide)'!$A183,'Capacity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(Hide)'!$A183,'Capacity Summary'!$I$138:$BH$138,0))&lt;&gt;0,INDEX('Capacity Summary'!$I$139:$BH$238,MATCH('Capacity Backing (Hide)'!BQ$132,'Capacity Summary'!$B$139:$B$238,0),MATCH('Capacity Backing (Hide)'!$A183,'Capacity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(Hide)'!$A183,'Capacity Summary'!$I$138:$BH$138,0))&lt;&gt;0,INDEX('Capacity Summary'!$I$139:$BH$238,MATCH('Capacity Backing (Hide)'!BR$132,'Capacity Summary'!$B$139:$B$238,0),MATCH('Capacity Backing (Hide)'!$A183,'Capacity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(Hide)'!$A183,'Capacity Summary'!$I$138:$BH$138,0))&lt;&gt;0,INDEX('Capacity Summary'!$I$139:$BH$238,MATCH('Capacity Backing (Hide)'!BS$132,'Capacity Summary'!$B$139:$B$238,0),MATCH('Capacity Backing (Hide)'!$A183,'Capacity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(Hide)'!$A183,'Capacity Summary'!$I$138:$BH$138,0))&lt;&gt;0,INDEX('Capacity Summary'!$I$139:$BH$238,MATCH('Capacity Backing (Hide)'!BT$132,'Capacity Summary'!$B$139:$B$238,0),MATCH('Capacity Backing (Hide)'!$A183,'Capacity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(Hide)'!$A183,'Capacity Summary'!$I$138:$BH$138,0))&lt;&gt;0,INDEX('Capacity Summary'!$I$139:$BH$238,MATCH('Capacity Backing (Hide)'!BU$132,'Capacity Summary'!$B$139:$B$238,0),MATCH('Capacity Backing (Hide)'!$A183,'Capacity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(Hide)'!$A183,'Capacity Summary'!$I$138:$BH$138,0))&lt;&gt;0,INDEX('Capacity Summary'!$I$139:$BH$238,MATCH('Capacity Backing (Hide)'!BV$132,'Capacity Summary'!$B$139:$B$238,0),MATCH('Capacity Backing (Hide)'!$A183,'Capacity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(Hide)'!$A183,'Capacity Summary'!$I$138:$BH$138,0))&lt;&gt;0,INDEX('Capacity Summary'!$I$139:$BH$238,MATCH('Capacity Backing (Hide)'!BW$132,'Capacity Summary'!$B$139:$B$238,0),MATCH('Capacity Backing (Hide)'!$A183,'Capacity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(Hide)'!$A183,'Capacity Summary'!$I$138:$BH$138,0))&lt;&gt;0,INDEX('Capacity Summary'!$I$139:$BH$238,MATCH('Capacity Backing (Hide)'!BX$132,'Capacity Summary'!$B$139:$B$238,0),MATCH('Capacity Backing (Hide)'!$A183,'Capacity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(Hide)'!$A183,'Capacity Summary'!$I$138:$BH$138,0))&lt;&gt;0,INDEX('Capacity Summary'!$I$139:$BH$238,MATCH('Capacity Backing (Hide)'!BY$132,'Capacity Summary'!$B$139:$B$238,0),MATCH('Capacity Backing (Hide)'!$A183,'Capacity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(Hide)'!$A183,'Capacity Summary'!$I$138:$BH$138,0))&lt;&gt;0,INDEX('Capacity Summary'!$I$139:$BH$238,MATCH('Capacity Backing (Hide)'!BZ$132,'Capacity Summary'!$B$139:$B$238,0),MATCH('Capacity Backing (Hide)'!$A183,'Capacity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(Hide)'!$A183,'Capacity Summary'!$I$138:$BH$138,0))&lt;&gt;0,INDEX('Capacity Summary'!$I$139:$BH$238,MATCH('Capacity Backing (Hide)'!CA$132,'Capacity Summary'!$B$139:$B$238,0),MATCH('Capacity Backing (Hide)'!$A183,'Capacity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(Hide)'!$A183,'Capacity Summary'!$I$138:$BH$138,0))&lt;&gt;0,INDEX('Capacity Summary'!$I$139:$BH$238,MATCH('Capacity Backing (Hide)'!CB$132,'Capacity Summary'!$B$139:$B$238,0),MATCH('Capacity Backing (Hide)'!$A183,'Capacity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(Hide)'!$A183,'Capacity Summary'!$I$138:$BH$138,0))&lt;&gt;0,INDEX('Capacity Summary'!$I$139:$BH$238,MATCH('Capacity Backing (Hide)'!CC$132,'Capacity Summary'!$B$139:$B$238,0),MATCH('Capacity Backing (Hide)'!$A183,'Capacity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(Hide)'!$A183,'Capacity Summary'!$I$138:$BH$138,0))&lt;&gt;0,INDEX('Capacity Summary'!$I$139:$BH$238,MATCH('Capacity Backing (Hide)'!CD$132,'Capacity Summary'!$B$139:$B$238,0),MATCH('Capacity Backing (Hide)'!$A183,'Capacity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(Hide)'!$A183,'Capacity Summary'!$I$138:$BH$138,0))&lt;&gt;0,INDEX('Capacity Summary'!$I$139:$BH$238,MATCH('Capacity Backing (Hide)'!CE$132,'Capacity Summary'!$B$139:$B$238,0),MATCH('Capacity Backing (Hide)'!$A183,'Capacity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(Hide)'!$A183,'Capacity Summary'!$I$138:$BH$138,0))&lt;&gt;0,INDEX('Capacity Summary'!$I$139:$BH$238,MATCH('Capacity Backing (Hide)'!CF$132,'Capacity Summary'!$B$139:$B$238,0),MATCH('Capacity Backing (Hide)'!$A183,'Capacity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(Hide)'!$A183,'Capacity Summary'!$I$138:$BH$138,0))&lt;&gt;0,INDEX('Capacity Summary'!$I$139:$BH$238,MATCH('Capacity Backing (Hide)'!CG$132,'Capacity Summary'!$B$139:$B$238,0),MATCH('Capacity Backing (Hide)'!$A183,'Capacity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(Hide)'!$A183,'Capacity Summary'!$I$138:$BH$138,0))&lt;&gt;0,INDEX('Capacity Summary'!$I$139:$BH$238,MATCH('Capacity Backing (Hide)'!CH$132,'Capacity Summary'!$B$139:$B$238,0),MATCH('Capacity Backing (Hide)'!$A183,'Capacity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(Hide)'!$A183,'Capacity Summary'!$I$138:$BH$138,0))&lt;&gt;0,INDEX('Capacity Summary'!$I$139:$BH$238,MATCH('Capacity Backing (Hide)'!CI$132,'Capacity Summary'!$B$139:$B$238,0),MATCH('Capacity Backing (Hide)'!$A183,'Capacity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(Hide)'!$A183,'Capacity Summary'!$I$138:$BH$138,0))&lt;&gt;0,INDEX('Capacity Summary'!$I$139:$BH$238,MATCH('Capacity Backing (Hide)'!CJ$132,'Capacity Summary'!$B$139:$B$238,0),MATCH('Capacity Backing (Hide)'!$A183,'Capacity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(Hide)'!$A183,'Capacity Summary'!$I$138:$BH$138,0))&lt;&gt;0,INDEX('Capacity Summary'!$I$139:$BH$238,MATCH('Capacity Backing (Hide)'!CK$132,'Capacity Summary'!$B$139:$B$238,0),MATCH('Capacity Backing (Hide)'!$A183,'Capacity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(Hide)'!$A183,'Capacity Summary'!$I$138:$BH$138,0))&lt;&gt;0,INDEX('Capacity Summary'!$I$139:$BH$238,MATCH('Capacity Backing (Hide)'!CL$132,'Capacity Summary'!$B$139:$B$238,0),MATCH('Capacity Backing (Hide)'!$A183,'Capacity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(Hide)'!$A183,'Capacity Summary'!$I$138:$BH$138,0))&lt;&gt;0,INDEX('Capacity Summary'!$I$139:$BH$238,MATCH('Capacity Backing (Hide)'!CM$132,'Capacity Summary'!$B$139:$B$238,0),MATCH('Capacity Backing (Hide)'!$A183,'Capacity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(Hide)'!$A183,'Capacity Summary'!$I$138:$BH$138,0))&lt;&gt;0,INDEX('Capacity Summary'!$I$139:$BH$238,MATCH('Capacity Backing (Hide)'!CN$132,'Capacity Summary'!$B$139:$B$238,0),MATCH('Capacity Backing (Hide)'!$A183,'Capacity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(Hide)'!$A183,'Capacity Summary'!$I$138:$BH$138,0))&lt;&gt;0,INDEX('Capacity Summary'!$I$139:$BH$238,MATCH('Capacity Backing (Hide)'!CO$132,'Capacity Summary'!$B$139:$B$238,0),MATCH('Capacity Backing (Hide)'!$A183,'Capacity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(Hide)'!$A183,'Capacity Summary'!$I$138:$BH$138,0))&lt;&gt;0,INDEX('Capacity Summary'!$I$139:$BH$238,MATCH('Capacity Backing (Hide)'!CP$132,'Capacity Summary'!$B$139:$B$238,0),MATCH('Capacity Backing (Hide)'!$A183,'Capacity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(Hide)'!$A183,'Capacity Summary'!$I$138:$BH$138,0))&lt;&gt;0,INDEX('Capacity Summary'!$I$139:$BH$238,MATCH('Capacity Backing (Hide)'!CQ$132,'Capacity Summary'!$B$139:$B$238,0),MATCH('Capacity Backing (Hide)'!$A183,'Capacity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(Hide)'!$A183,'Capacity Summary'!$I$138:$BH$138,0))&lt;&gt;0,INDEX('Capacity Summary'!$I$139:$BH$238,MATCH('Capacity Backing (Hide)'!CR$132,'Capacity Summary'!$B$139:$B$238,0),MATCH('Capacity Backing (Hide)'!$A183,'Capacity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(Hide)'!$A183,'Capacity Summary'!$I$138:$BH$138,0))&lt;&gt;0,INDEX('Capacity Summary'!$I$139:$BH$238,MATCH('Capacity Backing (Hide)'!CS$132,'Capacity Summary'!$B$139:$B$238,0),MATCH('Capacity Backing (Hide)'!$A183,'Capacity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(Hide)'!$A183,'Capacity Summary'!$I$138:$BH$138,0))&lt;&gt;0,INDEX('Capacity Summary'!$I$139:$BH$238,MATCH('Capacity Backing (Hide)'!CT$132,'Capacity Summary'!$B$139:$B$238,0),MATCH('Capacity Backing (Hide)'!$A183,'Capacity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(Hide)'!$A183,'Capacity Summary'!$I$138:$BH$138,0))&lt;&gt;0,INDEX('Capacity Summary'!$I$139:$BH$238,MATCH('Capacity Backing (Hide)'!CU$132,'Capacity Summary'!$B$139:$B$238,0),MATCH('Capacity Backing (Hide)'!$A183,'Capacity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(Hide)'!$A183,'Capacity Summary'!$I$138:$BH$138,0))&lt;&gt;0,INDEX('Capacity Summary'!$I$139:$BH$238,MATCH('Capacity Backing (Hide)'!CV$132,'Capacity Summary'!$B$139:$B$238,0),MATCH('Capacity Backing (Hide)'!$A183,'Capacity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(Hide)'!$A183,'Capacity Summary'!$I$138:$BH$138,0))&lt;&gt;0,INDEX('Capacity Summary'!$I$139:$BH$238,MATCH('Capacity Backing (Hide)'!CW$132,'Capacity Summary'!$B$139:$B$238,0),MATCH('Capacity Backing (Hide)'!$A183,'Capacity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4" spans="1:101" x14ac:dyDescent="0.35">
      <c r="A184" s="2">
        <f ca="1">'Required Capacity (Hide)'!E54</f>
        <v>44547</v>
      </c>
      <c r="B18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(Hide)'!$A184,'Capacity Summary'!$I$138:$BH$138,0))&lt;&gt;0,INDEX('Capacity Summary'!$I$139:$BH$238,MATCH('Capacity Backing (Hide)'!B$132,'Capacity Summary'!$B$139:$B$238,0),MATCH('Capacity Backing (Hide)'!$A184,'Capacity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(Hide)'!$A184,'Capacity Summary'!$I$138:$BH$138,0))&lt;&gt;0,INDEX('Capacity Summary'!$I$139:$BH$238,MATCH('Capacity Backing (Hide)'!C$132,'Capacity Summary'!$B$139:$B$238,0),MATCH('Capacity Backing (Hide)'!$A184,'Capacity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(Hide)'!$A184,'Capacity Summary'!$I$138:$BH$138,0))&lt;&gt;0,INDEX('Capacity Summary'!$I$139:$BH$238,MATCH('Capacity Backing (Hide)'!D$132,'Capacity Summary'!$B$139:$B$238,0),MATCH('Capacity Backing (Hide)'!$A184,'Capacity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(Hide)'!$A184,'Capacity Summary'!$I$138:$BH$138,0))&lt;&gt;0,INDEX('Capacity Summary'!$I$139:$BH$238,MATCH('Capacity Backing (Hide)'!E$132,'Capacity Summary'!$B$139:$B$238,0),MATCH('Capacity Backing (Hide)'!$A184,'Capacity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(Hide)'!$A184,'Capacity Summary'!$I$138:$BH$138,0))&lt;&gt;0,INDEX('Capacity Summary'!$I$139:$BH$238,MATCH('Capacity Backing (Hide)'!F$132,'Capacity Summary'!$B$139:$B$238,0),MATCH('Capacity Backing (Hide)'!$A184,'Capacity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(Hide)'!$A184,'Capacity Summary'!$I$138:$BH$138,0))&lt;&gt;0,INDEX('Capacity Summary'!$I$139:$BH$238,MATCH('Capacity Backing (Hide)'!G$132,'Capacity Summary'!$B$139:$B$238,0),MATCH('Capacity Backing (Hide)'!$A184,'Capacity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(Hide)'!$A184,'Capacity Summary'!$I$138:$BH$138,0))&lt;&gt;0,INDEX('Capacity Summary'!$I$139:$BH$238,MATCH('Capacity Backing (Hide)'!H$132,'Capacity Summary'!$B$139:$B$238,0),MATCH('Capacity Backing (Hide)'!$A184,'Capacity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(Hide)'!$A184,'Capacity Summary'!$I$138:$BH$138,0))&lt;&gt;0,INDEX('Capacity Summary'!$I$139:$BH$238,MATCH('Capacity Backing (Hide)'!I$132,'Capacity Summary'!$B$139:$B$238,0),MATCH('Capacity Backing (Hide)'!$A184,'Capacity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(Hide)'!$A184,'Capacity Summary'!$I$138:$BH$138,0))&lt;&gt;0,INDEX('Capacity Summary'!$I$139:$BH$238,MATCH('Capacity Backing (Hide)'!J$132,'Capacity Summary'!$B$139:$B$238,0),MATCH('Capacity Backing (Hide)'!$A184,'Capacity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(Hide)'!$A184,'Capacity Summary'!$I$138:$BH$138,0))&lt;&gt;0,INDEX('Capacity Summary'!$I$139:$BH$238,MATCH('Capacity Backing (Hide)'!K$132,'Capacity Summary'!$B$139:$B$238,0),MATCH('Capacity Backing (Hide)'!$A184,'Capacity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(Hide)'!$A184,'Capacity Summary'!$I$138:$BH$138,0))&lt;&gt;0,INDEX('Capacity Summary'!$I$139:$BH$238,MATCH('Capacity Backing (Hide)'!L$132,'Capacity Summary'!$B$139:$B$238,0),MATCH('Capacity Backing (Hide)'!$A184,'Capacity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(Hide)'!$A184,'Capacity Summary'!$I$138:$BH$138,0))&lt;&gt;0,INDEX('Capacity Summary'!$I$139:$BH$238,MATCH('Capacity Backing (Hide)'!M$132,'Capacity Summary'!$B$139:$B$238,0),MATCH('Capacity Backing (Hide)'!$A184,'Capacity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(Hide)'!$A184,'Capacity Summary'!$I$138:$BH$138,0))&lt;&gt;0,INDEX('Capacity Summary'!$I$139:$BH$238,MATCH('Capacity Backing (Hide)'!N$132,'Capacity Summary'!$B$139:$B$238,0),MATCH('Capacity Backing (Hide)'!$A184,'Capacity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(Hide)'!$A184,'Capacity Summary'!$I$138:$BH$138,0))&lt;&gt;0,INDEX('Capacity Summary'!$I$139:$BH$238,MATCH('Capacity Backing (Hide)'!O$132,'Capacity Summary'!$B$139:$B$238,0),MATCH('Capacity Backing (Hide)'!$A184,'Capacity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(Hide)'!$A184,'Capacity Summary'!$I$138:$BH$138,0))&lt;&gt;0,INDEX('Capacity Summary'!$I$139:$BH$238,MATCH('Capacity Backing (Hide)'!P$132,'Capacity Summary'!$B$139:$B$238,0),MATCH('Capacity Backing (Hide)'!$A184,'Capacity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(Hide)'!$A184,'Capacity Summary'!$I$138:$BH$138,0))&lt;&gt;0,INDEX('Capacity Summary'!$I$139:$BH$238,MATCH('Capacity Backing (Hide)'!Q$132,'Capacity Summary'!$B$139:$B$238,0),MATCH('Capacity Backing (Hide)'!$A184,'Capacity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(Hide)'!$A184,'Capacity Summary'!$I$138:$BH$138,0))&lt;&gt;0,INDEX('Capacity Summary'!$I$139:$BH$238,MATCH('Capacity Backing (Hide)'!R$132,'Capacity Summary'!$B$139:$B$238,0),MATCH('Capacity Backing (Hide)'!$A184,'Capacity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(Hide)'!$A184,'Capacity Summary'!$I$138:$BH$138,0))&lt;&gt;0,INDEX('Capacity Summary'!$I$139:$BH$238,MATCH('Capacity Backing (Hide)'!S$132,'Capacity Summary'!$B$139:$B$238,0),MATCH('Capacity Backing (Hide)'!$A184,'Capacity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(Hide)'!$A184,'Capacity Summary'!$I$138:$BH$138,0))&lt;&gt;0,INDEX('Capacity Summary'!$I$139:$BH$238,MATCH('Capacity Backing (Hide)'!T$132,'Capacity Summary'!$B$139:$B$238,0),MATCH('Capacity Backing (Hide)'!$A184,'Capacity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(Hide)'!$A184,'Capacity Summary'!$I$138:$BH$138,0))&lt;&gt;0,INDEX('Capacity Summary'!$I$139:$BH$238,MATCH('Capacity Backing (Hide)'!U$132,'Capacity Summary'!$B$139:$B$238,0),MATCH('Capacity Backing (Hide)'!$A184,'Capacity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(Hide)'!$A184,'Capacity Summary'!$I$138:$BH$138,0))&lt;&gt;0,INDEX('Capacity Summary'!$I$139:$BH$238,MATCH('Capacity Backing (Hide)'!V$132,'Capacity Summary'!$B$139:$B$238,0),MATCH('Capacity Backing (Hide)'!$A184,'Capacity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(Hide)'!$A184,'Capacity Summary'!$I$138:$BH$138,0))&lt;&gt;0,INDEX('Capacity Summary'!$I$139:$BH$238,MATCH('Capacity Backing (Hide)'!W$132,'Capacity Summary'!$B$139:$B$238,0),MATCH('Capacity Backing (Hide)'!$A184,'Capacity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(Hide)'!$A184,'Capacity Summary'!$I$138:$BH$138,0))&lt;&gt;0,INDEX('Capacity Summary'!$I$139:$BH$238,MATCH('Capacity Backing (Hide)'!X$132,'Capacity Summary'!$B$139:$B$238,0),MATCH('Capacity Backing (Hide)'!$A184,'Capacity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(Hide)'!$A184,'Capacity Summary'!$I$138:$BH$138,0))&lt;&gt;0,INDEX('Capacity Summary'!$I$139:$BH$238,MATCH('Capacity Backing (Hide)'!Y$132,'Capacity Summary'!$B$139:$B$238,0),MATCH('Capacity Backing (Hide)'!$A184,'Capacity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(Hide)'!$A184,'Capacity Summary'!$I$138:$BH$138,0))&lt;&gt;0,INDEX('Capacity Summary'!$I$139:$BH$238,MATCH('Capacity Backing (Hide)'!Z$132,'Capacity Summary'!$B$139:$B$238,0),MATCH('Capacity Backing (Hide)'!$A184,'Capacity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(Hide)'!$A184,'Capacity Summary'!$I$138:$BH$138,0))&lt;&gt;0,INDEX('Capacity Summary'!$I$139:$BH$238,MATCH('Capacity Backing (Hide)'!AA$132,'Capacity Summary'!$B$139:$B$238,0),MATCH('Capacity Backing (Hide)'!$A184,'Capacity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(Hide)'!$A184,'Capacity Summary'!$I$138:$BH$138,0))&lt;&gt;0,INDEX('Capacity Summary'!$I$139:$BH$238,MATCH('Capacity Backing (Hide)'!AB$132,'Capacity Summary'!$B$139:$B$238,0),MATCH('Capacity Backing (Hide)'!$A184,'Capacity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(Hide)'!$A184,'Capacity Summary'!$I$138:$BH$138,0))&lt;&gt;0,INDEX('Capacity Summary'!$I$139:$BH$238,MATCH('Capacity Backing (Hide)'!AC$132,'Capacity Summary'!$B$139:$B$238,0),MATCH('Capacity Backing (Hide)'!$A184,'Capacity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(Hide)'!$A184,'Capacity Summary'!$I$138:$BH$138,0))&lt;&gt;0,INDEX('Capacity Summary'!$I$139:$BH$238,MATCH('Capacity Backing (Hide)'!AD$132,'Capacity Summary'!$B$139:$B$238,0),MATCH('Capacity Backing (Hide)'!$A184,'Capacity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(Hide)'!$A184,'Capacity Summary'!$I$138:$BH$138,0))&lt;&gt;0,INDEX('Capacity Summary'!$I$139:$BH$238,MATCH('Capacity Backing (Hide)'!AE$132,'Capacity Summary'!$B$139:$B$238,0),MATCH('Capacity Backing (Hide)'!$A184,'Capacity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(Hide)'!$A184,'Capacity Summary'!$I$138:$BH$138,0))&lt;&gt;0,INDEX('Capacity Summary'!$I$139:$BH$238,MATCH('Capacity Backing (Hide)'!AF$132,'Capacity Summary'!$B$139:$B$238,0),MATCH('Capacity Backing (Hide)'!$A184,'Capacity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(Hide)'!$A184,'Capacity Summary'!$I$138:$BH$138,0))&lt;&gt;0,INDEX('Capacity Summary'!$I$139:$BH$238,MATCH('Capacity Backing (Hide)'!AG$132,'Capacity Summary'!$B$139:$B$238,0),MATCH('Capacity Backing (Hide)'!$A184,'Capacity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(Hide)'!$A184,'Capacity Summary'!$I$138:$BH$138,0))&lt;&gt;0,INDEX('Capacity Summary'!$I$139:$BH$238,MATCH('Capacity Backing (Hide)'!AH$132,'Capacity Summary'!$B$139:$B$238,0),MATCH('Capacity Backing (Hide)'!$A184,'Capacity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(Hide)'!$A184,'Capacity Summary'!$I$138:$BH$138,0))&lt;&gt;0,INDEX('Capacity Summary'!$I$139:$BH$238,MATCH('Capacity Backing (Hide)'!AI$132,'Capacity Summary'!$B$139:$B$238,0),MATCH('Capacity Backing (Hide)'!$A184,'Capacity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(Hide)'!$A184,'Capacity Summary'!$I$138:$BH$138,0))&lt;&gt;0,INDEX('Capacity Summary'!$I$139:$BH$238,MATCH('Capacity Backing (Hide)'!AJ$132,'Capacity Summary'!$B$139:$B$238,0),MATCH('Capacity Backing (Hide)'!$A184,'Capacity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(Hide)'!$A184,'Capacity Summary'!$I$138:$BH$138,0))&lt;&gt;0,INDEX('Capacity Summary'!$I$139:$BH$238,MATCH('Capacity Backing (Hide)'!AK$132,'Capacity Summary'!$B$139:$B$238,0),MATCH('Capacity Backing (Hide)'!$A184,'Capacity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(Hide)'!$A184,'Capacity Summary'!$I$138:$BH$138,0))&lt;&gt;0,INDEX('Capacity Summary'!$I$139:$BH$238,MATCH('Capacity Backing (Hide)'!AL$132,'Capacity Summary'!$B$139:$B$238,0),MATCH('Capacity Backing (Hide)'!$A184,'Capacity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(Hide)'!$A184,'Capacity Summary'!$I$138:$BH$138,0))&lt;&gt;0,INDEX('Capacity Summary'!$I$139:$BH$238,MATCH('Capacity Backing (Hide)'!AM$132,'Capacity Summary'!$B$139:$B$238,0),MATCH('Capacity Backing (Hide)'!$A184,'Capacity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(Hide)'!$A184,'Capacity Summary'!$I$138:$BH$138,0))&lt;&gt;0,INDEX('Capacity Summary'!$I$139:$BH$238,MATCH('Capacity Backing (Hide)'!AN$132,'Capacity Summary'!$B$139:$B$238,0),MATCH('Capacity Backing (Hide)'!$A184,'Capacity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(Hide)'!$A184,'Capacity Summary'!$I$138:$BH$138,0))&lt;&gt;0,INDEX('Capacity Summary'!$I$139:$BH$238,MATCH('Capacity Backing (Hide)'!AO$132,'Capacity Summary'!$B$139:$B$238,0),MATCH('Capacity Backing (Hide)'!$A184,'Capacity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(Hide)'!$A184,'Capacity Summary'!$I$138:$BH$138,0))&lt;&gt;0,INDEX('Capacity Summary'!$I$139:$BH$238,MATCH('Capacity Backing (Hide)'!AP$132,'Capacity Summary'!$B$139:$B$238,0),MATCH('Capacity Backing (Hide)'!$A184,'Capacity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(Hide)'!$A184,'Capacity Summary'!$I$138:$BH$138,0))&lt;&gt;0,INDEX('Capacity Summary'!$I$139:$BH$238,MATCH('Capacity Backing (Hide)'!AQ$132,'Capacity Summary'!$B$139:$B$238,0),MATCH('Capacity Backing (Hide)'!$A184,'Capacity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(Hide)'!$A184,'Capacity Summary'!$I$138:$BH$138,0))&lt;&gt;0,INDEX('Capacity Summary'!$I$139:$BH$238,MATCH('Capacity Backing (Hide)'!AR$132,'Capacity Summary'!$B$139:$B$238,0),MATCH('Capacity Backing (Hide)'!$A184,'Capacity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(Hide)'!$A184,'Capacity Summary'!$I$138:$BH$138,0))&lt;&gt;0,INDEX('Capacity Summary'!$I$139:$BH$238,MATCH('Capacity Backing (Hide)'!AS$132,'Capacity Summary'!$B$139:$B$238,0),MATCH('Capacity Backing (Hide)'!$A184,'Capacity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(Hide)'!$A184,'Capacity Summary'!$I$138:$BH$138,0))&lt;&gt;0,INDEX('Capacity Summary'!$I$139:$BH$238,MATCH('Capacity Backing (Hide)'!AT$132,'Capacity Summary'!$B$139:$B$238,0),MATCH('Capacity Backing (Hide)'!$A184,'Capacity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(Hide)'!$A184,'Capacity Summary'!$I$138:$BH$138,0))&lt;&gt;0,INDEX('Capacity Summary'!$I$139:$BH$238,MATCH('Capacity Backing (Hide)'!AU$132,'Capacity Summary'!$B$139:$B$238,0),MATCH('Capacity Backing (Hide)'!$A184,'Capacity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(Hide)'!$A184,'Capacity Summary'!$I$138:$BH$138,0))&lt;&gt;0,INDEX('Capacity Summary'!$I$139:$BH$238,MATCH('Capacity Backing (Hide)'!AV$132,'Capacity Summary'!$B$139:$B$238,0),MATCH('Capacity Backing (Hide)'!$A184,'Capacity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(Hide)'!$A184,'Capacity Summary'!$I$138:$BH$138,0))&lt;&gt;0,INDEX('Capacity Summary'!$I$139:$BH$238,MATCH('Capacity Backing (Hide)'!AW$132,'Capacity Summary'!$B$139:$B$238,0),MATCH('Capacity Backing (Hide)'!$A184,'Capacity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(Hide)'!$A184,'Capacity Summary'!$I$138:$BH$138,0))&lt;&gt;0,INDEX('Capacity Summary'!$I$139:$BH$238,MATCH('Capacity Backing (Hide)'!AX$132,'Capacity Summary'!$B$139:$B$238,0),MATCH('Capacity Backing (Hide)'!$A184,'Capacity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(Hide)'!$A184,'Capacity Summary'!$I$138:$BH$138,0))&lt;&gt;0,INDEX('Capacity Summary'!$I$139:$BH$238,MATCH('Capacity Backing (Hide)'!AY$132,'Capacity Summary'!$B$139:$B$238,0),MATCH('Capacity Backing (Hide)'!$A184,'Capacity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(Hide)'!$A184,'Capacity Summary'!$I$138:$BH$138,0))&lt;&gt;0,INDEX('Capacity Summary'!$I$139:$BH$238,MATCH('Capacity Backing (Hide)'!AZ$132,'Capacity Summary'!$B$139:$B$238,0),MATCH('Capacity Backing (Hide)'!$A184,'Capacity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(Hide)'!$A184,'Capacity Summary'!$I$138:$BH$138,0))&lt;&gt;0,INDEX('Capacity Summary'!$I$139:$BH$238,MATCH('Capacity Backing (Hide)'!BA$132,'Capacity Summary'!$B$139:$B$238,0),MATCH('Capacity Backing (Hide)'!$A184,'Capacity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(Hide)'!$A184,'Capacity Summary'!$I$138:$BH$138,0))&lt;&gt;0,INDEX('Capacity Summary'!$I$139:$BH$238,MATCH('Capacity Backing (Hide)'!BB$132,'Capacity Summary'!$B$139:$B$238,0),MATCH('Capacity Backing (Hide)'!$A184,'Capacity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(Hide)'!$A184,'Capacity Summary'!$I$138:$BH$138,0))&lt;&gt;0,INDEX('Capacity Summary'!$I$139:$BH$238,MATCH('Capacity Backing (Hide)'!BC$132,'Capacity Summary'!$B$139:$B$238,0),MATCH('Capacity Backing (Hide)'!$A184,'Capacity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(Hide)'!$A184,'Capacity Summary'!$I$138:$BH$138,0))&lt;&gt;0,INDEX('Capacity Summary'!$I$139:$BH$238,MATCH('Capacity Backing (Hide)'!BD$132,'Capacity Summary'!$B$139:$B$238,0),MATCH('Capacity Backing (Hide)'!$A184,'Capacity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(Hide)'!$A184,'Capacity Summary'!$I$138:$BH$138,0))&lt;&gt;0,INDEX('Capacity Summary'!$I$139:$BH$238,MATCH('Capacity Backing (Hide)'!BE$132,'Capacity Summary'!$B$139:$B$238,0),MATCH('Capacity Backing (Hide)'!$A184,'Capacity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(Hide)'!$A184,'Capacity Summary'!$I$138:$BH$138,0))&lt;&gt;0,INDEX('Capacity Summary'!$I$139:$BH$238,MATCH('Capacity Backing (Hide)'!BF$132,'Capacity Summary'!$B$139:$B$238,0),MATCH('Capacity Backing (Hide)'!$A184,'Capacity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(Hide)'!$A184,'Capacity Summary'!$I$138:$BH$138,0))&lt;&gt;0,INDEX('Capacity Summary'!$I$139:$BH$238,MATCH('Capacity Backing (Hide)'!BG$132,'Capacity Summary'!$B$139:$B$238,0),MATCH('Capacity Backing (Hide)'!$A184,'Capacity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(Hide)'!$A184,'Capacity Summary'!$I$138:$BH$138,0))&lt;&gt;0,INDEX('Capacity Summary'!$I$139:$BH$238,MATCH('Capacity Backing (Hide)'!BH$132,'Capacity Summary'!$B$139:$B$238,0),MATCH('Capacity Backing (Hide)'!$A184,'Capacity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(Hide)'!$A184,'Capacity Summary'!$I$138:$BH$138,0))&lt;&gt;0,INDEX('Capacity Summary'!$I$139:$BH$238,MATCH('Capacity Backing (Hide)'!BI$132,'Capacity Summary'!$B$139:$B$238,0),MATCH('Capacity Backing (Hide)'!$A184,'Capacity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(Hide)'!$A184,'Capacity Summary'!$I$138:$BH$138,0))&lt;&gt;0,INDEX('Capacity Summary'!$I$139:$BH$238,MATCH('Capacity Backing (Hide)'!BJ$132,'Capacity Summary'!$B$139:$B$238,0),MATCH('Capacity Backing (Hide)'!$A184,'Capacity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(Hide)'!$A184,'Capacity Summary'!$I$138:$BH$138,0))&lt;&gt;0,INDEX('Capacity Summary'!$I$139:$BH$238,MATCH('Capacity Backing (Hide)'!BK$132,'Capacity Summary'!$B$139:$B$238,0),MATCH('Capacity Backing (Hide)'!$A184,'Capacity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(Hide)'!$A184,'Capacity Summary'!$I$138:$BH$138,0))&lt;&gt;0,INDEX('Capacity Summary'!$I$139:$BH$238,MATCH('Capacity Backing (Hide)'!BL$132,'Capacity Summary'!$B$139:$B$238,0),MATCH('Capacity Backing (Hide)'!$A184,'Capacity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(Hide)'!$A184,'Capacity Summary'!$I$138:$BH$138,0))&lt;&gt;0,INDEX('Capacity Summary'!$I$139:$BH$238,MATCH('Capacity Backing (Hide)'!BM$132,'Capacity Summary'!$B$139:$B$238,0),MATCH('Capacity Backing (Hide)'!$A184,'Capacity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(Hide)'!$A184,'Capacity Summary'!$I$138:$BH$138,0))&lt;&gt;0,INDEX('Capacity Summary'!$I$139:$BH$238,MATCH('Capacity Backing (Hide)'!BN$132,'Capacity Summary'!$B$139:$B$238,0),MATCH('Capacity Backing (Hide)'!$A184,'Capacity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(Hide)'!$A184,'Capacity Summary'!$I$138:$BH$138,0))&lt;&gt;0,INDEX('Capacity Summary'!$I$139:$BH$238,MATCH('Capacity Backing (Hide)'!BO$132,'Capacity Summary'!$B$139:$B$238,0),MATCH('Capacity Backing (Hide)'!$A184,'Capacity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(Hide)'!$A184,'Capacity Summary'!$I$138:$BH$138,0))&lt;&gt;0,INDEX('Capacity Summary'!$I$139:$BH$238,MATCH('Capacity Backing (Hide)'!BP$132,'Capacity Summary'!$B$139:$B$238,0),MATCH('Capacity Backing (Hide)'!$A184,'Capacity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(Hide)'!$A184,'Capacity Summary'!$I$138:$BH$138,0))&lt;&gt;0,INDEX('Capacity Summary'!$I$139:$BH$238,MATCH('Capacity Backing (Hide)'!BQ$132,'Capacity Summary'!$B$139:$B$238,0),MATCH('Capacity Backing (Hide)'!$A184,'Capacity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(Hide)'!$A184,'Capacity Summary'!$I$138:$BH$138,0))&lt;&gt;0,INDEX('Capacity Summary'!$I$139:$BH$238,MATCH('Capacity Backing (Hide)'!BR$132,'Capacity Summary'!$B$139:$B$238,0),MATCH('Capacity Backing (Hide)'!$A184,'Capacity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(Hide)'!$A184,'Capacity Summary'!$I$138:$BH$138,0))&lt;&gt;0,INDEX('Capacity Summary'!$I$139:$BH$238,MATCH('Capacity Backing (Hide)'!BS$132,'Capacity Summary'!$B$139:$B$238,0),MATCH('Capacity Backing (Hide)'!$A184,'Capacity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(Hide)'!$A184,'Capacity Summary'!$I$138:$BH$138,0))&lt;&gt;0,INDEX('Capacity Summary'!$I$139:$BH$238,MATCH('Capacity Backing (Hide)'!BT$132,'Capacity Summary'!$B$139:$B$238,0),MATCH('Capacity Backing (Hide)'!$A184,'Capacity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(Hide)'!$A184,'Capacity Summary'!$I$138:$BH$138,0))&lt;&gt;0,INDEX('Capacity Summary'!$I$139:$BH$238,MATCH('Capacity Backing (Hide)'!BU$132,'Capacity Summary'!$B$139:$B$238,0),MATCH('Capacity Backing (Hide)'!$A184,'Capacity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(Hide)'!$A184,'Capacity Summary'!$I$138:$BH$138,0))&lt;&gt;0,INDEX('Capacity Summary'!$I$139:$BH$238,MATCH('Capacity Backing (Hide)'!BV$132,'Capacity Summary'!$B$139:$B$238,0),MATCH('Capacity Backing (Hide)'!$A184,'Capacity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(Hide)'!$A184,'Capacity Summary'!$I$138:$BH$138,0))&lt;&gt;0,INDEX('Capacity Summary'!$I$139:$BH$238,MATCH('Capacity Backing (Hide)'!BW$132,'Capacity Summary'!$B$139:$B$238,0),MATCH('Capacity Backing (Hide)'!$A184,'Capacity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(Hide)'!$A184,'Capacity Summary'!$I$138:$BH$138,0))&lt;&gt;0,INDEX('Capacity Summary'!$I$139:$BH$238,MATCH('Capacity Backing (Hide)'!BX$132,'Capacity Summary'!$B$139:$B$238,0),MATCH('Capacity Backing (Hide)'!$A184,'Capacity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(Hide)'!$A184,'Capacity Summary'!$I$138:$BH$138,0))&lt;&gt;0,INDEX('Capacity Summary'!$I$139:$BH$238,MATCH('Capacity Backing (Hide)'!BY$132,'Capacity Summary'!$B$139:$B$238,0),MATCH('Capacity Backing (Hide)'!$A184,'Capacity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(Hide)'!$A184,'Capacity Summary'!$I$138:$BH$138,0))&lt;&gt;0,INDEX('Capacity Summary'!$I$139:$BH$238,MATCH('Capacity Backing (Hide)'!BZ$132,'Capacity Summary'!$B$139:$B$238,0),MATCH('Capacity Backing (Hide)'!$A184,'Capacity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(Hide)'!$A184,'Capacity Summary'!$I$138:$BH$138,0))&lt;&gt;0,INDEX('Capacity Summary'!$I$139:$BH$238,MATCH('Capacity Backing (Hide)'!CA$132,'Capacity Summary'!$B$139:$B$238,0),MATCH('Capacity Backing (Hide)'!$A184,'Capacity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(Hide)'!$A184,'Capacity Summary'!$I$138:$BH$138,0))&lt;&gt;0,INDEX('Capacity Summary'!$I$139:$BH$238,MATCH('Capacity Backing (Hide)'!CB$132,'Capacity Summary'!$B$139:$B$238,0),MATCH('Capacity Backing (Hide)'!$A184,'Capacity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(Hide)'!$A184,'Capacity Summary'!$I$138:$BH$138,0))&lt;&gt;0,INDEX('Capacity Summary'!$I$139:$BH$238,MATCH('Capacity Backing (Hide)'!CC$132,'Capacity Summary'!$B$139:$B$238,0),MATCH('Capacity Backing (Hide)'!$A184,'Capacity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(Hide)'!$A184,'Capacity Summary'!$I$138:$BH$138,0))&lt;&gt;0,INDEX('Capacity Summary'!$I$139:$BH$238,MATCH('Capacity Backing (Hide)'!CD$132,'Capacity Summary'!$B$139:$B$238,0),MATCH('Capacity Backing (Hide)'!$A184,'Capacity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(Hide)'!$A184,'Capacity Summary'!$I$138:$BH$138,0))&lt;&gt;0,INDEX('Capacity Summary'!$I$139:$BH$238,MATCH('Capacity Backing (Hide)'!CE$132,'Capacity Summary'!$B$139:$B$238,0),MATCH('Capacity Backing (Hide)'!$A184,'Capacity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(Hide)'!$A184,'Capacity Summary'!$I$138:$BH$138,0))&lt;&gt;0,INDEX('Capacity Summary'!$I$139:$BH$238,MATCH('Capacity Backing (Hide)'!CF$132,'Capacity Summary'!$B$139:$B$238,0),MATCH('Capacity Backing (Hide)'!$A184,'Capacity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(Hide)'!$A184,'Capacity Summary'!$I$138:$BH$138,0))&lt;&gt;0,INDEX('Capacity Summary'!$I$139:$BH$238,MATCH('Capacity Backing (Hide)'!CG$132,'Capacity Summary'!$B$139:$B$238,0),MATCH('Capacity Backing (Hide)'!$A184,'Capacity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(Hide)'!$A184,'Capacity Summary'!$I$138:$BH$138,0))&lt;&gt;0,INDEX('Capacity Summary'!$I$139:$BH$238,MATCH('Capacity Backing (Hide)'!CH$132,'Capacity Summary'!$B$139:$B$238,0),MATCH('Capacity Backing (Hide)'!$A184,'Capacity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(Hide)'!$A184,'Capacity Summary'!$I$138:$BH$138,0))&lt;&gt;0,INDEX('Capacity Summary'!$I$139:$BH$238,MATCH('Capacity Backing (Hide)'!CI$132,'Capacity Summary'!$B$139:$B$238,0),MATCH('Capacity Backing (Hide)'!$A184,'Capacity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(Hide)'!$A184,'Capacity Summary'!$I$138:$BH$138,0))&lt;&gt;0,INDEX('Capacity Summary'!$I$139:$BH$238,MATCH('Capacity Backing (Hide)'!CJ$132,'Capacity Summary'!$B$139:$B$238,0),MATCH('Capacity Backing (Hide)'!$A184,'Capacity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(Hide)'!$A184,'Capacity Summary'!$I$138:$BH$138,0))&lt;&gt;0,INDEX('Capacity Summary'!$I$139:$BH$238,MATCH('Capacity Backing (Hide)'!CK$132,'Capacity Summary'!$B$139:$B$238,0),MATCH('Capacity Backing (Hide)'!$A184,'Capacity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(Hide)'!$A184,'Capacity Summary'!$I$138:$BH$138,0))&lt;&gt;0,INDEX('Capacity Summary'!$I$139:$BH$238,MATCH('Capacity Backing (Hide)'!CL$132,'Capacity Summary'!$B$139:$B$238,0),MATCH('Capacity Backing (Hide)'!$A184,'Capacity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(Hide)'!$A184,'Capacity Summary'!$I$138:$BH$138,0))&lt;&gt;0,INDEX('Capacity Summary'!$I$139:$BH$238,MATCH('Capacity Backing (Hide)'!CM$132,'Capacity Summary'!$B$139:$B$238,0),MATCH('Capacity Backing (Hide)'!$A184,'Capacity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(Hide)'!$A184,'Capacity Summary'!$I$138:$BH$138,0))&lt;&gt;0,INDEX('Capacity Summary'!$I$139:$BH$238,MATCH('Capacity Backing (Hide)'!CN$132,'Capacity Summary'!$B$139:$B$238,0),MATCH('Capacity Backing (Hide)'!$A184,'Capacity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(Hide)'!$A184,'Capacity Summary'!$I$138:$BH$138,0))&lt;&gt;0,INDEX('Capacity Summary'!$I$139:$BH$238,MATCH('Capacity Backing (Hide)'!CO$132,'Capacity Summary'!$B$139:$B$238,0),MATCH('Capacity Backing (Hide)'!$A184,'Capacity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(Hide)'!$A184,'Capacity Summary'!$I$138:$BH$138,0))&lt;&gt;0,INDEX('Capacity Summary'!$I$139:$BH$238,MATCH('Capacity Backing (Hide)'!CP$132,'Capacity Summary'!$B$139:$B$238,0),MATCH('Capacity Backing (Hide)'!$A184,'Capacity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(Hide)'!$A184,'Capacity Summary'!$I$138:$BH$138,0))&lt;&gt;0,INDEX('Capacity Summary'!$I$139:$BH$238,MATCH('Capacity Backing (Hide)'!CQ$132,'Capacity Summary'!$B$139:$B$238,0),MATCH('Capacity Backing (Hide)'!$A184,'Capacity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(Hide)'!$A184,'Capacity Summary'!$I$138:$BH$138,0))&lt;&gt;0,INDEX('Capacity Summary'!$I$139:$BH$238,MATCH('Capacity Backing (Hide)'!CR$132,'Capacity Summary'!$B$139:$B$238,0),MATCH('Capacity Backing (Hide)'!$A184,'Capacity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(Hide)'!$A184,'Capacity Summary'!$I$138:$BH$138,0))&lt;&gt;0,INDEX('Capacity Summary'!$I$139:$BH$238,MATCH('Capacity Backing (Hide)'!CS$132,'Capacity Summary'!$B$139:$B$238,0),MATCH('Capacity Backing (Hide)'!$A184,'Capacity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(Hide)'!$A184,'Capacity Summary'!$I$138:$BH$138,0))&lt;&gt;0,INDEX('Capacity Summary'!$I$139:$BH$238,MATCH('Capacity Backing (Hide)'!CT$132,'Capacity Summary'!$B$139:$B$238,0),MATCH('Capacity Backing (Hide)'!$A184,'Capacity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(Hide)'!$A184,'Capacity Summary'!$I$138:$BH$138,0))&lt;&gt;0,INDEX('Capacity Summary'!$I$139:$BH$238,MATCH('Capacity Backing (Hide)'!CU$132,'Capacity Summary'!$B$139:$B$238,0),MATCH('Capacity Backing (Hide)'!$A184,'Capacity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(Hide)'!$A184,'Capacity Summary'!$I$138:$BH$138,0))&lt;&gt;0,INDEX('Capacity Summary'!$I$139:$BH$238,MATCH('Capacity Backing (Hide)'!CV$132,'Capacity Summary'!$B$139:$B$238,0),MATCH('Capacity Backing (Hide)'!$A184,'Capacity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(Hide)'!$A184,'Capacity Summary'!$I$138:$BH$138,0))&lt;&gt;0,INDEX('Capacity Summary'!$I$139:$BH$238,MATCH('Capacity Backing (Hide)'!CW$132,'Capacity Summary'!$B$139:$B$238,0),MATCH('Capacity Backing (Hide)'!$A184,'Capacity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5" spans="1:101" x14ac:dyDescent="0.35">
      <c r="A185" s="2">
        <f ca="1">'Required Capacity (Hide)'!E55</f>
        <v>44554</v>
      </c>
      <c r="B18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(Hide)'!$A185,'Capacity Summary'!$I$138:$BH$138,0))&lt;&gt;0,INDEX('Capacity Summary'!$I$139:$BH$238,MATCH('Capacity Backing (Hide)'!B$132,'Capacity Summary'!$B$139:$B$238,0),MATCH('Capacity Backing (Hide)'!$A185,'Capacity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(Hide)'!$A185,'Capacity Summary'!$I$138:$BH$138,0))&lt;&gt;0,INDEX('Capacity Summary'!$I$139:$BH$238,MATCH('Capacity Backing (Hide)'!C$132,'Capacity Summary'!$B$139:$B$238,0),MATCH('Capacity Backing (Hide)'!$A185,'Capacity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(Hide)'!$A185,'Capacity Summary'!$I$138:$BH$138,0))&lt;&gt;0,INDEX('Capacity Summary'!$I$139:$BH$238,MATCH('Capacity Backing (Hide)'!D$132,'Capacity Summary'!$B$139:$B$238,0),MATCH('Capacity Backing (Hide)'!$A185,'Capacity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(Hide)'!$A185,'Capacity Summary'!$I$138:$BH$138,0))&lt;&gt;0,INDEX('Capacity Summary'!$I$139:$BH$238,MATCH('Capacity Backing (Hide)'!E$132,'Capacity Summary'!$B$139:$B$238,0),MATCH('Capacity Backing (Hide)'!$A185,'Capacity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(Hide)'!$A185,'Capacity Summary'!$I$138:$BH$138,0))&lt;&gt;0,INDEX('Capacity Summary'!$I$139:$BH$238,MATCH('Capacity Backing (Hide)'!F$132,'Capacity Summary'!$B$139:$B$238,0),MATCH('Capacity Backing (Hide)'!$A185,'Capacity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(Hide)'!$A185,'Capacity Summary'!$I$138:$BH$138,0))&lt;&gt;0,INDEX('Capacity Summary'!$I$139:$BH$238,MATCH('Capacity Backing (Hide)'!G$132,'Capacity Summary'!$B$139:$B$238,0),MATCH('Capacity Backing (Hide)'!$A185,'Capacity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(Hide)'!$A185,'Capacity Summary'!$I$138:$BH$138,0))&lt;&gt;0,INDEX('Capacity Summary'!$I$139:$BH$238,MATCH('Capacity Backing (Hide)'!H$132,'Capacity Summary'!$B$139:$B$238,0),MATCH('Capacity Backing (Hide)'!$A185,'Capacity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(Hide)'!$A185,'Capacity Summary'!$I$138:$BH$138,0))&lt;&gt;0,INDEX('Capacity Summary'!$I$139:$BH$238,MATCH('Capacity Backing (Hide)'!I$132,'Capacity Summary'!$B$139:$B$238,0),MATCH('Capacity Backing (Hide)'!$A185,'Capacity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(Hide)'!$A185,'Capacity Summary'!$I$138:$BH$138,0))&lt;&gt;0,INDEX('Capacity Summary'!$I$139:$BH$238,MATCH('Capacity Backing (Hide)'!J$132,'Capacity Summary'!$B$139:$B$238,0),MATCH('Capacity Backing (Hide)'!$A185,'Capacity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(Hide)'!$A185,'Capacity Summary'!$I$138:$BH$138,0))&lt;&gt;0,INDEX('Capacity Summary'!$I$139:$BH$238,MATCH('Capacity Backing (Hide)'!K$132,'Capacity Summary'!$B$139:$B$238,0),MATCH('Capacity Backing (Hide)'!$A185,'Capacity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(Hide)'!$A185,'Capacity Summary'!$I$138:$BH$138,0))&lt;&gt;0,INDEX('Capacity Summary'!$I$139:$BH$238,MATCH('Capacity Backing (Hide)'!L$132,'Capacity Summary'!$B$139:$B$238,0),MATCH('Capacity Backing (Hide)'!$A185,'Capacity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(Hide)'!$A185,'Capacity Summary'!$I$138:$BH$138,0))&lt;&gt;0,INDEX('Capacity Summary'!$I$139:$BH$238,MATCH('Capacity Backing (Hide)'!M$132,'Capacity Summary'!$B$139:$B$238,0),MATCH('Capacity Backing (Hide)'!$A185,'Capacity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(Hide)'!$A185,'Capacity Summary'!$I$138:$BH$138,0))&lt;&gt;0,INDEX('Capacity Summary'!$I$139:$BH$238,MATCH('Capacity Backing (Hide)'!N$132,'Capacity Summary'!$B$139:$B$238,0),MATCH('Capacity Backing (Hide)'!$A185,'Capacity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(Hide)'!$A185,'Capacity Summary'!$I$138:$BH$138,0))&lt;&gt;0,INDEX('Capacity Summary'!$I$139:$BH$238,MATCH('Capacity Backing (Hide)'!O$132,'Capacity Summary'!$B$139:$B$238,0),MATCH('Capacity Backing (Hide)'!$A185,'Capacity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(Hide)'!$A185,'Capacity Summary'!$I$138:$BH$138,0))&lt;&gt;0,INDEX('Capacity Summary'!$I$139:$BH$238,MATCH('Capacity Backing (Hide)'!P$132,'Capacity Summary'!$B$139:$B$238,0),MATCH('Capacity Backing (Hide)'!$A185,'Capacity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(Hide)'!$A185,'Capacity Summary'!$I$138:$BH$138,0))&lt;&gt;0,INDEX('Capacity Summary'!$I$139:$BH$238,MATCH('Capacity Backing (Hide)'!Q$132,'Capacity Summary'!$B$139:$B$238,0),MATCH('Capacity Backing (Hide)'!$A185,'Capacity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(Hide)'!$A185,'Capacity Summary'!$I$138:$BH$138,0))&lt;&gt;0,INDEX('Capacity Summary'!$I$139:$BH$238,MATCH('Capacity Backing (Hide)'!R$132,'Capacity Summary'!$B$139:$B$238,0),MATCH('Capacity Backing (Hide)'!$A185,'Capacity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(Hide)'!$A185,'Capacity Summary'!$I$138:$BH$138,0))&lt;&gt;0,INDEX('Capacity Summary'!$I$139:$BH$238,MATCH('Capacity Backing (Hide)'!S$132,'Capacity Summary'!$B$139:$B$238,0),MATCH('Capacity Backing (Hide)'!$A185,'Capacity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(Hide)'!$A185,'Capacity Summary'!$I$138:$BH$138,0))&lt;&gt;0,INDEX('Capacity Summary'!$I$139:$BH$238,MATCH('Capacity Backing (Hide)'!T$132,'Capacity Summary'!$B$139:$B$238,0),MATCH('Capacity Backing (Hide)'!$A185,'Capacity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(Hide)'!$A185,'Capacity Summary'!$I$138:$BH$138,0))&lt;&gt;0,INDEX('Capacity Summary'!$I$139:$BH$238,MATCH('Capacity Backing (Hide)'!U$132,'Capacity Summary'!$B$139:$B$238,0),MATCH('Capacity Backing (Hide)'!$A185,'Capacity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(Hide)'!$A185,'Capacity Summary'!$I$138:$BH$138,0))&lt;&gt;0,INDEX('Capacity Summary'!$I$139:$BH$238,MATCH('Capacity Backing (Hide)'!V$132,'Capacity Summary'!$B$139:$B$238,0),MATCH('Capacity Backing (Hide)'!$A185,'Capacity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(Hide)'!$A185,'Capacity Summary'!$I$138:$BH$138,0))&lt;&gt;0,INDEX('Capacity Summary'!$I$139:$BH$238,MATCH('Capacity Backing (Hide)'!W$132,'Capacity Summary'!$B$139:$B$238,0),MATCH('Capacity Backing (Hide)'!$A185,'Capacity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(Hide)'!$A185,'Capacity Summary'!$I$138:$BH$138,0))&lt;&gt;0,INDEX('Capacity Summary'!$I$139:$BH$238,MATCH('Capacity Backing (Hide)'!X$132,'Capacity Summary'!$B$139:$B$238,0),MATCH('Capacity Backing (Hide)'!$A185,'Capacity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(Hide)'!$A185,'Capacity Summary'!$I$138:$BH$138,0))&lt;&gt;0,INDEX('Capacity Summary'!$I$139:$BH$238,MATCH('Capacity Backing (Hide)'!Y$132,'Capacity Summary'!$B$139:$B$238,0),MATCH('Capacity Backing (Hide)'!$A185,'Capacity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(Hide)'!$A185,'Capacity Summary'!$I$138:$BH$138,0))&lt;&gt;0,INDEX('Capacity Summary'!$I$139:$BH$238,MATCH('Capacity Backing (Hide)'!Z$132,'Capacity Summary'!$B$139:$B$238,0),MATCH('Capacity Backing (Hide)'!$A185,'Capacity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(Hide)'!$A185,'Capacity Summary'!$I$138:$BH$138,0))&lt;&gt;0,INDEX('Capacity Summary'!$I$139:$BH$238,MATCH('Capacity Backing (Hide)'!AA$132,'Capacity Summary'!$B$139:$B$238,0),MATCH('Capacity Backing (Hide)'!$A185,'Capacity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(Hide)'!$A185,'Capacity Summary'!$I$138:$BH$138,0))&lt;&gt;0,INDEX('Capacity Summary'!$I$139:$BH$238,MATCH('Capacity Backing (Hide)'!AB$132,'Capacity Summary'!$B$139:$B$238,0),MATCH('Capacity Backing (Hide)'!$A185,'Capacity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(Hide)'!$A185,'Capacity Summary'!$I$138:$BH$138,0))&lt;&gt;0,INDEX('Capacity Summary'!$I$139:$BH$238,MATCH('Capacity Backing (Hide)'!AC$132,'Capacity Summary'!$B$139:$B$238,0),MATCH('Capacity Backing (Hide)'!$A185,'Capacity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(Hide)'!$A185,'Capacity Summary'!$I$138:$BH$138,0))&lt;&gt;0,INDEX('Capacity Summary'!$I$139:$BH$238,MATCH('Capacity Backing (Hide)'!AD$132,'Capacity Summary'!$B$139:$B$238,0),MATCH('Capacity Backing (Hide)'!$A185,'Capacity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(Hide)'!$A185,'Capacity Summary'!$I$138:$BH$138,0))&lt;&gt;0,INDEX('Capacity Summary'!$I$139:$BH$238,MATCH('Capacity Backing (Hide)'!AE$132,'Capacity Summary'!$B$139:$B$238,0),MATCH('Capacity Backing (Hide)'!$A185,'Capacity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(Hide)'!$A185,'Capacity Summary'!$I$138:$BH$138,0))&lt;&gt;0,INDEX('Capacity Summary'!$I$139:$BH$238,MATCH('Capacity Backing (Hide)'!AF$132,'Capacity Summary'!$B$139:$B$238,0),MATCH('Capacity Backing (Hide)'!$A185,'Capacity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(Hide)'!$A185,'Capacity Summary'!$I$138:$BH$138,0))&lt;&gt;0,INDEX('Capacity Summary'!$I$139:$BH$238,MATCH('Capacity Backing (Hide)'!AG$132,'Capacity Summary'!$B$139:$B$238,0),MATCH('Capacity Backing (Hide)'!$A185,'Capacity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(Hide)'!$A185,'Capacity Summary'!$I$138:$BH$138,0))&lt;&gt;0,INDEX('Capacity Summary'!$I$139:$BH$238,MATCH('Capacity Backing (Hide)'!AH$132,'Capacity Summary'!$B$139:$B$238,0),MATCH('Capacity Backing (Hide)'!$A185,'Capacity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(Hide)'!$A185,'Capacity Summary'!$I$138:$BH$138,0))&lt;&gt;0,INDEX('Capacity Summary'!$I$139:$BH$238,MATCH('Capacity Backing (Hide)'!AI$132,'Capacity Summary'!$B$139:$B$238,0),MATCH('Capacity Backing (Hide)'!$A185,'Capacity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(Hide)'!$A185,'Capacity Summary'!$I$138:$BH$138,0))&lt;&gt;0,INDEX('Capacity Summary'!$I$139:$BH$238,MATCH('Capacity Backing (Hide)'!AJ$132,'Capacity Summary'!$B$139:$B$238,0),MATCH('Capacity Backing (Hide)'!$A185,'Capacity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(Hide)'!$A185,'Capacity Summary'!$I$138:$BH$138,0))&lt;&gt;0,INDEX('Capacity Summary'!$I$139:$BH$238,MATCH('Capacity Backing (Hide)'!AK$132,'Capacity Summary'!$B$139:$B$238,0),MATCH('Capacity Backing (Hide)'!$A185,'Capacity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(Hide)'!$A185,'Capacity Summary'!$I$138:$BH$138,0))&lt;&gt;0,INDEX('Capacity Summary'!$I$139:$BH$238,MATCH('Capacity Backing (Hide)'!AL$132,'Capacity Summary'!$B$139:$B$238,0),MATCH('Capacity Backing (Hide)'!$A185,'Capacity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(Hide)'!$A185,'Capacity Summary'!$I$138:$BH$138,0))&lt;&gt;0,INDEX('Capacity Summary'!$I$139:$BH$238,MATCH('Capacity Backing (Hide)'!AM$132,'Capacity Summary'!$B$139:$B$238,0),MATCH('Capacity Backing (Hide)'!$A185,'Capacity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(Hide)'!$A185,'Capacity Summary'!$I$138:$BH$138,0))&lt;&gt;0,INDEX('Capacity Summary'!$I$139:$BH$238,MATCH('Capacity Backing (Hide)'!AN$132,'Capacity Summary'!$B$139:$B$238,0),MATCH('Capacity Backing (Hide)'!$A185,'Capacity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(Hide)'!$A185,'Capacity Summary'!$I$138:$BH$138,0))&lt;&gt;0,INDEX('Capacity Summary'!$I$139:$BH$238,MATCH('Capacity Backing (Hide)'!AO$132,'Capacity Summary'!$B$139:$B$238,0),MATCH('Capacity Backing (Hide)'!$A185,'Capacity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(Hide)'!$A185,'Capacity Summary'!$I$138:$BH$138,0))&lt;&gt;0,INDEX('Capacity Summary'!$I$139:$BH$238,MATCH('Capacity Backing (Hide)'!AP$132,'Capacity Summary'!$B$139:$B$238,0),MATCH('Capacity Backing (Hide)'!$A185,'Capacity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(Hide)'!$A185,'Capacity Summary'!$I$138:$BH$138,0))&lt;&gt;0,INDEX('Capacity Summary'!$I$139:$BH$238,MATCH('Capacity Backing (Hide)'!AQ$132,'Capacity Summary'!$B$139:$B$238,0),MATCH('Capacity Backing (Hide)'!$A185,'Capacity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(Hide)'!$A185,'Capacity Summary'!$I$138:$BH$138,0))&lt;&gt;0,INDEX('Capacity Summary'!$I$139:$BH$238,MATCH('Capacity Backing (Hide)'!AR$132,'Capacity Summary'!$B$139:$B$238,0),MATCH('Capacity Backing (Hide)'!$A185,'Capacity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(Hide)'!$A185,'Capacity Summary'!$I$138:$BH$138,0))&lt;&gt;0,INDEX('Capacity Summary'!$I$139:$BH$238,MATCH('Capacity Backing (Hide)'!AS$132,'Capacity Summary'!$B$139:$B$238,0),MATCH('Capacity Backing (Hide)'!$A185,'Capacity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(Hide)'!$A185,'Capacity Summary'!$I$138:$BH$138,0))&lt;&gt;0,INDEX('Capacity Summary'!$I$139:$BH$238,MATCH('Capacity Backing (Hide)'!AT$132,'Capacity Summary'!$B$139:$B$238,0),MATCH('Capacity Backing (Hide)'!$A185,'Capacity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(Hide)'!$A185,'Capacity Summary'!$I$138:$BH$138,0))&lt;&gt;0,INDEX('Capacity Summary'!$I$139:$BH$238,MATCH('Capacity Backing (Hide)'!AU$132,'Capacity Summary'!$B$139:$B$238,0),MATCH('Capacity Backing (Hide)'!$A185,'Capacity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(Hide)'!$A185,'Capacity Summary'!$I$138:$BH$138,0))&lt;&gt;0,INDEX('Capacity Summary'!$I$139:$BH$238,MATCH('Capacity Backing (Hide)'!AV$132,'Capacity Summary'!$B$139:$B$238,0),MATCH('Capacity Backing (Hide)'!$A185,'Capacity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(Hide)'!$A185,'Capacity Summary'!$I$138:$BH$138,0))&lt;&gt;0,INDEX('Capacity Summary'!$I$139:$BH$238,MATCH('Capacity Backing (Hide)'!AW$132,'Capacity Summary'!$B$139:$B$238,0),MATCH('Capacity Backing (Hide)'!$A185,'Capacity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(Hide)'!$A185,'Capacity Summary'!$I$138:$BH$138,0))&lt;&gt;0,INDEX('Capacity Summary'!$I$139:$BH$238,MATCH('Capacity Backing (Hide)'!AX$132,'Capacity Summary'!$B$139:$B$238,0),MATCH('Capacity Backing (Hide)'!$A185,'Capacity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(Hide)'!$A185,'Capacity Summary'!$I$138:$BH$138,0))&lt;&gt;0,INDEX('Capacity Summary'!$I$139:$BH$238,MATCH('Capacity Backing (Hide)'!AY$132,'Capacity Summary'!$B$139:$B$238,0),MATCH('Capacity Backing (Hide)'!$A185,'Capacity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(Hide)'!$A185,'Capacity Summary'!$I$138:$BH$138,0))&lt;&gt;0,INDEX('Capacity Summary'!$I$139:$BH$238,MATCH('Capacity Backing (Hide)'!AZ$132,'Capacity Summary'!$B$139:$B$238,0),MATCH('Capacity Backing (Hide)'!$A185,'Capacity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(Hide)'!$A185,'Capacity Summary'!$I$138:$BH$138,0))&lt;&gt;0,INDEX('Capacity Summary'!$I$139:$BH$238,MATCH('Capacity Backing (Hide)'!BA$132,'Capacity Summary'!$B$139:$B$238,0),MATCH('Capacity Backing (Hide)'!$A185,'Capacity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(Hide)'!$A185,'Capacity Summary'!$I$138:$BH$138,0))&lt;&gt;0,INDEX('Capacity Summary'!$I$139:$BH$238,MATCH('Capacity Backing (Hide)'!BB$132,'Capacity Summary'!$B$139:$B$238,0),MATCH('Capacity Backing (Hide)'!$A185,'Capacity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(Hide)'!$A185,'Capacity Summary'!$I$138:$BH$138,0))&lt;&gt;0,INDEX('Capacity Summary'!$I$139:$BH$238,MATCH('Capacity Backing (Hide)'!BC$132,'Capacity Summary'!$B$139:$B$238,0),MATCH('Capacity Backing (Hide)'!$A185,'Capacity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(Hide)'!$A185,'Capacity Summary'!$I$138:$BH$138,0))&lt;&gt;0,INDEX('Capacity Summary'!$I$139:$BH$238,MATCH('Capacity Backing (Hide)'!BD$132,'Capacity Summary'!$B$139:$B$238,0),MATCH('Capacity Backing (Hide)'!$A185,'Capacity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(Hide)'!$A185,'Capacity Summary'!$I$138:$BH$138,0))&lt;&gt;0,INDEX('Capacity Summary'!$I$139:$BH$238,MATCH('Capacity Backing (Hide)'!BE$132,'Capacity Summary'!$B$139:$B$238,0),MATCH('Capacity Backing (Hide)'!$A185,'Capacity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(Hide)'!$A185,'Capacity Summary'!$I$138:$BH$138,0))&lt;&gt;0,INDEX('Capacity Summary'!$I$139:$BH$238,MATCH('Capacity Backing (Hide)'!BF$132,'Capacity Summary'!$B$139:$B$238,0),MATCH('Capacity Backing (Hide)'!$A185,'Capacity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(Hide)'!$A185,'Capacity Summary'!$I$138:$BH$138,0))&lt;&gt;0,INDEX('Capacity Summary'!$I$139:$BH$238,MATCH('Capacity Backing (Hide)'!BG$132,'Capacity Summary'!$B$139:$B$238,0),MATCH('Capacity Backing (Hide)'!$A185,'Capacity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(Hide)'!$A185,'Capacity Summary'!$I$138:$BH$138,0))&lt;&gt;0,INDEX('Capacity Summary'!$I$139:$BH$238,MATCH('Capacity Backing (Hide)'!BH$132,'Capacity Summary'!$B$139:$B$238,0),MATCH('Capacity Backing (Hide)'!$A185,'Capacity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(Hide)'!$A185,'Capacity Summary'!$I$138:$BH$138,0))&lt;&gt;0,INDEX('Capacity Summary'!$I$139:$BH$238,MATCH('Capacity Backing (Hide)'!BI$132,'Capacity Summary'!$B$139:$B$238,0),MATCH('Capacity Backing (Hide)'!$A185,'Capacity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(Hide)'!$A185,'Capacity Summary'!$I$138:$BH$138,0))&lt;&gt;0,INDEX('Capacity Summary'!$I$139:$BH$238,MATCH('Capacity Backing (Hide)'!BJ$132,'Capacity Summary'!$B$139:$B$238,0),MATCH('Capacity Backing (Hide)'!$A185,'Capacity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(Hide)'!$A185,'Capacity Summary'!$I$138:$BH$138,0))&lt;&gt;0,INDEX('Capacity Summary'!$I$139:$BH$238,MATCH('Capacity Backing (Hide)'!BK$132,'Capacity Summary'!$B$139:$B$238,0),MATCH('Capacity Backing (Hide)'!$A185,'Capacity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(Hide)'!$A185,'Capacity Summary'!$I$138:$BH$138,0))&lt;&gt;0,INDEX('Capacity Summary'!$I$139:$BH$238,MATCH('Capacity Backing (Hide)'!BL$132,'Capacity Summary'!$B$139:$B$238,0),MATCH('Capacity Backing (Hide)'!$A185,'Capacity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(Hide)'!$A185,'Capacity Summary'!$I$138:$BH$138,0))&lt;&gt;0,INDEX('Capacity Summary'!$I$139:$BH$238,MATCH('Capacity Backing (Hide)'!BM$132,'Capacity Summary'!$B$139:$B$238,0),MATCH('Capacity Backing (Hide)'!$A185,'Capacity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(Hide)'!$A185,'Capacity Summary'!$I$138:$BH$138,0))&lt;&gt;0,INDEX('Capacity Summary'!$I$139:$BH$238,MATCH('Capacity Backing (Hide)'!BN$132,'Capacity Summary'!$B$139:$B$238,0),MATCH('Capacity Backing (Hide)'!$A185,'Capacity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(Hide)'!$A185,'Capacity Summary'!$I$138:$BH$138,0))&lt;&gt;0,INDEX('Capacity Summary'!$I$139:$BH$238,MATCH('Capacity Backing (Hide)'!BO$132,'Capacity Summary'!$B$139:$B$238,0),MATCH('Capacity Backing (Hide)'!$A185,'Capacity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(Hide)'!$A185,'Capacity Summary'!$I$138:$BH$138,0))&lt;&gt;0,INDEX('Capacity Summary'!$I$139:$BH$238,MATCH('Capacity Backing (Hide)'!BP$132,'Capacity Summary'!$B$139:$B$238,0),MATCH('Capacity Backing (Hide)'!$A185,'Capacity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(Hide)'!$A185,'Capacity Summary'!$I$138:$BH$138,0))&lt;&gt;0,INDEX('Capacity Summary'!$I$139:$BH$238,MATCH('Capacity Backing (Hide)'!BQ$132,'Capacity Summary'!$B$139:$B$238,0),MATCH('Capacity Backing (Hide)'!$A185,'Capacity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(Hide)'!$A185,'Capacity Summary'!$I$138:$BH$138,0))&lt;&gt;0,INDEX('Capacity Summary'!$I$139:$BH$238,MATCH('Capacity Backing (Hide)'!BR$132,'Capacity Summary'!$B$139:$B$238,0),MATCH('Capacity Backing (Hide)'!$A185,'Capacity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(Hide)'!$A185,'Capacity Summary'!$I$138:$BH$138,0))&lt;&gt;0,INDEX('Capacity Summary'!$I$139:$BH$238,MATCH('Capacity Backing (Hide)'!BS$132,'Capacity Summary'!$B$139:$B$238,0),MATCH('Capacity Backing (Hide)'!$A185,'Capacity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(Hide)'!$A185,'Capacity Summary'!$I$138:$BH$138,0))&lt;&gt;0,INDEX('Capacity Summary'!$I$139:$BH$238,MATCH('Capacity Backing (Hide)'!BT$132,'Capacity Summary'!$B$139:$B$238,0),MATCH('Capacity Backing (Hide)'!$A185,'Capacity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(Hide)'!$A185,'Capacity Summary'!$I$138:$BH$138,0))&lt;&gt;0,INDEX('Capacity Summary'!$I$139:$BH$238,MATCH('Capacity Backing (Hide)'!BU$132,'Capacity Summary'!$B$139:$B$238,0),MATCH('Capacity Backing (Hide)'!$A185,'Capacity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(Hide)'!$A185,'Capacity Summary'!$I$138:$BH$138,0))&lt;&gt;0,INDEX('Capacity Summary'!$I$139:$BH$238,MATCH('Capacity Backing (Hide)'!BV$132,'Capacity Summary'!$B$139:$B$238,0),MATCH('Capacity Backing (Hide)'!$A185,'Capacity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(Hide)'!$A185,'Capacity Summary'!$I$138:$BH$138,0))&lt;&gt;0,INDEX('Capacity Summary'!$I$139:$BH$238,MATCH('Capacity Backing (Hide)'!BW$132,'Capacity Summary'!$B$139:$B$238,0),MATCH('Capacity Backing (Hide)'!$A185,'Capacity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(Hide)'!$A185,'Capacity Summary'!$I$138:$BH$138,0))&lt;&gt;0,INDEX('Capacity Summary'!$I$139:$BH$238,MATCH('Capacity Backing (Hide)'!BX$132,'Capacity Summary'!$B$139:$B$238,0),MATCH('Capacity Backing (Hide)'!$A185,'Capacity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(Hide)'!$A185,'Capacity Summary'!$I$138:$BH$138,0))&lt;&gt;0,INDEX('Capacity Summary'!$I$139:$BH$238,MATCH('Capacity Backing (Hide)'!BY$132,'Capacity Summary'!$B$139:$B$238,0),MATCH('Capacity Backing (Hide)'!$A185,'Capacity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(Hide)'!$A185,'Capacity Summary'!$I$138:$BH$138,0))&lt;&gt;0,INDEX('Capacity Summary'!$I$139:$BH$238,MATCH('Capacity Backing (Hide)'!BZ$132,'Capacity Summary'!$B$139:$B$238,0),MATCH('Capacity Backing (Hide)'!$A185,'Capacity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(Hide)'!$A185,'Capacity Summary'!$I$138:$BH$138,0))&lt;&gt;0,INDEX('Capacity Summary'!$I$139:$BH$238,MATCH('Capacity Backing (Hide)'!CA$132,'Capacity Summary'!$B$139:$B$238,0),MATCH('Capacity Backing (Hide)'!$A185,'Capacity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(Hide)'!$A185,'Capacity Summary'!$I$138:$BH$138,0))&lt;&gt;0,INDEX('Capacity Summary'!$I$139:$BH$238,MATCH('Capacity Backing (Hide)'!CB$132,'Capacity Summary'!$B$139:$B$238,0),MATCH('Capacity Backing (Hide)'!$A185,'Capacity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(Hide)'!$A185,'Capacity Summary'!$I$138:$BH$138,0))&lt;&gt;0,INDEX('Capacity Summary'!$I$139:$BH$238,MATCH('Capacity Backing (Hide)'!CC$132,'Capacity Summary'!$B$139:$B$238,0),MATCH('Capacity Backing (Hide)'!$A185,'Capacity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(Hide)'!$A185,'Capacity Summary'!$I$138:$BH$138,0))&lt;&gt;0,INDEX('Capacity Summary'!$I$139:$BH$238,MATCH('Capacity Backing (Hide)'!CD$132,'Capacity Summary'!$B$139:$B$238,0),MATCH('Capacity Backing (Hide)'!$A185,'Capacity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(Hide)'!$A185,'Capacity Summary'!$I$138:$BH$138,0))&lt;&gt;0,INDEX('Capacity Summary'!$I$139:$BH$238,MATCH('Capacity Backing (Hide)'!CE$132,'Capacity Summary'!$B$139:$B$238,0),MATCH('Capacity Backing (Hide)'!$A185,'Capacity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(Hide)'!$A185,'Capacity Summary'!$I$138:$BH$138,0))&lt;&gt;0,INDEX('Capacity Summary'!$I$139:$BH$238,MATCH('Capacity Backing (Hide)'!CF$132,'Capacity Summary'!$B$139:$B$238,0),MATCH('Capacity Backing (Hide)'!$A185,'Capacity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(Hide)'!$A185,'Capacity Summary'!$I$138:$BH$138,0))&lt;&gt;0,INDEX('Capacity Summary'!$I$139:$BH$238,MATCH('Capacity Backing (Hide)'!CG$132,'Capacity Summary'!$B$139:$B$238,0),MATCH('Capacity Backing (Hide)'!$A185,'Capacity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(Hide)'!$A185,'Capacity Summary'!$I$138:$BH$138,0))&lt;&gt;0,INDEX('Capacity Summary'!$I$139:$BH$238,MATCH('Capacity Backing (Hide)'!CH$132,'Capacity Summary'!$B$139:$B$238,0),MATCH('Capacity Backing (Hide)'!$A185,'Capacity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(Hide)'!$A185,'Capacity Summary'!$I$138:$BH$138,0))&lt;&gt;0,INDEX('Capacity Summary'!$I$139:$BH$238,MATCH('Capacity Backing (Hide)'!CI$132,'Capacity Summary'!$B$139:$B$238,0),MATCH('Capacity Backing (Hide)'!$A185,'Capacity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(Hide)'!$A185,'Capacity Summary'!$I$138:$BH$138,0))&lt;&gt;0,INDEX('Capacity Summary'!$I$139:$BH$238,MATCH('Capacity Backing (Hide)'!CJ$132,'Capacity Summary'!$B$139:$B$238,0),MATCH('Capacity Backing (Hide)'!$A185,'Capacity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(Hide)'!$A185,'Capacity Summary'!$I$138:$BH$138,0))&lt;&gt;0,INDEX('Capacity Summary'!$I$139:$BH$238,MATCH('Capacity Backing (Hide)'!CK$132,'Capacity Summary'!$B$139:$B$238,0),MATCH('Capacity Backing (Hide)'!$A185,'Capacity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(Hide)'!$A185,'Capacity Summary'!$I$138:$BH$138,0))&lt;&gt;0,INDEX('Capacity Summary'!$I$139:$BH$238,MATCH('Capacity Backing (Hide)'!CL$132,'Capacity Summary'!$B$139:$B$238,0),MATCH('Capacity Backing (Hide)'!$A185,'Capacity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(Hide)'!$A185,'Capacity Summary'!$I$138:$BH$138,0))&lt;&gt;0,INDEX('Capacity Summary'!$I$139:$BH$238,MATCH('Capacity Backing (Hide)'!CM$132,'Capacity Summary'!$B$139:$B$238,0),MATCH('Capacity Backing (Hide)'!$A185,'Capacity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(Hide)'!$A185,'Capacity Summary'!$I$138:$BH$138,0))&lt;&gt;0,INDEX('Capacity Summary'!$I$139:$BH$238,MATCH('Capacity Backing (Hide)'!CN$132,'Capacity Summary'!$B$139:$B$238,0),MATCH('Capacity Backing (Hide)'!$A185,'Capacity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(Hide)'!$A185,'Capacity Summary'!$I$138:$BH$138,0))&lt;&gt;0,INDEX('Capacity Summary'!$I$139:$BH$238,MATCH('Capacity Backing (Hide)'!CO$132,'Capacity Summary'!$B$139:$B$238,0),MATCH('Capacity Backing (Hide)'!$A185,'Capacity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(Hide)'!$A185,'Capacity Summary'!$I$138:$BH$138,0))&lt;&gt;0,INDEX('Capacity Summary'!$I$139:$BH$238,MATCH('Capacity Backing (Hide)'!CP$132,'Capacity Summary'!$B$139:$B$238,0),MATCH('Capacity Backing (Hide)'!$A185,'Capacity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(Hide)'!$A185,'Capacity Summary'!$I$138:$BH$138,0))&lt;&gt;0,INDEX('Capacity Summary'!$I$139:$BH$238,MATCH('Capacity Backing (Hide)'!CQ$132,'Capacity Summary'!$B$139:$B$238,0),MATCH('Capacity Backing (Hide)'!$A185,'Capacity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(Hide)'!$A185,'Capacity Summary'!$I$138:$BH$138,0))&lt;&gt;0,INDEX('Capacity Summary'!$I$139:$BH$238,MATCH('Capacity Backing (Hide)'!CR$132,'Capacity Summary'!$B$139:$B$238,0),MATCH('Capacity Backing (Hide)'!$A185,'Capacity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(Hide)'!$A185,'Capacity Summary'!$I$138:$BH$138,0))&lt;&gt;0,INDEX('Capacity Summary'!$I$139:$BH$238,MATCH('Capacity Backing (Hide)'!CS$132,'Capacity Summary'!$B$139:$B$238,0),MATCH('Capacity Backing (Hide)'!$A185,'Capacity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(Hide)'!$A185,'Capacity Summary'!$I$138:$BH$138,0))&lt;&gt;0,INDEX('Capacity Summary'!$I$139:$BH$238,MATCH('Capacity Backing (Hide)'!CT$132,'Capacity Summary'!$B$139:$B$238,0),MATCH('Capacity Backing (Hide)'!$A185,'Capacity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(Hide)'!$A185,'Capacity Summary'!$I$138:$BH$138,0))&lt;&gt;0,INDEX('Capacity Summary'!$I$139:$BH$238,MATCH('Capacity Backing (Hide)'!CU$132,'Capacity Summary'!$B$139:$B$238,0),MATCH('Capacity Backing (Hide)'!$A185,'Capacity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(Hide)'!$A185,'Capacity Summary'!$I$138:$BH$138,0))&lt;&gt;0,INDEX('Capacity Summary'!$I$139:$BH$238,MATCH('Capacity Backing (Hide)'!CV$132,'Capacity Summary'!$B$139:$B$238,0),MATCH('Capacity Backing (Hide)'!$A185,'Capacity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(Hide)'!$A185,'Capacity Summary'!$I$138:$BH$138,0))&lt;&gt;0,INDEX('Capacity Summary'!$I$139:$BH$238,MATCH('Capacity Backing (Hide)'!CW$132,'Capacity Summary'!$B$139:$B$238,0),MATCH('Capacity Backing (Hide)'!$A185,'Capacity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6" spans="1:101" x14ac:dyDescent="0.35">
      <c r="A186" s="2">
        <f ca="1">'Required Capacity (Hide)'!E56</f>
        <v>44561</v>
      </c>
      <c r="B18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(Hide)'!$A186,'Capacity Summary'!$I$138:$BH$138,0))&lt;&gt;0,INDEX('Capacity Summary'!$I$139:$BH$238,MATCH('Capacity Backing (Hide)'!B$132,'Capacity Summary'!$B$139:$B$238,0),MATCH('Capacity Backing (Hide)'!$A186,'Capacity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(Hide)'!$A186,'Capacity Summary'!$I$138:$BH$138,0))&lt;&gt;0,INDEX('Capacity Summary'!$I$139:$BH$238,MATCH('Capacity Backing (Hide)'!C$132,'Capacity Summary'!$B$139:$B$238,0),MATCH('Capacity Backing (Hide)'!$A186,'Capacity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(Hide)'!$A186,'Capacity Summary'!$I$138:$BH$138,0))&lt;&gt;0,INDEX('Capacity Summary'!$I$139:$BH$238,MATCH('Capacity Backing (Hide)'!D$132,'Capacity Summary'!$B$139:$B$238,0),MATCH('Capacity Backing (Hide)'!$A186,'Capacity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(Hide)'!$A186,'Capacity Summary'!$I$138:$BH$138,0))&lt;&gt;0,INDEX('Capacity Summary'!$I$139:$BH$238,MATCH('Capacity Backing (Hide)'!E$132,'Capacity Summary'!$B$139:$B$238,0),MATCH('Capacity Backing (Hide)'!$A186,'Capacity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(Hide)'!$A186,'Capacity Summary'!$I$138:$BH$138,0))&lt;&gt;0,INDEX('Capacity Summary'!$I$139:$BH$238,MATCH('Capacity Backing (Hide)'!F$132,'Capacity Summary'!$B$139:$B$238,0),MATCH('Capacity Backing (Hide)'!$A186,'Capacity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(Hide)'!$A186,'Capacity Summary'!$I$138:$BH$138,0))&lt;&gt;0,INDEX('Capacity Summary'!$I$139:$BH$238,MATCH('Capacity Backing (Hide)'!G$132,'Capacity Summary'!$B$139:$B$238,0),MATCH('Capacity Backing (Hide)'!$A186,'Capacity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(Hide)'!$A186,'Capacity Summary'!$I$138:$BH$138,0))&lt;&gt;0,INDEX('Capacity Summary'!$I$139:$BH$238,MATCH('Capacity Backing (Hide)'!H$132,'Capacity Summary'!$B$139:$B$238,0),MATCH('Capacity Backing (Hide)'!$A186,'Capacity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(Hide)'!$A186,'Capacity Summary'!$I$138:$BH$138,0))&lt;&gt;0,INDEX('Capacity Summary'!$I$139:$BH$238,MATCH('Capacity Backing (Hide)'!I$132,'Capacity Summary'!$B$139:$B$238,0),MATCH('Capacity Backing (Hide)'!$A186,'Capacity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(Hide)'!$A186,'Capacity Summary'!$I$138:$BH$138,0))&lt;&gt;0,INDEX('Capacity Summary'!$I$139:$BH$238,MATCH('Capacity Backing (Hide)'!J$132,'Capacity Summary'!$B$139:$B$238,0),MATCH('Capacity Backing (Hide)'!$A186,'Capacity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(Hide)'!$A186,'Capacity Summary'!$I$138:$BH$138,0))&lt;&gt;0,INDEX('Capacity Summary'!$I$139:$BH$238,MATCH('Capacity Backing (Hide)'!K$132,'Capacity Summary'!$B$139:$B$238,0),MATCH('Capacity Backing (Hide)'!$A186,'Capacity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(Hide)'!$A186,'Capacity Summary'!$I$138:$BH$138,0))&lt;&gt;0,INDEX('Capacity Summary'!$I$139:$BH$238,MATCH('Capacity Backing (Hide)'!L$132,'Capacity Summary'!$B$139:$B$238,0),MATCH('Capacity Backing (Hide)'!$A186,'Capacity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(Hide)'!$A186,'Capacity Summary'!$I$138:$BH$138,0))&lt;&gt;0,INDEX('Capacity Summary'!$I$139:$BH$238,MATCH('Capacity Backing (Hide)'!M$132,'Capacity Summary'!$B$139:$B$238,0),MATCH('Capacity Backing (Hide)'!$A186,'Capacity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(Hide)'!$A186,'Capacity Summary'!$I$138:$BH$138,0))&lt;&gt;0,INDEX('Capacity Summary'!$I$139:$BH$238,MATCH('Capacity Backing (Hide)'!N$132,'Capacity Summary'!$B$139:$B$238,0),MATCH('Capacity Backing (Hide)'!$A186,'Capacity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(Hide)'!$A186,'Capacity Summary'!$I$138:$BH$138,0))&lt;&gt;0,INDEX('Capacity Summary'!$I$139:$BH$238,MATCH('Capacity Backing (Hide)'!O$132,'Capacity Summary'!$B$139:$B$238,0),MATCH('Capacity Backing (Hide)'!$A186,'Capacity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(Hide)'!$A186,'Capacity Summary'!$I$138:$BH$138,0))&lt;&gt;0,INDEX('Capacity Summary'!$I$139:$BH$238,MATCH('Capacity Backing (Hide)'!P$132,'Capacity Summary'!$B$139:$B$238,0),MATCH('Capacity Backing (Hide)'!$A186,'Capacity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(Hide)'!$A186,'Capacity Summary'!$I$138:$BH$138,0))&lt;&gt;0,INDEX('Capacity Summary'!$I$139:$BH$238,MATCH('Capacity Backing (Hide)'!Q$132,'Capacity Summary'!$B$139:$B$238,0),MATCH('Capacity Backing (Hide)'!$A186,'Capacity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(Hide)'!$A186,'Capacity Summary'!$I$138:$BH$138,0))&lt;&gt;0,INDEX('Capacity Summary'!$I$139:$BH$238,MATCH('Capacity Backing (Hide)'!R$132,'Capacity Summary'!$B$139:$B$238,0),MATCH('Capacity Backing (Hide)'!$A186,'Capacity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(Hide)'!$A186,'Capacity Summary'!$I$138:$BH$138,0))&lt;&gt;0,INDEX('Capacity Summary'!$I$139:$BH$238,MATCH('Capacity Backing (Hide)'!S$132,'Capacity Summary'!$B$139:$B$238,0),MATCH('Capacity Backing (Hide)'!$A186,'Capacity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(Hide)'!$A186,'Capacity Summary'!$I$138:$BH$138,0))&lt;&gt;0,INDEX('Capacity Summary'!$I$139:$BH$238,MATCH('Capacity Backing (Hide)'!T$132,'Capacity Summary'!$B$139:$B$238,0),MATCH('Capacity Backing (Hide)'!$A186,'Capacity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(Hide)'!$A186,'Capacity Summary'!$I$138:$BH$138,0))&lt;&gt;0,INDEX('Capacity Summary'!$I$139:$BH$238,MATCH('Capacity Backing (Hide)'!U$132,'Capacity Summary'!$B$139:$B$238,0),MATCH('Capacity Backing (Hide)'!$A186,'Capacity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(Hide)'!$A186,'Capacity Summary'!$I$138:$BH$138,0))&lt;&gt;0,INDEX('Capacity Summary'!$I$139:$BH$238,MATCH('Capacity Backing (Hide)'!V$132,'Capacity Summary'!$B$139:$B$238,0),MATCH('Capacity Backing (Hide)'!$A186,'Capacity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(Hide)'!$A186,'Capacity Summary'!$I$138:$BH$138,0))&lt;&gt;0,INDEX('Capacity Summary'!$I$139:$BH$238,MATCH('Capacity Backing (Hide)'!W$132,'Capacity Summary'!$B$139:$B$238,0),MATCH('Capacity Backing (Hide)'!$A186,'Capacity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(Hide)'!$A186,'Capacity Summary'!$I$138:$BH$138,0))&lt;&gt;0,INDEX('Capacity Summary'!$I$139:$BH$238,MATCH('Capacity Backing (Hide)'!X$132,'Capacity Summary'!$B$139:$B$238,0),MATCH('Capacity Backing (Hide)'!$A186,'Capacity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(Hide)'!$A186,'Capacity Summary'!$I$138:$BH$138,0))&lt;&gt;0,INDEX('Capacity Summary'!$I$139:$BH$238,MATCH('Capacity Backing (Hide)'!Y$132,'Capacity Summary'!$B$139:$B$238,0),MATCH('Capacity Backing (Hide)'!$A186,'Capacity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(Hide)'!$A186,'Capacity Summary'!$I$138:$BH$138,0))&lt;&gt;0,INDEX('Capacity Summary'!$I$139:$BH$238,MATCH('Capacity Backing (Hide)'!Z$132,'Capacity Summary'!$B$139:$B$238,0),MATCH('Capacity Backing (Hide)'!$A186,'Capacity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(Hide)'!$A186,'Capacity Summary'!$I$138:$BH$138,0))&lt;&gt;0,INDEX('Capacity Summary'!$I$139:$BH$238,MATCH('Capacity Backing (Hide)'!AA$132,'Capacity Summary'!$B$139:$B$238,0),MATCH('Capacity Backing (Hide)'!$A186,'Capacity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(Hide)'!$A186,'Capacity Summary'!$I$138:$BH$138,0))&lt;&gt;0,INDEX('Capacity Summary'!$I$139:$BH$238,MATCH('Capacity Backing (Hide)'!AB$132,'Capacity Summary'!$B$139:$B$238,0),MATCH('Capacity Backing (Hide)'!$A186,'Capacity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(Hide)'!$A186,'Capacity Summary'!$I$138:$BH$138,0))&lt;&gt;0,INDEX('Capacity Summary'!$I$139:$BH$238,MATCH('Capacity Backing (Hide)'!AC$132,'Capacity Summary'!$B$139:$B$238,0),MATCH('Capacity Backing (Hide)'!$A186,'Capacity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(Hide)'!$A186,'Capacity Summary'!$I$138:$BH$138,0))&lt;&gt;0,INDEX('Capacity Summary'!$I$139:$BH$238,MATCH('Capacity Backing (Hide)'!AD$132,'Capacity Summary'!$B$139:$B$238,0),MATCH('Capacity Backing (Hide)'!$A186,'Capacity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(Hide)'!$A186,'Capacity Summary'!$I$138:$BH$138,0))&lt;&gt;0,INDEX('Capacity Summary'!$I$139:$BH$238,MATCH('Capacity Backing (Hide)'!AE$132,'Capacity Summary'!$B$139:$B$238,0),MATCH('Capacity Backing (Hide)'!$A186,'Capacity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(Hide)'!$A186,'Capacity Summary'!$I$138:$BH$138,0))&lt;&gt;0,INDEX('Capacity Summary'!$I$139:$BH$238,MATCH('Capacity Backing (Hide)'!AF$132,'Capacity Summary'!$B$139:$B$238,0),MATCH('Capacity Backing (Hide)'!$A186,'Capacity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(Hide)'!$A186,'Capacity Summary'!$I$138:$BH$138,0))&lt;&gt;0,INDEX('Capacity Summary'!$I$139:$BH$238,MATCH('Capacity Backing (Hide)'!AG$132,'Capacity Summary'!$B$139:$B$238,0),MATCH('Capacity Backing (Hide)'!$A186,'Capacity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(Hide)'!$A186,'Capacity Summary'!$I$138:$BH$138,0))&lt;&gt;0,INDEX('Capacity Summary'!$I$139:$BH$238,MATCH('Capacity Backing (Hide)'!AH$132,'Capacity Summary'!$B$139:$B$238,0),MATCH('Capacity Backing (Hide)'!$A186,'Capacity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(Hide)'!$A186,'Capacity Summary'!$I$138:$BH$138,0))&lt;&gt;0,INDEX('Capacity Summary'!$I$139:$BH$238,MATCH('Capacity Backing (Hide)'!AI$132,'Capacity Summary'!$B$139:$B$238,0),MATCH('Capacity Backing (Hide)'!$A186,'Capacity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(Hide)'!$A186,'Capacity Summary'!$I$138:$BH$138,0))&lt;&gt;0,INDEX('Capacity Summary'!$I$139:$BH$238,MATCH('Capacity Backing (Hide)'!AJ$132,'Capacity Summary'!$B$139:$B$238,0),MATCH('Capacity Backing (Hide)'!$A186,'Capacity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(Hide)'!$A186,'Capacity Summary'!$I$138:$BH$138,0))&lt;&gt;0,INDEX('Capacity Summary'!$I$139:$BH$238,MATCH('Capacity Backing (Hide)'!AK$132,'Capacity Summary'!$B$139:$B$238,0),MATCH('Capacity Backing (Hide)'!$A186,'Capacity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(Hide)'!$A186,'Capacity Summary'!$I$138:$BH$138,0))&lt;&gt;0,INDEX('Capacity Summary'!$I$139:$BH$238,MATCH('Capacity Backing (Hide)'!AL$132,'Capacity Summary'!$B$139:$B$238,0),MATCH('Capacity Backing (Hide)'!$A186,'Capacity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(Hide)'!$A186,'Capacity Summary'!$I$138:$BH$138,0))&lt;&gt;0,INDEX('Capacity Summary'!$I$139:$BH$238,MATCH('Capacity Backing (Hide)'!AM$132,'Capacity Summary'!$B$139:$B$238,0),MATCH('Capacity Backing (Hide)'!$A186,'Capacity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(Hide)'!$A186,'Capacity Summary'!$I$138:$BH$138,0))&lt;&gt;0,INDEX('Capacity Summary'!$I$139:$BH$238,MATCH('Capacity Backing (Hide)'!AN$132,'Capacity Summary'!$B$139:$B$238,0),MATCH('Capacity Backing (Hide)'!$A186,'Capacity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(Hide)'!$A186,'Capacity Summary'!$I$138:$BH$138,0))&lt;&gt;0,INDEX('Capacity Summary'!$I$139:$BH$238,MATCH('Capacity Backing (Hide)'!AO$132,'Capacity Summary'!$B$139:$B$238,0),MATCH('Capacity Backing (Hide)'!$A186,'Capacity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(Hide)'!$A186,'Capacity Summary'!$I$138:$BH$138,0))&lt;&gt;0,INDEX('Capacity Summary'!$I$139:$BH$238,MATCH('Capacity Backing (Hide)'!AP$132,'Capacity Summary'!$B$139:$B$238,0),MATCH('Capacity Backing (Hide)'!$A186,'Capacity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(Hide)'!$A186,'Capacity Summary'!$I$138:$BH$138,0))&lt;&gt;0,INDEX('Capacity Summary'!$I$139:$BH$238,MATCH('Capacity Backing (Hide)'!AQ$132,'Capacity Summary'!$B$139:$B$238,0),MATCH('Capacity Backing (Hide)'!$A186,'Capacity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(Hide)'!$A186,'Capacity Summary'!$I$138:$BH$138,0))&lt;&gt;0,INDEX('Capacity Summary'!$I$139:$BH$238,MATCH('Capacity Backing (Hide)'!AR$132,'Capacity Summary'!$B$139:$B$238,0),MATCH('Capacity Backing (Hide)'!$A186,'Capacity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(Hide)'!$A186,'Capacity Summary'!$I$138:$BH$138,0))&lt;&gt;0,INDEX('Capacity Summary'!$I$139:$BH$238,MATCH('Capacity Backing (Hide)'!AS$132,'Capacity Summary'!$B$139:$B$238,0),MATCH('Capacity Backing (Hide)'!$A186,'Capacity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(Hide)'!$A186,'Capacity Summary'!$I$138:$BH$138,0))&lt;&gt;0,INDEX('Capacity Summary'!$I$139:$BH$238,MATCH('Capacity Backing (Hide)'!AT$132,'Capacity Summary'!$B$139:$B$238,0),MATCH('Capacity Backing (Hide)'!$A186,'Capacity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(Hide)'!$A186,'Capacity Summary'!$I$138:$BH$138,0))&lt;&gt;0,INDEX('Capacity Summary'!$I$139:$BH$238,MATCH('Capacity Backing (Hide)'!AU$132,'Capacity Summary'!$B$139:$B$238,0),MATCH('Capacity Backing (Hide)'!$A186,'Capacity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(Hide)'!$A186,'Capacity Summary'!$I$138:$BH$138,0))&lt;&gt;0,INDEX('Capacity Summary'!$I$139:$BH$238,MATCH('Capacity Backing (Hide)'!AV$132,'Capacity Summary'!$B$139:$B$238,0),MATCH('Capacity Backing (Hide)'!$A186,'Capacity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(Hide)'!$A186,'Capacity Summary'!$I$138:$BH$138,0))&lt;&gt;0,INDEX('Capacity Summary'!$I$139:$BH$238,MATCH('Capacity Backing (Hide)'!AW$132,'Capacity Summary'!$B$139:$B$238,0),MATCH('Capacity Backing (Hide)'!$A186,'Capacity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(Hide)'!$A186,'Capacity Summary'!$I$138:$BH$138,0))&lt;&gt;0,INDEX('Capacity Summary'!$I$139:$BH$238,MATCH('Capacity Backing (Hide)'!AX$132,'Capacity Summary'!$B$139:$B$238,0),MATCH('Capacity Backing (Hide)'!$A186,'Capacity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(Hide)'!$A186,'Capacity Summary'!$I$138:$BH$138,0))&lt;&gt;0,INDEX('Capacity Summary'!$I$139:$BH$238,MATCH('Capacity Backing (Hide)'!AY$132,'Capacity Summary'!$B$139:$B$238,0),MATCH('Capacity Backing (Hide)'!$A186,'Capacity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(Hide)'!$A186,'Capacity Summary'!$I$138:$BH$138,0))&lt;&gt;0,INDEX('Capacity Summary'!$I$139:$BH$238,MATCH('Capacity Backing (Hide)'!AZ$132,'Capacity Summary'!$B$139:$B$238,0),MATCH('Capacity Backing (Hide)'!$A186,'Capacity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(Hide)'!$A186,'Capacity Summary'!$I$138:$BH$138,0))&lt;&gt;0,INDEX('Capacity Summary'!$I$139:$BH$238,MATCH('Capacity Backing (Hide)'!BA$132,'Capacity Summary'!$B$139:$B$238,0),MATCH('Capacity Backing (Hide)'!$A186,'Capacity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(Hide)'!$A186,'Capacity Summary'!$I$138:$BH$138,0))&lt;&gt;0,INDEX('Capacity Summary'!$I$139:$BH$238,MATCH('Capacity Backing (Hide)'!BB$132,'Capacity Summary'!$B$139:$B$238,0),MATCH('Capacity Backing (Hide)'!$A186,'Capacity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(Hide)'!$A186,'Capacity Summary'!$I$138:$BH$138,0))&lt;&gt;0,INDEX('Capacity Summary'!$I$139:$BH$238,MATCH('Capacity Backing (Hide)'!BC$132,'Capacity Summary'!$B$139:$B$238,0),MATCH('Capacity Backing (Hide)'!$A186,'Capacity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(Hide)'!$A186,'Capacity Summary'!$I$138:$BH$138,0))&lt;&gt;0,INDEX('Capacity Summary'!$I$139:$BH$238,MATCH('Capacity Backing (Hide)'!BD$132,'Capacity Summary'!$B$139:$B$238,0),MATCH('Capacity Backing (Hide)'!$A186,'Capacity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(Hide)'!$A186,'Capacity Summary'!$I$138:$BH$138,0))&lt;&gt;0,INDEX('Capacity Summary'!$I$139:$BH$238,MATCH('Capacity Backing (Hide)'!BE$132,'Capacity Summary'!$B$139:$B$238,0),MATCH('Capacity Backing (Hide)'!$A186,'Capacity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(Hide)'!$A186,'Capacity Summary'!$I$138:$BH$138,0))&lt;&gt;0,INDEX('Capacity Summary'!$I$139:$BH$238,MATCH('Capacity Backing (Hide)'!BF$132,'Capacity Summary'!$B$139:$B$238,0),MATCH('Capacity Backing (Hide)'!$A186,'Capacity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(Hide)'!$A186,'Capacity Summary'!$I$138:$BH$138,0))&lt;&gt;0,INDEX('Capacity Summary'!$I$139:$BH$238,MATCH('Capacity Backing (Hide)'!BG$132,'Capacity Summary'!$B$139:$B$238,0),MATCH('Capacity Backing (Hide)'!$A186,'Capacity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(Hide)'!$A186,'Capacity Summary'!$I$138:$BH$138,0))&lt;&gt;0,INDEX('Capacity Summary'!$I$139:$BH$238,MATCH('Capacity Backing (Hide)'!BH$132,'Capacity Summary'!$B$139:$B$238,0),MATCH('Capacity Backing (Hide)'!$A186,'Capacity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(Hide)'!$A186,'Capacity Summary'!$I$138:$BH$138,0))&lt;&gt;0,INDEX('Capacity Summary'!$I$139:$BH$238,MATCH('Capacity Backing (Hide)'!BI$132,'Capacity Summary'!$B$139:$B$238,0),MATCH('Capacity Backing (Hide)'!$A186,'Capacity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(Hide)'!$A186,'Capacity Summary'!$I$138:$BH$138,0))&lt;&gt;0,INDEX('Capacity Summary'!$I$139:$BH$238,MATCH('Capacity Backing (Hide)'!BJ$132,'Capacity Summary'!$B$139:$B$238,0),MATCH('Capacity Backing (Hide)'!$A186,'Capacity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(Hide)'!$A186,'Capacity Summary'!$I$138:$BH$138,0))&lt;&gt;0,INDEX('Capacity Summary'!$I$139:$BH$238,MATCH('Capacity Backing (Hide)'!BK$132,'Capacity Summary'!$B$139:$B$238,0),MATCH('Capacity Backing (Hide)'!$A186,'Capacity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(Hide)'!$A186,'Capacity Summary'!$I$138:$BH$138,0))&lt;&gt;0,INDEX('Capacity Summary'!$I$139:$BH$238,MATCH('Capacity Backing (Hide)'!BL$132,'Capacity Summary'!$B$139:$B$238,0),MATCH('Capacity Backing (Hide)'!$A186,'Capacity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(Hide)'!$A186,'Capacity Summary'!$I$138:$BH$138,0))&lt;&gt;0,INDEX('Capacity Summary'!$I$139:$BH$238,MATCH('Capacity Backing (Hide)'!BM$132,'Capacity Summary'!$B$139:$B$238,0),MATCH('Capacity Backing (Hide)'!$A186,'Capacity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(Hide)'!$A186,'Capacity Summary'!$I$138:$BH$138,0))&lt;&gt;0,INDEX('Capacity Summary'!$I$139:$BH$238,MATCH('Capacity Backing (Hide)'!BN$132,'Capacity Summary'!$B$139:$B$238,0),MATCH('Capacity Backing (Hide)'!$A186,'Capacity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(Hide)'!$A186,'Capacity Summary'!$I$138:$BH$138,0))&lt;&gt;0,INDEX('Capacity Summary'!$I$139:$BH$238,MATCH('Capacity Backing (Hide)'!BO$132,'Capacity Summary'!$B$139:$B$238,0),MATCH('Capacity Backing (Hide)'!$A186,'Capacity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(Hide)'!$A186,'Capacity Summary'!$I$138:$BH$138,0))&lt;&gt;0,INDEX('Capacity Summary'!$I$139:$BH$238,MATCH('Capacity Backing (Hide)'!BP$132,'Capacity Summary'!$B$139:$B$238,0),MATCH('Capacity Backing (Hide)'!$A186,'Capacity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(Hide)'!$A186,'Capacity Summary'!$I$138:$BH$138,0))&lt;&gt;0,INDEX('Capacity Summary'!$I$139:$BH$238,MATCH('Capacity Backing (Hide)'!BQ$132,'Capacity Summary'!$B$139:$B$238,0),MATCH('Capacity Backing (Hide)'!$A186,'Capacity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(Hide)'!$A186,'Capacity Summary'!$I$138:$BH$138,0))&lt;&gt;0,INDEX('Capacity Summary'!$I$139:$BH$238,MATCH('Capacity Backing (Hide)'!BR$132,'Capacity Summary'!$B$139:$B$238,0),MATCH('Capacity Backing (Hide)'!$A186,'Capacity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(Hide)'!$A186,'Capacity Summary'!$I$138:$BH$138,0))&lt;&gt;0,INDEX('Capacity Summary'!$I$139:$BH$238,MATCH('Capacity Backing (Hide)'!BS$132,'Capacity Summary'!$B$139:$B$238,0),MATCH('Capacity Backing (Hide)'!$A186,'Capacity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(Hide)'!$A186,'Capacity Summary'!$I$138:$BH$138,0))&lt;&gt;0,INDEX('Capacity Summary'!$I$139:$BH$238,MATCH('Capacity Backing (Hide)'!BT$132,'Capacity Summary'!$B$139:$B$238,0),MATCH('Capacity Backing (Hide)'!$A186,'Capacity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(Hide)'!$A186,'Capacity Summary'!$I$138:$BH$138,0))&lt;&gt;0,INDEX('Capacity Summary'!$I$139:$BH$238,MATCH('Capacity Backing (Hide)'!BU$132,'Capacity Summary'!$B$139:$B$238,0),MATCH('Capacity Backing (Hide)'!$A186,'Capacity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(Hide)'!$A186,'Capacity Summary'!$I$138:$BH$138,0))&lt;&gt;0,INDEX('Capacity Summary'!$I$139:$BH$238,MATCH('Capacity Backing (Hide)'!BV$132,'Capacity Summary'!$B$139:$B$238,0),MATCH('Capacity Backing (Hide)'!$A186,'Capacity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(Hide)'!$A186,'Capacity Summary'!$I$138:$BH$138,0))&lt;&gt;0,INDEX('Capacity Summary'!$I$139:$BH$238,MATCH('Capacity Backing (Hide)'!BW$132,'Capacity Summary'!$B$139:$B$238,0),MATCH('Capacity Backing (Hide)'!$A186,'Capacity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(Hide)'!$A186,'Capacity Summary'!$I$138:$BH$138,0))&lt;&gt;0,INDEX('Capacity Summary'!$I$139:$BH$238,MATCH('Capacity Backing (Hide)'!BX$132,'Capacity Summary'!$B$139:$B$238,0),MATCH('Capacity Backing (Hide)'!$A186,'Capacity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(Hide)'!$A186,'Capacity Summary'!$I$138:$BH$138,0))&lt;&gt;0,INDEX('Capacity Summary'!$I$139:$BH$238,MATCH('Capacity Backing (Hide)'!BY$132,'Capacity Summary'!$B$139:$B$238,0),MATCH('Capacity Backing (Hide)'!$A186,'Capacity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(Hide)'!$A186,'Capacity Summary'!$I$138:$BH$138,0))&lt;&gt;0,INDEX('Capacity Summary'!$I$139:$BH$238,MATCH('Capacity Backing (Hide)'!BZ$132,'Capacity Summary'!$B$139:$B$238,0),MATCH('Capacity Backing (Hide)'!$A186,'Capacity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(Hide)'!$A186,'Capacity Summary'!$I$138:$BH$138,0))&lt;&gt;0,INDEX('Capacity Summary'!$I$139:$BH$238,MATCH('Capacity Backing (Hide)'!CA$132,'Capacity Summary'!$B$139:$B$238,0),MATCH('Capacity Backing (Hide)'!$A186,'Capacity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(Hide)'!$A186,'Capacity Summary'!$I$138:$BH$138,0))&lt;&gt;0,INDEX('Capacity Summary'!$I$139:$BH$238,MATCH('Capacity Backing (Hide)'!CB$132,'Capacity Summary'!$B$139:$B$238,0),MATCH('Capacity Backing (Hide)'!$A186,'Capacity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(Hide)'!$A186,'Capacity Summary'!$I$138:$BH$138,0))&lt;&gt;0,INDEX('Capacity Summary'!$I$139:$BH$238,MATCH('Capacity Backing (Hide)'!CC$132,'Capacity Summary'!$B$139:$B$238,0),MATCH('Capacity Backing (Hide)'!$A186,'Capacity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(Hide)'!$A186,'Capacity Summary'!$I$138:$BH$138,0))&lt;&gt;0,INDEX('Capacity Summary'!$I$139:$BH$238,MATCH('Capacity Backing (Hide)'!CD$132,'Capacity Summary'!$B$139:$B$238,0),MATCH('Capacity Backing (Hide)'!$A186,'Capacity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(Hide)'!$A186,'Capacity Summary'!$I$138:$BH$138,0))&lt;&gt;0,INDEX('Capacity Summary'!$I$139:$BH$238,MATCH('Capacity Backing (Hide)'!CE$132,'Capacity Summary'!$B$139:$B$238,0),MATCH('Capacity Backing (Hide)'!$A186,'Capacity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(Hide)'!$A186,'Capacity Summary'!$I$138:$BH$138,0))&lt;&gt;0,INDEX('Capacity Summary'!$I$139:$BH$238,MATCH('Capacity Backing (Hide)'!CF$132,'Capacity Summary'!$B$139:$B$238,0),MATCH('Capacity Backing (Hide)'!$A186,'Capacity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(Hide)'!$A186,'Capacity Summary'!$I$138:$BH$138,0))&lt;&gt;0,INDEX('Capacity Summary'!$I$139:$BH$238,MATCH('Capacity Backing (Hide)'!CG$132,'Capacity Summary'!$B$139:$B$238,0),MATCH('Capacity Backing (Hide)'!$A186,'Capacity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(Hide)'!$A186,'Capacity Summary'!$I$138:$BH$138,0))&lt;&gt;0,INDEX('Capacity Summary'!$I$139:$BH$238,MATCH('Capacity Backing (Hide)'!CH$132,'Capacity Summary'!$B$139:$B$238,0),MATCH('Capacity Backing (Hide)'!$A186,'Capacity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(Hide)'!$A186,'Capacity Summary'!$I$138:$BH$138,0))&lt;&gt;0,INDEX('Capacity Summary'!$I$139:$BH$238,MATCH('Capacity Backing (Hide)'!CI$132,'Capacity Summary'!$B$139:$B$238,0),MATCH('Capacity Backing (Hide)'!$A186,'Capacity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(Hide)'!$A186,'Capacity Summary'!$I$138:$BH$138,0))&lt;&gt;0,INDEX('Capacity Summary'!$I$139:$BH$238,MATCH('Capacity Backing (Hide)'!CJ$132,'Capacity Summary'!$B$139:$B$238,0),MATCH('Capacity Backing (Hide)'!$A186,'Capacity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(Hide)'!$A186,'Capacity Summary'!$I$138:$BH$138,0))&lt;&gt;0,INDEX('Capacity Summary'!$I$139:$BH$238,MATCH('Capacity Backing (Hide)'!CK$132,'Capacity Summary'!$B$139:$B$238,0),MATCH('Capacity Backing (Hide)'!$A186,'Capacity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(Hide)'!$A186,'Capacity Summary'!$I$138:$BH$138,0))&lt;&gt;0,INDEX('Capacity Summary'!$I$139:$BH$238,MATCH('Capacity Backing (Hide)'!CL$132,'Capacity Summary'!$B$139:$B$238,0),MATCH('Capacity Backing (Hide)'!$A186,'Capacity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(Hide)'!$A186,'Capacity Summary'!$I$138:$BH$138,0))&lt;&gt;0,INDEX('Capacity Summary'!$I$139:$BH$238,MATCH('Capacity Backing (Hide)'!CM$132,'Capacity Summary'!$B$139:$B$238,0),MATCH('Capacity Backing (Hide)'!$A186,'Capacity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(Hide)'!$A186,'Capacity Summary'!$I$138:$BH$138,0))&lt;&gt;0,INDEX('Capacity Summary'!$I$139:$BH$238,MATCH('Capacity Backing (Hide)'!CN$132,'Capacity Summary'!$B$139:$B$238,0),MATCH('Capacity Backing (Hide)'!$A186,'Capacity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(Hide)'!$A186,'Capacity Summary'!$I$138:$BH$138,0))&lt;&gt;0,INDEX('Capacity Summary'!$I$139:$BH$238,MATCH('Capacity Backing (Hide)'!CO$132,'Capacity Summary'!$B$139:$B$238,0),MATCH('Capacity Backing (Hide)'!$A186,'Capacity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(Hide)'!$A186,'Capacity Summary'!$I$138:$BH$138,0))&lt;&gt;0,INDEX('Capacity Summary'!$I$139:$BH$238,MATCH('Capacity Backing (Hide)'!CP$132,'Capacity Summary'!$B$139:$B$238,0),MATCH('Capacity Backing (Hide)'!$A186,'Capacity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(Hide)'!$A186,'Capacity Summary'!$I$138:$BH$138,0))&lt;&gt;0,INDEX('Capacity Summary'!$I$139:$BH$238,MATCH('Capacity Backing (Hide)'!CQ$132,'Capacity Summary'!$B$139:$B$238,0),MATCH('Capacity Backing (Hide)'!$A186,'Capacity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(Hide)'!$A186,'Capacity Summary'!$I$138:$BH$138,0))&lt;&gt;0,INDEX('Capacity Summary'!$I$139:$BH$238,MATCH('Capacity Backing (Hide)'!CR$132,'Capacity Summary'!$B$139:$B$238,0),MATCH('Capacity Backing (Hide)'!$A186,'Capacity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(Hide)'!$A186,'Capacity Summary'!$I$138:$BH$138,0))&lt;&gt;0,INDEX('Capacity Summary'!$I$139:$BH$238,MATCH('Capacity Backing (Hide)'!CS$132,'Capacity Summary'!$B$139:$B$238,0),MATCH('Capacity Backing (Hide)'!$A186,'Capacity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(Hide)'!$A186,'Capacity Summary'!$I$138:$BH$138,0))&lt;&gt;0,INDEX('Capacity Summary'!$I$139:$BH$238,MATCH('Capacity Backing (Hide)'!CT$132,'Capacity Summary'!$B$139:$B$238,0),MATCH('Capacity Backing (Hide)'!$A186,'Capacity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(Hide)'!$A186,'Capacity Summary'!$I$138:$BH$138,0))&lt;&gt;0,INDEX('Capacity Summary'!$I$139:$BH$238,MATCH('Capacity Backing (Hide)'!CU$132,'Capacity Summary'!$B$139:$B$238,0),MATCH('Capacity Backing (Hide)'!$A186,'Capacity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(Hide)'!$A186,'Capacity Summary'!$I$138:$BH$138,0))&lt;&gt;0,INDEX('Capacity Summary'!$I$139:$BH$238,MATCH('Capacity Backing (Hide)'!CV$132,'Capacity Summary'!$B$139:$B$238,0),MATCH('Capacity Backing (Hide)'!$A186,'Capacity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(Hide)'!$A186,'Capacity Summary'!$I$138:$BH$138,0))&lt;&gt;0,INDEX('Capacity Summary'!$I$139:$BH$238,MATCH('Capacity Backing (Hide)'!CW$132,'Capacity Summary'!$B$139:$B$238,0),MATCH('Capacity Backing (Hide)'!$A186,'Capacity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7" spans="1:101" x14ac:dyDescent="0.35">
      <c r="A187" s="2" t="s">
        <v>218</v>
      </c>
      <c r="B187" t="e">
        <f ca="1">AVERAGEIF(B135:B186,"&gt;"&amp;0,B135:B186)</f>
        <v>#DIV/0!</v>
      </c>
      <c r="C187" t="e">
        <f t="shared" ref="C187:BN187" ca="1" si="38">AVERAGEIF(C135:C186,"&gt;"&amp;0,C135:C186)</f>
        <v>#DIV/0!</v>
      </c>
      <c r="D187" t="e">
        <f t="shared" ca="1" si="38"/>
        <v>#DIV/0!</v>
      </c>
      <c r="E187" t="e">
        <f t="shared" ca="1" si="38"/>
        <v>#DIV/0!</v>
      </c>
      <c r="F187" t="e">
        <f t="shared" ca="1" si="38"/>
        <v>#DIV/0!</v>
      </c>
      <c r="G187" t="e">
        <f t="shared" ca="1" si="38"/>
        <v>#DIV/0!</v>
      </c>
      <c r="H187" t="e">
        <f t="shared" ca="1" si="38"/>
        <v>#DIV/0!</v>
      </c>
      <c r="I187" t="e">
        <f t="shared" ca="1" si="38"/>
        <v>#DIV/0!</v>
      </c>
      <c r="J187" t="e">
        <f t="shared" ca="1" si="38"/>
        <v>#DIV/0!</v>
      </c>
      <c r="K187" t="e">
        <f t="shared" ca="1" si="38"/>
        <v>#DIV/0!</v>
      </c>
      <c r="L187" t="e">
        <f t="shared" ca="1" si="38"/>
        <v>#DIV/0!</v>
      </c>
      <c r="M187" t="e">
        <f t="shared" ca="1" si="38"/>
        <v>#DIV/0!</v>
      </c>
      <c r="N187" t="e">
        <f t="shared" ca="1" si="38"/>
        <v>#DIV/0!</v>
      </c>
      <c r="O187" t="e">
        <f t="shared" ca="1" si="38"/>
        <v>#DIV/0!</v>
      </c>
      <c r="P187" t="e">
        <f t="shared" ca="1" si="38"/>
        <v>#DIV/0!</v>
      </c>
      <c r="Q187" t="e">
        <f t="shared" ca="1" si="38"/>
        <v>#DIV/0!</v>
      </c>
      <c r="R187" t="e">
        <f t="shared" ca="1" si="38"/>
        <v>#DIV/0!</v>
      </c>
      <c r="S187" t="e">
        <f t="shared" ca="1" si="38"/>
        <v>#DIV/0!</v>
      </c>
      <c r="T187" t="e">
        <f t="shared" ca="1" si="38"/>
        <v>#DIV/0!</v>
      </c>
      <c r="U187" t="e">
        <f t="shared" ca="1" si="38"/>
        <v>#DIV/0!</v>
      </c>
      <c r="V187" t="e">
        <f t="shared" ca="1" si="38"/>
        <v>#DIV/0!</v>
      </c>
      <c r="W187" t="e">
        <f t="shared" ca="1" si="38"/>
        <v>#DIV/0!</v>
      </c>
      <c r="X187" t="e">
        <f t="shared" ca="1" si="38"/>
        <v>#DIV/0!</v>
      </c>
      <c r="Y187" t="e">
        <f t="shared" ca="1" si="38"/>
        <v>#DIV/0!</v>
      </c>
      <c r="Z187" t="e">
        <f t="shared" ca="1" si="38"/>
        <v>#DIV/0!</v>
      </c>
      <c r="AA187" t="e">
        <f t="shared" ca="1" si="38"/>
        <v>#DIV/0!</v>
      </c>
      <c r="AB187" t="e">
        <f t="shared" ca="1" si="38"/>
        <v>#DIV/0!</v>
      </c>
      <c r="AC187" t="e">
        <f t="shared" ca="1" si="38"/>
        <v>#DIV/0!</v>
      </c>
      <c r="AD187" t="e">
        <f t="shared" ca="1" si="38"/>
        <v>#DIV/0!</v>
      </c>
      <c r="AE187" t="e">
        <f t="shared" ca="1" si="38"/>
        <v>#DIV/0!</v>
      </c>
      <c r="AF187" t="e">
        <f t="shared" ca="1" si="38"/>
        <v>#DIV/0!</v>
      </c>
      <c r="AG187" t="e">
        <f t="shared" ca="1" si="38"/>
        <v>#DIV/0!</v>
      </c>
      <c r="AH187" t="e">
        <f t="shared" ca="1" si="38"/>
        <v>#DIV/0!</v>
      </c>
      <c r="AI187" t="e">
        <f t="shared" ca="1" si="38"/>
        <v>#DIV/0!</v>
      </c>
      <c r="AJ187" t="e">
        <f t="shared" ca="1" si="38"/>
        <v>#DIV/0!</v>
      </c>
      <c r="AK187" t="e">
        <f t="shared" ca="1" si="38"/>
        <v>#DIV/0!</v>
      </c>
      <c r="AL187" t="e">
        <f t="shared" ca="1" si="38"/>
        <v>#DIV/0!</v>
      </c>
      <c r="AM187" t="e">
        <f t="shared" ca="1" si="38"/>
        <v>#DIV/0!</v>
      </c>
      <c r="AN187" t="e">
        <f t="shared" ca="1" si="38"/>
        <v>#DIV/0!</v>
      </c>
      <c r="AO187" t="e">
        <f t="shared" ca="1" si="38"/>
        <v>#DIV/0!</v>
      </c>
      <c r="AP187" t="e">
        <f t="shared" ca="1" si="38"/>
        <v>#DIV/0!</v>
      </c>
      <c r="AQ187" t="e">
        <f t="shared" ca="1" si="38"/>
        <v>#DIV/0!</v>
      </c>
      <c r="AR187" t="e">
        <f t="shared" ca="1" si="38"/>
        <v>#DIV/0!</v>
      </c>
      <c r="AS187" t="e">
        <f t="shared" ca="1" si="38"/>
        <v>#DIV/0!</v>
      </c>
      <c r="AT187" t="e">
        <f t="shared" ca="1" si="38"/>
        <v>#DIV/0!</v>
      </c>
      <c r="AU187" t="e">
        <f t="shared" ca="1" si="38"/>
        <v>#DIV/0!</v>
      </c>
      <c r="AV187" t="e">
        <f t="shared" ca="1" si="38"/>
        <v>#DIV/0!</v>
      </c>
      <c r="AW187" t="e">
        <f t="shared" ca="1" si="38"/>
        <v>#DIV/0!</v>
      </c>
      <c r="AX187" t="e">
        <f t="shared" ca="1" si="38"/>
        <v>#DIV/0!</v>
      </c>
      <c r="AY187" t="e">
        <f t="shared" ca="1" si="38"/>
        <v>#DIV/0!</v>
      </c>
      <c r="AZ187" t="e">
        <f t="shared" ca="1" si="38"/>
        <v>#DIV/0!</v>
      </c>
      <c r="BA187" t="e">
        <f t="shared" ca="1" si="38"/>
        <v>#DIV/0!</v>
      </c>
      <c r="BB187" t="e">
        <f t="shared" ca="1" si="38"/>
        <v>#DIV/0!</v>
      </c>
      <c r="BC187" t="e">
        <f t="shared" ca="1" si="38"/>
        <v>#DIV/0!</v>
      </c>
      <c r="BD187" t="e">
        <f t="shared" ca="1" si="38"/>
        <v>#DIV/0!</v>
      </c>
      <c r="BE187" t="e">
        <f t="shared" ca="1" si="38"/>
        <v>#DIV/0!</v>
      </c>
      <c r="BF187" t="e">
        <f t="shared" ca="1" si="38"/>
        <v>#DIV/0!</v>
      </c>
      <c r="BG187" t="e">
        <f t="shared" ca="1" si="38"/>
        <v>#DIV/0!</v>
      </c>
      <c r="BH187" t="e">
        <f t="shared" ca="1" si="38"/>
        <v>#DIV/0!</v>
      </c>
      <c r="BI187" t="e">
        <f t="shared" ca="1" si="38"/>
        <v>#DIV/0!</v>
      </c>
      <c r="BJ187" t="e">
        <f t="shared" ca="1" si="38"/>
        <v>#DIV/0!</v>
      </c>
      <c r="BK187" t="e">
        <f t="shared" ca="1" si="38"/>
        <v>#DIV/0!</v>
      </c>
      <c r="BL187" t="e">
        <f t="shared" ca="1" si="38"/>
        <v>#DIV/0!</v>
      </c>
      <c r="BM187" t="e">
        <f t="shared" ca="1" si="38"/>
        <v>#DIV/0!</v>
      </c>
      <c r="BN187" t="e">
        <f t="shared" ca="1" si="38"/>
        <v>#DIV/0!</v>
      </c>
      <c r="BO187" t="e">
        <f t="shared" ref="BO187:CW187" ca="1" si="39">AVERAGEIF(BO135:BO186,"&gt;"&amp;0,BO135:BO186)</f>
        <v>#DIV/0!</v>
      </c>
      <c r="BP187" t="e">
        <f t="shared" ca="1" si="39"/>
        <v>#DIV/0!</v>
      </c>
      <c r="BQ187" t="e">
        <f t="shared" ca="1" si="39"/>
        <v>#DIV/0!</v>
      </c>
      <c r="BR187" t="e">
        <f t="shared" ca="1" si="39"/>
        <v>#DIV/0!</v>
      </c>
      <c r="BS187" t="e">
        <f t="shared" ca="1" si="39"/>
        <v>#DIV/0!</v>
      </c>
      <c r="BT187" t="e">
        <f t="shared" ca="1" si="39"/>
        <v>#DIV/0!</v>
      </c>
      <c r="BU187" t="e">
        <f t="shared" ca="1" si="39"/>
        <v>#DIV/0!</v>
      </c>
      <c r="BV187" t="e">
        <f t="shared" ca="1" si="39"/>
        <v>#DIV/0!</v>
      </c>
      <c r="BW187" t="e">
        <f t="shared" ca="1" si="39"/>
        <v>#DIV/0!</v>
      </c>
      <c r="BX187" t="e">
        <f t="shared" ca="1" si="39"/>
        <v>#DIV/0!</v>
      </c>
      <c r="BY187" t="e">
        <f t="shared" ca="1" si="39"/>
        <v>#DIV/0!</v>
      </c>
      <c r="BZ187" t="e">
        <f t="shared" ca="1" si="39"/>
        <v>#DIV/0!</v>
      </c>
      <c r="CA187" t="e">
        <f t="shared" ca="1" si="39"/>
        <v>#DIV/0!</v>
      </c>
      <c r="CB187" t="e">
        <f t="shared" ca="1" si="39"/>
        <v>#DIV/0!</v>
      </c>
      <c r="CC187" t="e">
        <f t="shared" ca="1" si="39"/>
        <v>#DIV/0!</v>
      </c>
      <c r="CD187" t="e">
        <f t="shared" ca="1" si="39"/>
        <v>#DIV/0!</v>
      </c>
      <c r="CE187" t="e">
        <f t="shared" ca="1" si="39"/>
        <v>#DIV/0!</v>
      </c>
      <c r="CF187" t="e">
        <f t="shared" ca="1" si="39"/>
        <v>#DIV/0!</v>
      </c>
      <c r="CG187" t="e">
        <f t="shared" ca="1" si="39"/>
        <v>#DIV/0!</v>
      </c>
      <c r="CH187" t="e">
        <f t="shared" ca="1" si="39"/>
        <v>#DIV/0!</v>
      </c>
      <c r="CI187" t="e">
        <f t="shared" ca="1" si="39"/>
        <v>#DIV/0!</v>
      </c>
      <c r="CJ187" t="e">
        <f t="shared" ca="1" si="39"/>
        <v>#DIV/0!</v>
      </c>
      <c r="CK187" t="e">
        <f t="shared" ca="1" si="39"/>
        <v>#DIV/0!</v>
      </c>
      <c r="CL187" t="e">
        <f t="shared" ca="1" si="39"/>
        <v>#DIV/0!</v>
      </c>
      <c r="CM187" t="e">
        <f t="shared" ca="1" si="39"/>
        <v>#DIV/0!</v>
      </c>
      <c r="CN187" t="e">
        <f t="shared" ca="1" si="39"/>
        <v>#DIV/0!</v>
      </c>
      <c r="CO187" t="e">
        <f t="shared" ca="1" si="39"/>
        <v>#DIV/0!</v>
      </c>
      <c r="CP187" t="e">
        <f t="shared" ca="1" si="39"/>
        <v>#DIV/0!</v>
      </c>
      <c r="CQ187" t="e">
        <f t="shared" ca="1" si="39"/>
        <v>#DIV/0!</v>
      </c>
      <c r="CR187" t="e">
        <f t="shared" ca="1" si="39"/>
        <v>#DIV/0!</v>
      </c>
      <c r="CS187" t="e">
        <f t="shared" ca="1" si="39"/>
        <v>#DIV/0!</v>
      </c>
      <c r="CT187" t="e">
        <f t="shared" ca="1" si="39"/>
        <v>#DIV/0!</v>
      </c>
      <c r="CU187" t="e">
        <f t="shared" ca="1" si="39"/>
        <v>#DIV/0!</v>
      </c>
      <c r="CV187" t="e">
        <f t="shared" ca="1" si="39"/>
        <v>#DIV/0!</v>
      </c>
      <c r="CW187" t="e">
        <f t="shared" ca="1" si="39"/>
        <v>#DIV/0!</v>
      </c>
    </row>
    <row r="188" spans="1:101" x14ac:dyDescent="0.35">
      <c r="A188" s="2" t="s">
        <v>70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INDEX(Capacity!$Z$10:$AN$109,COLUMN(A1),MATCH('Capacity Backing (Hide)'!$A189,Capacity!$Z$9:$AN$9,0))</f>
        <v>0</v>
      </c>
      <c r="C189" cm="1">
        <f t="array" ref="C189">INDEX(Capacity!$Z$10:$AN$109,COLUMN(B1),MATCH('Capacity Backing (Hide)'!$A189,Capacity!$Z$9:$AN$9,0))</f>
        <v>0</v>
      </c>
      <c r="D189" cm="1">
        <f t="array" ref="D189">INDEX(Capacity!$Z$10:$AN$109,COLUMN(C1),MATCH('Capacity Backing (Hide)'!$A189,Capacity!$Z$9:$AN$9,0))</f>
        <v>0</v>
      </c>
      <c r="E189" cm="1">
        <f t="array" ref="E189">INDEX(Capacity!$Z$10:$AN$109,COLUMN(D1),MATCH('Capacity Backing (Hide)'!$A189,Capacity!$Z$9:$AN$9,0))</f>
        <v>0</v>
      </c>
      <c r="F189" cm="1">
        <f t="array" ref="F189">INDEX(Capacity!$Z$10:$AN$109,COLUMN(E1),MATCH('Capacity Backing (Hide)'!$A189,Capacity!$Z$9:$AN$9,0))</f>
        <v>0</v>
      </c>
      <c r="G189" cm="1">
        <f t="array" ref="G189">INDEX(Capacity!$Z$10:$AN$109,COLUMN(F1),MATCH('Capacity Backing (Hide)'!$A189,Capacity!$Z$9:$AN$9,0))</f>
        <v>0</v>
      </c>
      <c r="H189" cm="1">
        <f t="array" ref="H189">INDEX(Capacity!$Z$10:$AN$109,COLUMN(G1),MATCH('Capacity Backing (Hide)'!$A189,Capacity!$Z$9:$AN$9,0))</f>
        <v>0</v>
      </c>
      <c r="I189" cm="1">
        <f t="array" ref="I189">INDEX(Capacity!$Z$10:$AN$109,COLUMN(H1),MATCH('Capacity Backing (Hide)'!$A189,Capacity!$Z$9:$AN$9,0))</f>
        <v>0</v>
      </c>
      <c r="J189" cm="1">
        <f t="array" ref="J189">INDEX(Capacity!$Z$10:$AN$109,COLUMN(I1),MATCH('Capacity Backing (Hide)'!$A189,Capacity!$Z$9:$AN$9,0))</f>
        <v>0</v>
      </c>
      <c r="K189" cm="1">
        <f t="array" ref="K189">INDEX(Capacity!$Z$10:$AN$109,COLUMN(J1),MATCH('Capacity Backing (Hide)'!$A189,Capacity!$Z$9:$AN$9,0))</f>
        <v>0</v>
      </c>
      <c r="L189" cm="1">
        <f t="array" ref="L189">INDEX(Capacity!$Z$10:$AN$109,COLUMN(K1),MATCH('Capacity Backing (Hide)'!$A189,Capacity!$Z$9:$AN$9,0))</f>
        <v>0</v>
      </c>
      <c r="M189" cm="1">
        <f t="array" ref="M189">INDEX(Capacity!$Z$10:$AN$109,COLUMN(L1),MATCH('Capacity Backing (Hide)'!$A189,Capacity!$Z$9:$AN$9,0))</f>
        <v>0</v>
      </c>
      <c r="N189" cm="1">
        <f t="array" ref="N189">INDEX(Capacity!$Z$10:$AN$109,COLUMN(M1),MATCH('Capacity Backing (Hide)'!$A189,Capacity!$Z$9:$AN$9,0))</f>
        <v>0</v>
      </c>
      <c r="O189" cm="1">
        <f t="array" ref="O189">INDEX(Capacity!$Z$10:$AN$109,COLUMN(N1),MATCH('Capacity Backing (Hide)'!$A189,Capacity!$Z$9:$AN$9,0))</f>
        <v>0</v>
      </c>
      <c r="P189" cm="1">
        <f t="array" ref="P189">INDEX(Capacity!$Z$10:$AN$109,COLUMN(O1),MATCH('Capacity Backing (Hide)'!$A189,Capacity!$Z$9:$AN$9,0))</f>
        <v>0</v>
      </c>
      <c r="Q189" cm="1">
        <f t="array" ref="Q189">INDEX(Capacity!$Z$10:$AN$109,COLUMN(P1),MATCH('Capacity Backing (Hide)'!$A189,Capacity!$Z$9:$AN$9,0))</f>
        <v>0</v>
      </c>
      <c r="R189" cm="1">
        <f t="array" ref="R189">INDEX(Capacity!$Z$10:$AN$109,COLUMN(Q1),MATCH('Capacity Backing (Hide)'!$A189,Capacity!$Z$9:$AN$9,0))</f>
        <v>0</v>
      </c>
      <c r="S189" cm="1">
        <f t="array" ref="S189">INDEX(Capacity!$Z$10:$AN$109,COLUMN(R1),MATCH('Capacity Backing (Hide)'!$A189,Capacity!$Z$9:$AN$9,0))</f>
        <v>0</v>
      </c>
      <c r="T189" cm="1">
        <f t="array" ref="T189">INDEX(Capacity!$Z$10:$AN$109,COLUMN(S1),MATCH('Capacity Backing (Hide)'!$A189,Capacity!$Z$9:$AN$9,0))</f>
        <v>0</v>
      </c>
      <c r="U189" cm="1">
        <f t="array" ref="U189">INDEX(Capacity!$Z$10:$AN$109,COLUMN(T1),MATCH('Capacity Backing (Hide)'!$A189,Capacity!$Z$9:$AN$9,0))</f>
        <v>0</v>
      </c>
      <c r="V189" cm="1">
        <f t="array" ref="V189">INDEX(Capacity!$Z$10:$AN$109,COLUMN(U1),MATCH('Capacity Backing (Hide)'!$A189,Capacity!$Z$9:$AN$9,0))</f>
        <v>0</v>
      </c>
      <c r="W189" cm="1">
        <f t="array" ref="W189">INDEX(Capacity!$Z$10:$AN$109,COLUMN(V1),MATCH('Capacity Backing (Hide)'!$A189,Capacity!$Z$9:$AN$9,0))</f>
        <v>0</v>
      </c>
      <c r="X189" cm="1">
        <f t="array" ref="X189">INDEX(Capacity!$Z$10:$AN$109,COLUMN(W1),MATCH('Capacity Backing (Hide)'!$A189,Capacity!$Z$9:$AN$9,0))</f>
        <v>0</v>
      </c>
      <c r="Y189" cm="1">
        <f t="array" ref="Y189">INDEX(Capacity!$Z$10:$AN$109,COLUMN(X1),MATCH('Capacity Backing (Hide)'!$A189,Capacity!$Z$9:$AN$9,0))</f>
        <v>0</v>
      </c>
      <c r="Z189" cm="1">
        <f t="array" ref="Z189">INDEX(Capacity!$Z$10:$AN$109,COLUMN(Y1),MATCH('Capacity Backing (Hide)'!$A189,Capacity!$Z$9:$AN$9,0))</f>
        <v>0</v>
      </c>
      <c r="AA189" cm="1">
        <f t="array" ref="AA189">INDEX(Capacity!$Z$10:$AN$109,COLUMN(Z1),MATCH('Capacity Backing (Hide)'!$A189,Capacity!$Z$9:$AN$9,0))</f>
        <v>0</v>
      </c>
      <c r="AB189" cm="1">
        <f t="array" ref="AB189">INDEX(Capacity!$Z$10:$AN$109,COLUMN(AA1),MATCH('Capacity Backing (Hide)'!$A189,Capacity!$Z$9:$AN$9,0))</f>
        <v>0</v>
      </c>
      <c r="AC189" cm="1">
        <f t="array" ref="AC189">INDEX(Capacity!$Z$10:$AN$109,COLUMN(AB1),MATCH('Capacity Backing (Hide)'!$A189,Capacity!$Z$9:$AN$9,0))</f>
        <v>0</v>
      </c>
      <c r="AD189" cm="1">
        <f t="array" ref="AD189">INDEX(Capacity!$Z$10:$AN$109,COLUMN(AC1),MATCH('Capacity Backing (Hide)'!$A189,Capacity!$Z$9:$AN$9,0))</f>
        <v>0</v>
      </c>
      <c r="AE189" cm="1">
        <f t="array" ref="AE189">INDEX(Capacity!$Z$10:$AN$109,COLUMN(AD1),MATCH('Capacity Backing (Hide)'!$A189,Capacity!$Z$9:$AN$9,0))</f>
        <v>0</v>
      </c>
      <c r="AF189" cm="1">
        <f t="array" ref="AF189">INDEX(Capacity!$Z$10:$AN$109,COLUMN(AE1),MATCH('Capacity Backing (Hide)'!$A189,Capacity!$Z$9:$AN$9,0))</f>
        <v>0</v>
      </c>
      <c r="AG189" cm="1">
        <f t="array" ref="AG189">INDEX(Capacity!$Z$10:$AN$109,COLUMN(AF1),MATCH('Capacity Backing (Hide)'!$A189,Capacity!$Z$9:$AN$9,0))</f>
        <v>0</v>
      </c>
      <c r="AH189" cm="1">
        <f t="array" ref="AH189">INDEX(Capacity!$Z$10:$AN$109,COLUMN(AG1),MATCH('Capacity Backing (Hide)'!$A189,Capacity!$Z$9:$AN$9,0))</f>
        <v>0</v>
      </c>
      <c r="AI189" cm="1">
        <f t="array" ref="AI189">INDEX(Capacity!$Z$10:$AN$109,COLUMN(AH1),MATCH('Capacity Backing (Hide)'!$A189,Capacity!$Z$9:$AN$9,0))</f>
        <v>0</v>
      </c>
      <c r="AJ189" cm="1">
        <f t="array" ref="AJ189">INDEX(Capacity!$Z$10:$AN$109,COLUMN(AI1),MATCH('Capacity Backing (Hide)'!$A189,Capacity!$Z$9:$AN$9,0))</f>
        <v>0</v>
      </c>
      <c r="AK189" cm="1">
        <f t="array" ref="AK189">INDEX(Capacity!$Z$10:$AN$109,COLUMN(AJ1),MATCH('Capacity Backing (Hide)'!$A189,Capacity!$Z$9:$AN$9,0))</f>
        <v>0</v>
      </c>
      <c r="AL189" cm="1">
        <f t="array" ref="AL189">INDEX(Capacity!$Z$10:$AN$109,COLUMN(AK1),MATCH('Capacity Backing (Hide)'!$A189,Capacity!$Z$9:$AN$9,0))</f>
        <v>0</v>
      </c>
      <c r="AM189" cm="1">
        <f t="array" ref="AM189">INDEX(Capacity!$Z$10:$AN$109,COLUMN(AL1),MATCH('Capacity Backing (Hide)'!$A189,Capacity!$Z$9:$AN$9,0))</f>
        <v>0</v>
      </c>
      <c r="AN189" cm="1">
        <f t="array" ref="AN189">INDEX(Capacity!$Z$10:$AN$109,COLUMN(AM1),MATCH('Capacity Backing (Hide)'!$A189,Capacity!$Z$9:$AN$9,0))</f>
        <v>0</v>
      </c>
      <c r="AO189" cm="1">
        <f t="array" ref="AO189">INDEX(Capacity!$Z$10:$AN$109,COLUMN(AN1),MATCH('Capacity Backing (Hide)'!$A189,Capacity!$Z$9:$AN$9,0))</f>
        <v>0</v>
      </c>
      <c r="AP189" cm="1">
        <f t="array" ref="AP189">INDEX(Capacity!$Z$10:$AN$109,COLUMN(AO1),MATCH('Capacity Backing (Hide)'!$A189,Capacity!$Z$9:$AN$9,0))</f>
        <v>0</v>
      </c>
      <c r="AQ189" cm="1">
        <f t="array" ref="AQ189">INDEX(Capacity!$Z$10:$AN$109,COLUMN(AP1),MATCH('Capacity Backing (Hide)'!$A189,Capacity!$Z$9:$AN$9,0))</f>
        <v>0</v>
      </c>
      <c r="AR189" cm="1">
        <f t="array" ref="AR189">INDEX(Capacity!$Z$10:$AN$109,COLUMN(AQ1),MATCH('Capacity Backing (Hide)'!$A189,Capacity!$Z$9:$AN$9,0))</f>
        <v>0</v>
      </c>
      <c r="AS189" cm="1">
        <f t="array" ref="AS189">INDEX(Capacity!$Z$10:$AN$109,COLUMN(AR1),MATCH('Capacity Backing (Hide)'!$A189,Capacity!$Z$9:$AN$9,0))</f>
        <v>0</v>
      </c>
      <c r="AT189" cm="1">
        <f t="array" ref="AT189">INDEX(Capacity!$Z$10:$AN$109,COLUMN(AS1),MATCH('Capacity Backing (Hide)'!$A189,Capacity!$Z$9:$AN$9,0))</f>
        <v>0</v>
      </c>
      <c r="AU189" cm="1">
        <f t="array" ref="AU189">INDEX(Capacity!$Z$10:$AN$109,COLUMN(AT1),MATCH('Capacity Backing (Hide)'!$A189,Capacity!$Z$9:$AN$9,0))</f>
        <v>0</v>
      </c>
      <c r="AV189" cm="1">
        <f t="array" ref="AV189">INDEX(Capacity!$Z$10:$AN$109,COLUMN(AU1),MATCH('Capacity Backing (Hide)'!$A189,Capacity!$Z$9:$AN$9,0))</f>
        <v>0</v>
      </c>
      <c r="AW189" cm="1">
        <f t="array" ref="AW189">INDEX(Capacity!$Z$10:$AN$109,COLUMN(AV1),MATCH('Capacity Backing (Hide)'!$A189,Capacity!$Z$9:$AN$9,0))</f>
        <v>0</v>
      </c>
      <c r="AX189" cm="1">
        <f t="array" ref="AX189">INDEX(Capacity!$Z$10:$AN$109,COLUMN(AW1),MATCH('Capacity Backing (Hide)'!$A189,Capacity!$Z$9:$AN$9,0))</f>
        <v>0</v>
      </c>
      <c r="AY189" cm="1">
        <f t="array" ref="AY189">INDEX(Capacity!$Z$10:$AN$109,COLUMN(AX1),MATCH('Capacity Backing (Hide)'!$A189,Capacity!$Z$9:$AN$9,0))</f>
        <v>0</v>
      </c>
      <c r="AZ189" cm="1">
        <f t="array" ref="AZ189">INDEX(Capacity!$Z$10:$AN$109,COLUMN(AY1),MATCH('Capacity Backing (Hide)'!$A189,Capacity!$Z$9:$AN$9,0))</f>
        <v>0</v>
      </c>
      <c r="BA189" cm="1">
        <f t="array" ref="BA189">INDEX(Capacity!$Z$10:$AN$109,COLUMN(AZ1),MATCH('Capacity Backing (Hide)'!$A189,Capacity!$Z$9:$AN$9,0))</f>
        <v>0</v>
      </c>
      <c r="BB189" cm="1">
        <f t="array" ref="BB189">INDEX(Capacity!$Z$10:$AN$109,COLUMN(BA1),MATCH('Capacity Backing (Hide)'!$A189,Capacity!$Z$9:$AN$9,0))</f>
        <v>0</v>
      </c>
      <c r="BC189" cm="1">
        <f t="array" ref="BC189">INDEX(Capacity!$Z$10:$AN$109,COLUMN(BB1),MATCH('Capacity Backing (Hide)'!$A189,Capacity!$Z$9:$AN$9,0))</f>
        <v>0</v>
      </c>
      <c r="BD189" cm="1">
        <f t="array" ref="BD189">INDEX(Capacity!$Z$10:$AN$109,COLUMN(BC1),MATCH('Capacity Backing (Hide)'!$A189,Capacity!$Z$9:$AN$9,0))</f>
        <v>0</v>
      </c>
      <c r="BE189" cm="1">
        <f t="array" ref="BE189">INDEX(Capacity!$Z$10:$AN$109,COLUMN(BD1),MATCH('Capacity Backing (Hide)'!$A189,Capacity!$Z$9:$AN$9,0))</f>
        <v>0</v>
      </c>
      <c r="BF189" cm="1">
        <f t="array" ref="BF189">INDEX(Capacity!$Z$10:$AN$109,COLUMN(BE1),MATCH('Capacity Backing (Hide)'!$A189,Capacity!$Z$9:$AN$9,0))</f>
        <v>0</v>
      </c>
      <c r="BG189" cm="1">
        <f t="array" ref="BG189">INDEX(Capacity!$Z$10:$AN$109,COLUMN(BF1),MATCH('Capacity Backing (Hide)'!$A189,Capacity!$Z$9:$AN$9,0))</f>
        <v>0</v>
      </c>
      <c r="BH189" cm="1">
        <f t="array" ref="BH189">INDEX(Capacity!$Z$10:$AN$109,COLUMN(BG1),MATCH('Capacity Backing (Hide)'!$A189,Capacity!$Z$9:$AN$9,0))</f>
        <v>0</v>
      </c>
      <c r="BI189" cm="1">
        <f t="array" ref="BI189">INDEX(Capacity!$Z$10:$AN$109,COLUMN(BH1),MATCH('Capacity Backing (Hide)'!$A189,Capacity!$Z$9:$AN$9,0))</f>
        <v>0</v>
      </c>
      <c r="BJ189" cm="1">
        <f t="array" ref="BJ189">INDEX(Capacity!$Z$10:$AN$109,COLUMN(BI1),MATCH('Capacity Backing (Hide)'!$A189,Capacity!$Z$9:$AN$9,0))</f>
        <v>0</v>
      </c>
      <c r="BK189" cm="1">
        <f t="array" ref="BK189">INDEX(Capacity!$Z$10:$AN$109,COLUMN(BJ1),MATCH('Capacity Backing (Hide)'!$A189,Capacity!$Z$9:$AN$9,0))</f>
        <v>0</v>
      </c>
      <c r="BL189" cm="1">
        <f t="array" ref="BL189">INDEX(Capacity!$Z$10:$AN$109,COLUMN(BK1),MATCH('Capacity Backing (Hide)'!$A189,Capacity!$Z$9:$AN$9,0))</f>
        <v>0</v>
      </c>
      <c r="BM189" cm="1">
        <f t="array" ref="BM189">INDEX(Capacity!$Z$10:$AN$109,COLUMN(BL1),MATCH('Capacity Backing (Hide)'!$A189,Capacity!$Z$9:$AN$9,0))</f>
        <v>0</v>
      </c>
      <c r="BN189" cm="1">
        <f t="array" ref="BN189">INDEX(Capacity!$Z$10:$AN$109,COLUMN(BM1),MATCH('Capacity Backing (Hide)'!$A189,Capacity!$Z$9:$AN$9,0))</f>
        <v>0</v>
      </c>
      <c r="BO189" cm="1">
        <f t="array" ref="BO189">INDEX(Capacity!$Z$10:$AN$109,COLUMN(BN1),MATCH('Capacity Backing (Hide)'!$A189,Capacity!$Z$9:$AN$9,0))</f>
        <v>0</v>
      </c>
      <c r="BP189" cm="1">
        <f t="array" ref="BP189">INDEX(Capacity!$Z$10:$AN$109,COLUMN(BO1),MATCH('Capacity Backing (Hide)'!$A189,Capacity!$Z$9:$AN$9,0))</f>
        <v>0</v>
      </c>
      <c r="BQ189" cm="1">
        <f t="array" ref="BQ189">INDEX(Capacity!$Z$10:$AN$109,COLUMN(BP1),MATCH('Capacity Backing (Hide)'!$A189,Capacity!$Z$9:$AN$9,0))</f>
        <v>0</v>
      </c>
      <c r="BR189" cm="1">
        <f t="array" ref="BR189">INDEX(Capacity!$Z$10:$AN$109,COLUMN(BQ1),MATCH('Capacity Backing (Hide)'!$A189,Capacity!$Z$9:$AN$9,0))</f>
        <v>0</v>
      </c>
      <c r="BS189" cm="1">
        <f t="array" ref="BS189">INDEX(Capacity!$Z$10:$AN$109,COLUMN(BR1),MATCH('Capacity Backing (Hide)'!$A189,Capacity!$Z$9:$AN$9,0))</f>
        <v>0</v>
      </c>
      <c r="BT189" cm="1">
        <f t="array" ref="BT189">INDEX(Capacity!$Z$10:$AN$109,COLUMN(BS1),MATCH('Capacity Backing (Hide)'!$A189,Capacity!$Z$9:$AN$9,0))</f>
        <v>0</v>
      </c>
      <c r="BU189" cm="1">
        <f t="array" ref="BU189">INDEX(Capacity!$Z$10:$AN$109,COLUMN(BT1),MATCH('Capacity Backing (Hide)'!$A189,Capacity!$Z$9:$AN$9,0))</f>
        <v>0</v>
      </c>
      <c r="BV189" cm="1">
        <f t="array" ref="BV189">INDEX(Capacity!$Z$10:$AN$109,COLUMN(BU1),MATCH('Capacity Backing (Hide)'!$A189,Capacity!$Z$9:$AN$9,0))</f>
        <v>0</v>
      </c>
      <c r="BW189" cm="1">
        <f t="array" ref="BW189">INDEX(Capacity!$Z$10:$AN$109,COLUMN(BV1),MATCH('Capacity Backing (Hide)'!$A189,Capacity!$Z$9:$AN$9,0))</f>
        <v>0</v>
      </c>
      <c r="BX189" cm="1">
        <f t="array" ref="BX189">INDEX(Capacity!$Z$10:$AN$109,COLUMN(BW1),MATCH('Capacity Backing (Hide)'!$A189,Capacity!$Z$9:$AN$9,0))</f>
        <v>0</v>
      </c>
      <c r="BY189" cm="1">
        <f t="array" ref="BY189">INDEX(Capacity!$Z$10:$AN$109,COLUMN(BX1),MATCH('Capacity Backing (Hide)'!$A189,Capacity!$Z$9:$AN$9,0))</f>
        <v>0</v>
      </c>
      <c r="BZ189" cm="1">
        <f t="array" ref="BZ189">INDEX(Capacity!$Z$10:$AN$109,COLUMN(BY1),MATCH('Capacity Backing (Hide)'!$A189,Capacity!$Z$9:$AN$9,0))</f>
        <v>0</v>
      </c>
      <c r="CA189" cm="1">
        <f t="array" ref="CA189">INDEX(Capacity!$Z$10:$AN$109,COLUMN(BZ1),MATCH('Capacity Backing (Hide)'!$A189,Capacity!$Z$9:$AN$9,0))</f>
        <v>0</v>
      </c>
      <c r="CB189" cm="1">
        <f t="array" ref="CB189">INDEX(Capacity!$Z$10:$AN$109,COLUMN(CA1),MATCH('Capacity Backing (Hide)'!$A189,Capacity!$Z$9:$AN$9,0))</f>
        <v>0</v>
      </c>
      <c r="CC189" cm="1">
        <f t="array" ref="CC189">INDEX(Capacity!$Z$10:$AN$109,COLUMN(CB1),MATCH('Capacity Backing (Hide)'!$A189,Capacity!$Z$9:$AN$9,0))</f>
        <v>0</v>
      </c>
      <c r="CD189" cm="1">
        <f t="array" ref="CD189">INDEX(Capacity!$Z$10:$AN$109,COLUMN(CC1),MATCH('Capacity Backing (Hide)'!$A189,Capacity!$Z$9:$AN$9,0))</f>
        <v>0</v>
      </c>
      <c r="CE189" cm="1">
        <f t="array" ref="CE189">INDEX(Capacity!$Z$10:$AN$109,COLUMN(CD1),MATCH('Capacity Backing (Hide)'!$A189,Capacity!$Z$9:$AN$9,0))</f>
        <v>0</v>
      </c>
      <c r="CF189" cm="1">
        <f t="array" ref="CF189">INDEX(Capacity!$Z$10:$AN$109,COLUMN(CE1),MATCH('Capacity Backing (Hide)'!$A189,Capacity!$Z$9:$AN$9,0))</f>
        <v>0</v>
      </c>
      <c r="CG189" cm="1">
        <f t="array" ref="CG189">INDEX(Capacity!$Z$10:$AN$109,COLUMN(CF1),MATCH('Capacity Backing (Hide)'!$A189,Capacity!$Z$9:$AN$9,0))</f>
        <v>0</v>
      </c>
      <c r="CH189" cm="1">
        <f t="array" ref="CH189">INDEX(Capacity!$Z$10:$AN$109,COLUMN(CG1),MATCH('Capacity Backing (Hide)'!$A189,Capacity!$Z$9:$AN$9,0))</f>
        <v>0</v>
      </c>
      <c r="CI189" cm="1">
        <f t="array" ref="CI189">INDEX(Capacity!$Z$10:$AN$109,COLUMN(CH1),MATCH('Capacity Backing (Hide)'!$A189,Capacity!$Z$9:$AN$9,0))</f>
        <v>0</v>
      </c>
      <c r="CJ189" cm="1">
        <f t="array" ref="CJ189">INDEX(Capacity!$Z$10:$AN$109,COLUMN(CI1),MATCH('Capacity Backing (Hide)'!$A189,Capacity!$Z$9:$AN$9,0))</f>
        <v>0</v>
      </c>
      <c r="CK189" cm="1">
        <f t="array" ref="CK189">INDEX(Capacity!$Z$10:$AN$109,COLUMN(CJ1),MATCH('Capacity Backing (Hide)'!$A189,Capacity!$Z$9:$AN$9,0))</f>
        <v>0</v>
      </c>
      <c r="CL189" cm="1">
        <f t="array" ref="CL189">INDEX(Capacity!$Z$10:$AN$109,COLUMN(CK1),MATCH('Capacity Backing (Hide)'!$A189,Capacity!$Z$9:$AN$9,0))</f>
        <v>0</v>
      </c>
      <c r="CM189" cm="1">
        <f t="array" ref="CM189">INDEX(Capacity!$Z$10:$AN$109,COLUMN(CL1),MATCH('Capacity Backing (Hide)'!$A189,Capacity!$Z$9:$AN$9,0))</f>
        <v>0</v>
      </c>
      <c r="CN189" cm="1">
        <f t="array" ref="CN189">INDEX(Capacity!$Z$10:$AN$109,COLUMN(CM1),MATCH('Capacity Backing (Hide)'!$A189,Capacity!$Z$9:$AN$9,0))</f>
        <v>0</v>
      </c>
      <c r="CO189" cm="1">
        <f t="array" ref="CO189">INDEX(Capacity!$Z$10:$AN$109,COLUMN(CN1),MATCH('Capacity Backing (Hide)'!$A189,Capacity!$Z$9:$AN$9,0))</f>
        <v>0</v>
      </c>
      <c r="CP189" cm="1">
        <f t="array" ref="CP189">INDEX(Capacity!$Z$10:$AN$109,COLUMN(CO1),MATCH('Capacity Backing (Hide)'!$A189,Capacity!$Z$9:$AN$9,0))</f>
        <v>0</v>
      </c>
      <c r="CQ189" cm="1">
        <f t="array" ref="CQ189">INDEX(Capacity!$Z$10:$AN$109,COLUMN(CP1),MATCH('Capacity Backing (Hide)'!$A189,Capacity!$Z$9:$AN$9,0))</f>
        <v>0</v>
      </c>
      <c r="CR189" cm="1">
        <f t="array" ref="CR189">INDEX(Capacity!$Z$10:$AN$109,COLUMN(CQ1),MATCH('Capacity Backing (Hide)'!$A189,Capacity!$Z$9:$AN$9,0))</f>
        <v>0</v>
      </c>
      <c r="CS189" cm="1">
        <f t="array" ref="CS189">INDEX(Capacity!$Z$10:$AN$109,COLUMN(CR1),MATCH('Capacity Backing (Hide)'!$A189,Capacity!$Z$9:$AN$9,0))</f>
        <v>0</v>
      </c>
      <c r="CT189" cm="1">
        <f t="array" ref="CT189">INDEX(Capacity!$Z$10:$AN$109,COLUMN(CS1),MATCH('Capacity Backing (Hide)'!$A189,Capacity!$Z$9:$AN$9,0))</f>
        <v>0</v>
      </c>
      <c r="CU189" cm="1">
        <f t="array" ref="CU189">INDEX(Capacity!$Z$10:$AN$109,COLUMN(CT1),MATCH('Capacity Backing (Hide)'!$A189,Capacity!$Z$9:$AN$9,0))</f>
        <v>0</v>
      </c>
      <c r="CV189" cm="1">
        <f t="array" ref="CV189">INDEX(Capacity!$Z$10:$AN$109,COLUMN(CU1),MATCH('Capacity Backing (Hide)'!$A189,Capacity!$Z$9:$AN$9,0))</f>
        <v>0</v>
      </c>
      <c r="CW189" cm="1">
        <f t="array" ref="CW189">INDEX(Capacity!$Z$10:$AN$109,COLUMN(CV1),MATCH('Capacity Backing (Hide)'!$A189,Capacity!$Z$9:$AN$9,0))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INDEX(Capacity!$Z$10:$AN$109,COLUMN(A2),MATCH('Capacity Backing (Hide)'!$A190,Capacity!$Z$9:$AN$9,0))</f>
        <v>0</v>
      </c>
      <c r="C190" cm="1">
        <f t="array" ref="C190">INDEX(Capacity!$Z$10:$AN$109,COLUMN(B2),MATCH('Capacity Backing (Hide)'!$A190,Capacity!$Z$9:$AN$9,0))</f>
        <v>0</v>
      </c>
      <c r="D190" cm="1">
        <f t="array" ref="D190">INDEX(Capacity!$Z$10:$AN$109,COLUMN(C2),MATCH('Capacity Backing (Hide)'!$A190,Capacity!$Z$9:$AN$9,0))</f>
        <v>0</v>
      </c>
      <c r="E190" cm="1">
        <f t="array" ref="E190">INDEX(Capacity!$Z$10:$AN$109,COLUMN(D2),MATCH('Capacity Backing (Hide)'!$A190,Capacity!$Z$9:$AN$9,0))</f>
        <v>0</v>
      </c>
      <c r="F190" cm="1">
        <f t="array" ref="F190">INDEX(Capacity!$Z$10:$AN$109,COLUMN(E2),MATCH('Capacity Backing (Hide)'!$A190,Capacity!$Z$9:$AN$9,0))</f>
        <v>0</v>
      </c>
      <c r="G190" cm="1">
        <f t="array" ref="G190">INDEX(Capacity!$Z$10:$AN$109,COLUMN(F2),MATCH('Capacity Backing (Hide)'!$A190,Capacity!$Z$9:$AN$9,0))</f>
        <v>0</v>
      </c>
      <c r="H190" cm="1">
        <f t="array" ref="H190">INDEX(Capacity!$Z$10:$AN$109,COLUMN(G2),MATCH('Capacity Backing (Hide)'!$A190,Capacity!$Z$9:$AN$9,0))</f>
        <v>0</v>
      </c>
      <c r="I190" cm="1">
        <f t="array" ref="I190">INDEX(Capacity!$Z$10:$AN$109,COLUMN(H2),MATCH('Capacity Backing (Hide)'!$A190,Capacity!$Z$9:$AN$9,0))</f>
        <v>0</v>
      </c>
      <c r="J190" cm="1">
        <f t="array" ref="J190">INDEX(Capacity!$Z$10:$AN$109,COLUMN(I2),MATCH('Capacity Backing (Hide)'!$A190,Capacity!$Z$9:$AN$9,0))</f>
        <v>0</v>
      </c>
      <c r="K190" cm="1">
        <f t="array" ref="K190">INDEX(Capacity!$Z$10:$AN$109,COLUMN(J2),MATCH('Capacity Backing (Hide)'!$A190,Capacity!$Z$9:$AN$9,0))</f>
        <v>0</v>
      </c>
      <c r="L190" cm="1">
        <f t="array" ref="L190">INDEX(Capacity!$Z$10:$AN$109,COLUMN(K2),MATCH('Capacity Backing (Hide)'!$A190,Capacity!$Z$9:$AN$9,0))</f>
        <v>0</v>
      </c>
      <c r="M190" cm="1">
        <f t="array" ref="M190">INDEX(Capacity!$Z$10:$AN$109,COLUMN(L2),MATCH('Capacity Backing (Hide)'!$A190,Capacity!$Z$9:$AN$9,0))</f>
        <v>0</v>
      </c>
      <c r="N190" cm="1">
        <f t="array" ref="N190">INDEX(Capacity!$Z$10:$AN$109,COLUMN(M2),MATCH('Capacity Backing (Hide)'!$A190,Capacity!$Z$9:$AN$9,0))</f>
        <v>0</v>
      </c>
      <c r="O190" cm="1">
        <f t="array" ref="O190">INDEX(Capacity!$Z$10:$AN$109,COLUMN(N2),MATCH('Capacity Backing (Hide)'!$A190,Capacity!$Z$9:$AN$9,0))</f>
        <v>0</v>
      </c>
      <c r="P190" cm="1">
        <f t="array" ref="P190">INDEX(Capacity!$Z$10:$AN$109,COLUMN(O2),MATCH('Capacity Backing (Hide)'!$A190,Capacity!$Z$9:$AN$9,0))</f>
        <v>0</v>
      </c>
      <c r="Q190" cm="1">
        <f t="array" ref="Q190">INDEX(Capacity!$Z$10:$AN$109,COLUMN(P2),MATCH('Capacity Backing (Hide)'!$A190,Capacity!$Z$9:$AN$9,0))</f>
        <v>0</v>
      </c>
      <c r="R190" cm="1">
        <f t="array" ref="R190">INDEX(Capacity!$Z$10:$AN$109,COLUMN(Q2),MATCH('Capacity Backing (Hide)'!$A190,Capacity!$Z$9:$AN$9,0))</f>
        <v>0</v>
      </c>
      <c r="S190" cm="1">
        <f t="array" ref="S190">INDEX(Capacity!$Z$10:$AN$109,COLUMN(R2),MATCH('Capacity Backing (Hide)'!$A190,Capacity!$Z$9:$AN$9,0))</f>
        <v>0</v>
      </c>
      <c r="T190" cm="1">
        <f t="array" ref="T190">INDEX(Capacity!$Z$10:$AN$109,COLUMN(S2),MATCH('Capacity Backing (Hide)'!$A190,Capacity!$Z$9:$AN$9,0))</f>
        <v>0</v>
      </c>
      <c r="U190" cm="1">
        <f t="array" ref="U190">INDEX(Capacity!$Z$10:$AN$109,COLUMN(T2),MATCH('Capacity Backing (Hide)'!$A190,Capacity!$Z$9:$AN$9,0))</f>
        <v>0</v>
      </c>
      <c r="V190" cm="1">
        <f t="array" ref="V190">INDEX(Capacity!$Z$10:$AN$109,COLUMN(U2),MATCH('Capacity Backing (Hide)'!$A190,Capacity!$Z$9:$AN$9,0))</f>
        <v>0</v>
      </c>
      <c r="W190" cm="1">
        <f t="array" ref="W190">INDEX(Capacity!$Z$10:$AN$109,COLUMN(V2),MATCH('Capacity Backing (Hide)'!$A190,Capacity!$Z$9:$AN$9,0))</f>
        <v>0</v>
      </c>
      <c r="X190" cm="1">
        <f t="array" ref="X190">INDEX(Capacity!$Z$10:$AN$109,COLUMN(W2),MATCH('Capacity Backing (Hide)'!$A190,Capacity!$Z$9:$AN$9,0))</f>
        <v>0</v>
      </c>
      <c r="Y190" cm="1">
        <f t="array" ref="Y190">INDEX(Capacity!$Z$10:$AN$109,COLUMN(X2),MATCH('Capacity Backing (Hide)'!$A190,Capacity!$Z$9:$AN$9,0))</f>
        <v>0</v>
      </c>
      <c r="Z190" cm="1">
        <f t="array" ref="Z190">INDEX(Capacity!$Z$10:$AN$109,COLUMN(Y2),MATCH('Capacity Backing (Hide)'!$A190,Capacity!$Z$9:$AN$9,0))</f>
        <v>0</v>
      </c>
      <c r="AA190" cm="1">
        <f t="array" ref="AA190">INDEX(Capacity!$Z$10:$AN$109,COLUMN(Z2),MATCH('Capacity Backing (Hide)'!$A190,Capacity!$Z$9:$AN$9,0))</f>
        <v>0</v>
      </c>
      <c r="AB190" cm="1">
        <f t="array" ref="AB190">INDEX(Capacity!$Z$10:$AN$109,COLUMN(AA2),MATCH('Capacity Backing (Hide)'!$A190,Capacity!$Z$9:$AN$9,0))</f>
        <v>0</v>
      </c>
      <c r="AC190" cm="1">
        <f t="array" ref="AC190">INDEX(Capacity!$Z$10:$AN$109,COLUMN(AB2),MATCH('Capacity Backing (Hide)'!$A190,Capacity!$Z$9:$AN$9,0))</f>
        <v>0</v>
      </c>
      <c r="AD190" cm="1">
        <f t="array" ref="AD190">INDEX(Capacity!$Z$10:$AN$109,COLUMN(AC2),MATCH('Capacity Backing (Hide)'!$A190,Capacity!$Z$9:$AN$9,0))</f>
        <v>0</v>
      </c>
      <c r="AE190" cm="1">
        <f t="array" ref="AE190">INDEX(Capacity!$Z$10:$AN$109,COLUMN(AD2),MATCH('Capacity Backing (Hide)'!$A190,Capacity!$Z$9:$AN$9,0))</f>
        <v>0</v>
      </c>
      <c r="AF190" cm="1">
        <f t="array" ref="AF190">INDEX(Capacity!$Z$10:$AN$109,COLUMN(AE2),MATCH('Capacity Backing (Hide)'!$A190,Capacity!$Z$9:$AN$9,0))</f>
        <v>0</v>
      </c>
      <c r="AG190" cm="1">
        <f t="array" ref="AG190">INDEX(Capacity!$Z$10:$AN$109,COLUMN(AF2),MATCH('Capacity Backing (Hide)'!$A190,Capacity!$Z$9:$AN$9,0))</f>
        <v>0</v>
      </c>
      <c r="AH190" cm="1">
        <f t="array" ref="AH190">INDEX(Capacity!$Z$10:$AN$109,COLUMN(AG2),MATCH('Capacity Backing (Hide)'!$A190,Capacity!$Z$9:$AN$9,0))</f>
        <v>0</v>
      </c>
      <c r="AI190" cm="1">
        <f t="array" ref="AI190">INDEX(Capacity!$Z$10:$AN$109,COLUMN(AH2),MATCH('Capacity Backing (Hide)'!$A190,Capacity!$Z$9:$AN$9,0))</f>
        <v>0</v>
      </c>
      <c r="AJ190" cm="1">
        <f t="array" ref="AJ190">INDEX(Capacity!$Z$10:$AN$109,COLUMN(AI2),MATCH('Capacity Backing (Hide)'!$A190,Capacity!$Z$9:$AN$9,0))</f>
        <v>0</v>
      </c>
      <c r="AK190" cm="1">
        <f t="array" ref="AK190">INDEX(Capacity!$Z$10:$AN$109,COLUMN(AJ2),MATCH('Capacity Backing (Hide)'!$A190,Capacity!$Z$9:$AN$9,0))</f>
        <v>0</v>
      </c>
      <c r="AL190" cm="1">
        <f t="array" ref="AL190">INDEX(Capacity!$Z$10:$AN$109,COLUMN(AK2),MATCH('Capacity Backing (Hide)'!$A190,Capacity!$Z$9:$AN$9,0))</f>
        <v>0</v>
      </c>
      <c r="AM190" cm="1">
        <f t="array" ref="AM190">INDEX(Capacity!$Z$10:$AN$109,COLUMN(AL2),MATCH('Capacity Backing (Hide)'!$A190,Capacity!$Z$9:$AN$9,0))</f>
        <v>0</v>
      </c>
      <c r="AN190" cm="1">
        <f t="array" ref="AN190">INDEX(Capacity!$Z$10:$AN$109,COLUMN(AM2),MATCH('Capacity Backing (Hide)'!$A190,Capacity!$Z$9:$AN$9,0))</f>
        <v>0</v>
      </c>
      <c r="AO190" cm="1">
        <f t="array" ref="AO190">INDEX(Capacity!$Z$10:$AN$109,COLUMN(AN2),MATCH('Capacity Backing (Hide)'!$A190,Capacity!$Z$9:$AN$9,0))</f>
        <v>0</v>
      </c>
      <c r="AP190" cm="1">
        <f t="array" ref="AP190">INDEX(Capacity!$Z$10:$AN$109,COLUMN(AO2),MATCH('Capacity Backing (Hide)'!$A190,Capacity!$Z$9:$AN$9,0))</f>
        <v>0</v>
      </c>
      <c r="AQ190" cm="1">
        <f t="array" ref="AQ190">INDEX(Capacity!$Z$10:$AN$109,COLUMN(AP2),MATCH('Capacity Backing (Hide)'!$A190,Capacity!$Z$9:$AN$9,0))</f>
        <v>0</v>
      </c>
      <c r="AR190" cm="1">
        <f t="array" ref="AR190">INDEX(Capacity!$Z$10:$AN$109,COLUMN(AQ2),MATCH('Capacity Backing (Hide)'!$A190,Capacity!$Z$9:$AN$9,0))</f>
        <v>0</v>
      </c>
      <c r="AS190" cm="1">
        <f t="array" ref="AS190">INDEX(Capacity!$Z$10:$AN$109,COLUMN(AR2),MATCH('Capacity Backing (Hide)'!$A190,Capacity!$Z$9:$AN$9,0))</f>
        <v>0</v>
      </c>
      <c r="AT190" cm="1">
        <f t="array" ref="AT190">INDEX(Capacity!$Z$10:$AN$109,COLUMN(AS2),MATCH('Capacity Backing (Hide)'!$A190,Capacity!$Z$9:$AN$9,0))</f>
        <v>0</v>
      </c>
      <c r="AU190" cm="1">
        <f t="array" ref="AU190">INDEX(Capacity!$Z$10:$AN$109,COLUMN(AT2),MATCH('Capacity Backing (Hide)'!$A190,Capacity!$Z$9:$AN$9,0))</f>
        <v>0</v>
      </c>
      <c r="AV190" cm="1">
        <f t="array" ref="AV190">INDEX(Capacity!$Z$10:$AN$109,COLUMN(AU2),MATCH('Capacity Backing (Hide)'!$A190,Capacity!$Z$9:$AN$9,0))</f>
        <v>0</v>
      </c>
      <c r="AW190" cm="1">
        <f t="array" ref="AW190">INDEX(Capacity!$Z$10:$AN$109,COLUMN(AV2),MATCH('Capacity Backing (Hide)'!$A190,Capacity!$Z$9:$AN$9,0))</f>
        <v>0</v>
      </c>
      <c r="AX190" cm="1">
        <f t="array" ref="AX190">INDEX(Capacity!$Z$10:$AN$109,COLUMN(AW2),MATCH('Capacity Backing (Hide)'!$A190,Capacity!$Z$9:$AN$9,0))</f>
        <v>0</v>
      </c>
      <c r="AY190" cm="1">
        <f t="array" ref="AY190">INDEX(Capacity!$Z$10:$AN$109,COLUMN(AX2),MATCH('Capacity Backing (Hide)'!$A190,Capacity!$Z$9:$AN$9,0))</f>
        <v>0</v>
      </c>
      <c r="AZ190" cm="1">
        <f t="array" ref="AZ190">INDEX(Capacity!$Z$10:$AN$109,COLUMN(AY2),MATCH('Capacity Backing (Hide)'!$A190,Capacity!$Z$9:$AN$9,0))</f>
        <v>0</v>
      </c>
      <c r="BA190" cm="1">
        <f t="array" ref="BA190">INDEX(Capacity!$Z$10:$AN$109,COLUMN(AZ2),MATCH('Capacity Backing (Hide)'!$A190,Capacity!$Z$9:$AN$9,0))</f>
        <v>0</v>
      </c>
      <c r="BB190" cm="1">
        <f t="array" ref="BB190">INDEX(Capacity!$Z$10:$AN$109,COLUMN(BA2),MATCH('Capacity Backing (Hide)'!$A190,Capacity!$Z$9:$AN$9,0))</f>
        <v>0</v>
      </c>
      <c r="BC190" cm="1">
        <f t="array" ref="BC190">INDEX(Capacity!$Z$10:$AN$109,COLUMN(BB2),MATCH('Capacity Backing (Hide)'!$A190,Capacity!$Z$9:$AN$9,0))</f>
        <v>0</v>
      </c>
      <c r="BD190" cm="1">
        <f t="array" ref="BD190">INDEX(Capacity!$Z$10:$AN$109,COLUMN(BC2),MATCH('Capacity Backing (Hide)'!$A190,Capacity!$Z$9:$AN$9,0))</f>
        <v>0</v>
      </c>
      <c r="BE190" cm="1">
        <f t="array" ref="BE190">INDEX(Capacity!$Z$10:$AN$109,COLUMN(BD2),MATCH('Capacity Backing (Hide)'!$A190,Capacity!$Z$9:$AN$9,0))</f>
        <v>0</v>
      </c>
      <c r="BF190" cm="1">
        <f t="array" ref="BF190">INDEX(Capacity!$Z$10:$AN$109,COLUMN(BE2),MATCH('Capacity Backing (Hide)'!$A190,Capacity!$Z$9:$AN$9,0))</f>
        <v>0</v>
      </c>
      <c r="BG190" cm="1">
        <f t="array" ref="BG190">INDEX(Capacity!$Z$10:$AN$109,COLUMN(BF2),MATCH('Capacity Backing (Hide)'!$A190,Capacity!$Z$9:$AN$9,0))</f>
        <v>0</v>
      </c>
      <c r="BH190" cm="1">
        <f t="array" ref="BH190">INDEX(Capacity!$Z$10:$AN$109,COLUMN(BG2),MATCH('Capacity Backing (Hide)'!$A190,Capacity!$Z$9:$AN$9,0))</f>
        <v>0</v>
      </c>
      <c r="BI190" cm="1">
        <f t="array" ref="BI190">INDEX(Capacity!$Z$10:$AN$109,COLUMN(BH2),MATCH('Capacity Backing (Hide)'!$A190,Capacity!$Z$9:$AN$9,0))</f>
        <v>0</v>
      </c>
      <c r="BJ190" cm="1">
        <f t="array" ref="BJ190">INDEX(Capacity!$Z$10:$AN$109,COLUMN(BI2),MATCH('Capacity Backing (Hide)'!$A190,Capacity!$Z$9:$AN$9,0))</f>
        <v>0</v>
      </c>
      <c r="BK190" cm="1">
        <f t="array" ref="BK190">INDEX(Capacity!$Z$10:$AN$109,COLUMN(BJ2),MATCH('Capacity Backing (Hide)'!$A190,Capacity!$Z$9:$AN$9,0))</f>
        <v>0</v>
      </c>
      <c r="BL190" cm="1">
        <f t="array" ref="BL190">INDEX(Capacity!$Z$10:$AN$109,COLUMN(BK2),MATCH('Capacity Backing (Hide)'!$A190,Capacity!$Z$9:$AN$9,0))</f>
        <v>0</v>
      </c>
      <c r="BM190" cm="1">
        <f t="array" ref="BM190">INDEX(Capacity!$Z$10:$AN$109,COLUMN(BL2),MATCH('Capacity Backing (Hide)'!$A190,Capacity!$Z$9:$AN$9,0))</f>
        <v>0</v>
      </c>
      <c r="BN190" cm="1">
        <f t="array" ref="BN190">INDEX(Capacity!$Z$10:$AN$109,COLUMN(BM2),MATCH('Capacity Backing (Hide)'!$A190,Capacity!$Z$9:$AN$9,0))</f>
        <v>0</v>
      </c>
      <c r="BO190" cm="1">
        <f t="array" ref="BO190">INDEX(Capacity!$Z$10:$AN$109,COLUMN(BN2),MATCH('Capacity Backing (Hide)'!$A190,Capacity!$Z$9:$AN$9,0))</f>
        <v>0</v>
      </c>
      <c r="BP190" cm="1">
        <f t="array" ref="BP190">INDEX(Capacity!$Z$10:$AN$109,COLUMN(BO2),MATCH('Capacity Backing (Hide)'!$A190,Capacity!$Z$9:$AN$9,0))</f>
        <v>0</v>
      </c>
      <c r="BQ190" cm="1">
        <f t="array" ref="BQ190">INDEX(Capacity!$Z$10:$AN$109,COLUMN(BP2),MATCH('Capacity Backing (Hide)'!$A190,Capacity!$Z$9:$AN$9,0))</f>
        <v>0</v>
      </c>
      <c r="BR190" cm="1">
        <f t="array" ref="BR190">INDEX(Capacity!$Z$10:$AN$109,COLUMN(BQ2),MATCH('Capacity Backing (Hide)'!$A190,Capacity!$Z$9:$AN$9,0))</f>
        <v>0</v>
      </c>
      <c r="BS190" cm="1">
        <f t="array" ref="BS190">INDEX(Capacity!$Z$10:$AN$109,COLUMN(BR2),MATCH('Capacity Backing (Hide)'!$A190,Capacity!$Z$9:$AN$9,0))</f>
        <v>0</v>
      </c>
      <c r="BT190" cm="1">
        <f t="array" ref="BT190">INDEX(Capacity!$Z$10:$AN$109,COLUMN(BS2),MATCH('Capacity Backing (Hide)'!$A190,Capacity!$Z$9:$AN$9,0))</f>
        <v>0</v>
      </c>
      <c r="BU190" cm="1">
        <f t="array" ref="BU190">INDEX(Capacity!$Z$10:$AN$109,COLUMN(BT2),MATCH('Capacity Backing (Hide)'!$A190,Capacity!$Z$9:$AN$9,0))</f>
        <v>0</v>
      </c>
      <c r="BV190" cm="1">
        <f t="array" ref="BV190">INDEX(Capacity!$Z$10:$AN$109,COLUMN(BU2),MATCH('Capacity Backing (Hide)'!$A190,Capacity!$Z$9:$AN$9,0))</f>
        <v>0</v>
      </c>
      <c r="BW190" cm="1">
        <f t="array" ref="BW190">INDEX(Capacity!$Z$10:$AN$109,COLUMN(BV2),MATCH('Capacity Backing (Hide)'!$A190,Capacity!$Z$9:$AN$9,0))</f>
        <v>0</v>
      </c>
      <c r="BX190" cm="1">
        <f t="array" ref="BX190">INDEX(Capacity!$Z$10:$AN$109,COLUMN(BW2),MATCH('Capacity Backing (Hide)'!$A190,Capacity!$Z$9:$AN$9,0))</f>
        <v>0</v>
      </c>
      <c r="BY190" cm="1">
        <f t="array" ref="BY190">INDEX(Capacity!$Z$10:$AN$109,COLUMN(BX2),MATCH('Capacity Backing (Hide)'!$A190,Capacity!$Z$9:$AN$9,0))</f>
        <v>0</v>
      </c>
      <c r="BZ190" cm="1">
        <f t="array" ref="BZ190">INDEX(Capacity!$Z$10:$AN$109,COLUMN(BY2),MATCH('Capacity Backing (Hide)'!$A190,Capacity!$Z$9:$AN$9,0))</f>
        <v>0</v>
      </c>
      <c r="CA190" cm="1">
        <f t="array" ref="CA190">INDEX(Capacity!$Z$10:$AN$109,COLUMN(BZ2),MATCH('Capacity Backing (Hide)'!$A190,Capacity!$Z$9:$AN$9,0))</f>
        <v>0</v>
      </c>
      <c r="CB190" cm="1">
        <f t="array" ref="CB190">INDEX(Capacity!$Z$10:$AN$109,COLUMN(CA2),MATCH('Capacity Backing (Hide)'!$A190,Capacity!$Z$9:$AN$9,0))</f>
        <v>0</v>
      </c>
      <c r="CC190" cm="1">
        <f t="array" ref="CC190">INDEX(Capacity!$Z$10:$AN$109,COLUMN(CB2),MATCH('Capacity Backing (Hide)'!$A190,Capacity!$Z$9:$AN$9,0))</f>
        <v>0</v>
      </c>
      <c r="CD190" cm="1">
        <f t="array" ref="CD190">INDEX(Capacity!$Z$10:$AN$109,COLUMN(CC2),MATCH('Capacity Backing (Hide)'!$A190,Capacity!$Z$9:$AN$9,0))</f>
        <v>0</v>
      </c>
      <c r="CE190" cm="1">
        <f t="array" ref="CE190">INDEX(Capacity!$Z$10:$AN$109,COLUMN(CD2),MATCH('Capacity Backing (Hide)'!$A190,Capacity!$Z$9:$AN$9,0))</f>
        <v>0</v>
      </c>
      <c r="CF190" cm="1">
        <f t="array" ref="CF190">INDEX(Capacity!$Z$10:$AN$109,COLUMN(CE2),MATCH('Capacity Backing (Hide)'!$A190,Capacity!$Z$9:$AN$9,0))</f>
        <v>0</v>
      </c>
      <c r="CG190" cm="1">
        <f t="array" ref="CG190">INDEX(Capacity!$Z$10:$AN$109,COLUMN(CF2),MATCH('Capacity Backing (Hide)'!$A190,Capacity!$Z$9:$AN$9,0))</f>
        <v>0</v>
      </c>
      <c r="CH190" cm="1">
        <f t="array" ref="CH190">INDEX(Capacity!$Z$10:$AN$109,COLUMN(CG2),MATCH('Capacity Backing (Hide)'!$A190,Capacity!$Z$9:$AN$9,0))</f>
        <v>0</v>
      </c>
      <c r="CI190" cm="1">
        <f t="array" ref="CI190">INDEX(Capacity!$Z$10:$AN$109,COLUMN(CH2),MATCH('Capacity Backing (Hide)'!$A190,Capacity!$Z$9:$AN$9,0))</f>
        <v>0</v>
      </c>
      <c r="CJ190" cm="1">
        <f t="array" ref="CJ190">INDEX(Capacity!$Z$10:$AN$109,COLUMN(CI2),MATCH('Capacity Backing (Hide)'!$A190,Capacity!$Z$9:$AN$9,0))</f>
        <v>0</v>
      </c>
      <c r="CK190" cm="1">
        <f t="array" ref="CK190">INDEX(Capacity!$Z$10:$AN$109,COLUMN(CJ2),MATCH('Capacity Backing (Hide)'!$A190,Capacity!$Z$9:$AN$9,0))</f>
        <v>0</v>
      </c>
      <c r="CL190" cm="1">
        <f t="array" ref="CL190">INDEX(Capacity!$Z$10:$AN$109,COLUMN(CK2),MATCH('Capacity Backing (Hide)'!$A190,Capacity!$Z$9:$AN$9,0))</f>
        <v>0</v>
      </c>
      <c r="CM190" cm="1">
        <f t="array" ref="CM190">INDEX(Capacity!$Z$10:$AN$109,COLUMN(CL2),MATCH('Capacity Backing (Hide)'!$A190,Capacity!$Z$9:$AN$9,0))</f>
        <v>0</v>
      </c>
      <c r="CN190" cm="1">
        <f t="array" ref="CN190">INDEX(Capacity!$Z$10:$AN$109,COLUMN(CM2),MATCH('Capacity Backing (Hide)'!$A190,Capacity!$Z$9:$AN$9,0))</f>
        <v>0</v>
      </c>
      <c r="CO190" cm="1">
        <f t="array" ref="CO190">INDEX(Capacity!$Z$10:$AN$109,COLUMN(CN2),MATCH('Capacity Backing (Hide)'!$A190,Capacity!$Z$9:$AN$9,0))</f>
        <v>0</v>
      </c>
      <c r="CP190" cm="1">
        <f t="array" ref="CP190">INDEX(Capacity!$Z$10:$AN$109,COLUMN(CO2),MATCH('Capacity Backing (Hide)'!$A190,Capacity!$Z$9:$AN$9,0))</f>
        <v>0</v>
      </c>
      <c r="CQ190" cm="1">
        <f t="array" ref="CQ190">INDEX(Capacity!$Z$10:$AN$109,COLUMN(CP2),MATCH('Capacity Backing (Hide)'!$A190,Capacity!$Z$9:$AN$9,0))</f>
        <v>0</v>
      </c>
      <c r="CR190" cm="1">
        <f t="array" ref="CR190">INDEX(Capacity!$Z$10:$AN$109,COLUMN(CQ2),MATCH('Capacity Backing (Hide)'!$A190,Capacity!$Z$9:$AN$9,0))</f>
        <v>0</v>
      </c>
      <c r="CS190" cm="1">
        <f t="array" ref="CS190">INDEX(Capacity!$Z$10:$AN$109,COLUMN(CR2),MATCH('Capacity Backing (Hide)'!$A190,Capacity!$Z$9:$AN$9,0))</f>
        <v>0</v>
      </c>
      <c r="CT190" cm="1">
        <f t="array" ref="CT190">INDEX(Capacity!$Z$10:$AN$109,COLUMN(CS2),MATCH('Capacity Backing (Hide)'!$A190,Capacity!$Z$9:$AN$9,0))</f>
        <v>0</v>
      </c>
      <c r="CU190" cm="1">
        <f t="array" ref="CU190">INDEX(Capacity!$Z$10:$AN$109,COLUMN(CT2),MATCH('Capacity Backing (Hide)'!$A190,Capacity!$Z$9:$AN$9,0))</f>
        <v>0</v>
      </c>
      <c r="CV190" cm="1">
        <f t="array" ref="CV190">INDEX(Capacity!$Z$10:$AN$109,COLUMN(CU2),MATCH('Capacity Backing (Hide)'!$A190,Capacity!$Z$9:$AN$9,0))</f>
        <v>0</v>
      </c>
      <c r="CW190" cm="1">
        <f t="array" ref="CW190">INDEX(Capacity!$Z$10:$AN$109,COLUMN(CV2),MATCH('Capacity Backing (Hide)'!$A190,Capacity!$Z$9:$AN$9,0))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INDEX(Capacity!$Z$10:$AN$109,COLUMN(A3),MATCH('Capacity Backing (Hide)'!$A191,Capacity!$Z$9:$AN$9,0))</f>
        <v>0</v>
      </c>
      <c r="C191" cm="1">
        <f t="array" ref="C191">INDEX(Capacity!$Z$10:$AN$109,COLUMN(B3),MATCH('Capacity Backing (Hide)'!$A191,Capacity!$Z$9:$AN$9,0))</f>
        <v>0</v>
      </c>
      <c r="D191" cm="1">
        <f t="array" ref="D191">INDEX(Capacity!$Z$10:$AN$109,COLUMN(C3),MATCH('Capacity Backing (Hide)'!$A191,Capacity!$Z$9:$AN$9,0))</f>
        <v>0</v>
      </c>
      <c r="E191" cm="1">
        <f t="array" ref="E191">INDEX(Capacity!$Z$10:$AN$109,COLUMN(D3),MATCH('Capacity Backing (Hide)'!$A191,Capacity!$Z$9:$AN$9,0))</f>
        <v>0</v>
      </c>
      <c r="F191" cm="1">
        <f t="array" ref="F191">INDEX(Capacity!$Z$10:$AN$109,COLUMN(E3),MATCH('Capacity Backing (Hide)'!$A191,Capacity!$Z$9:$AN$9,0))</f>
        <v>0</v>
      </c>
      <c r="G191" cm="1">
        <f t="array" ref="G191">INDEX(Capacity!$Z$10:$AN$109,COLUMN(F3),MATCH('Capacity Backing (Hide)'!$A191,Capacity!$Z$9:$AN$9,0))</f>
        <v>0</v>
      </c>
      <c r="H191" cm="1">
        <f t="array" ref="H191">INDEX(Capacity!$Z$10:$AN$109,COLUMN(G3),MATCH('Capacity Backing (Hide)'!$A191,Capacity!$Z$9:$AN$9,0))</f>
        <v>0</v>
      </c>
      <c r="I191" cm="1">
        <f t="array" ref="I191">INDEX(Capacity!$Z$10:$AN$109,COLUMN(H3),MATCH('Capacity Backing (Hide)'!$A191,Capacity!$Z$9:$AN$9,0))</f>
        <v>0</v>
      </c>
      <c r="J191" cm="1">
        <f t="array" ref="J191">INDEX(Capacity!$Z$10:$AN$109,COLUMN(I3),MATCH('Capacity Backing (Hide)'!$A191,Capacity!$Z$9:$AN$9,0))</f>
        <v>0</v>
      </c>
      <c r="K191" cm="1">
        <f t="array" ref="K191">INDEX(Capacity!$Z$10:$AN$109,COLUMN(J3),MATCH('Capacity Backing (Hide)'!$A191,Capacity!$Z$9:$AN$9,0))</f>
        <v>0</v>
      </c>
      <c r="L191" cm="1">
        <f t="array" ref="L191">INDEX(Capacity!$Z$10:$AN$109,COLUMN(K3),MATCH('Capacity Backing (Hide)'!$A191,Capacity!$Z$9:$AN$9,0))</f>
        <v>0</v>
      </c>
      <c r="M191" cm="1">
        <f t="array" ref="M191">INDEX(Capacity!$Z$10:$AN$109,COLUMN(L3),MATCH('Capacity Backing (Hide)'!$A191,Capacity!$Z$9:$AN$9,0))</f>
        <v>0</v>
      </c>
      <c r="N191" cm="1">
        <f t="array" ref="N191">INDEX(Capacity!$Z$10:$AN$109,COLUMN(M3),MATCH('Capacity Backing (Hide)'!$A191,Capacity!$Z$9:$AN$9,0))</f>
        <v>0</v>
      </c>
      <c r="O191" cm="1">
        <f t="array" ref="O191">INDEX(Capacity!$Z$10:$AN$109,COLUMN(N3),MATCH('Capacity Backing (Hide)'!$A191,Capacity!$Z$9:$AN$9,0))</f>
        <v>0</v>
      </c>
      <c r="P191" cm="1">
        <f t="array" ref="P191">INDEX(Capacity!$Z$10:$AN$109,COLUMN(O3),MATCH('Capacity Backing (Hide)'!$A191,Capacity!$Z$9:$AN$9,0))</f>
        <v>0</v>
      </c>
      <c r="Q191" cm="1">
        <f t="array" ref="Q191">INDEX(Capacity!$Z$10:$AN$109,COLUMN(P3),MATCH('Capacity Backing (Hide)'!$A191,Capacity!$Z$9:$AN$9,0))</f>
        <v>0</v>
      </c>
      <c r="R191" cm="1">
        <f t="array" ref="R191">INDEX(Capacity!$Z$10:$AN$109,COLUMN(Q3),MATCH('Capacity Backing (Hide)'!$A191,Capacity!$Z$9:$AN$9,0))</f>
        <v>0</v>
      </c>
      <c r="S191" cm="1">
        <f t="array" ref="S191">INDEX(Capacity!$Z$10:$AN$109,COLUMN(R3),MATCH('Capacity Backing (Hide)'!$A191,Capacity!$Z$9:$AN$9,0))</f>
        <v>0</v>
      </c>
      <c r="T191" cm="1">
        <f t="array" ref="T191">INDEX(Capacity!$Z$10:$AN$109,COLUMN(S3),MATCH('Capacity Backing (Hide)'!$A191,Capacity!$Z$9:$AN$9,0))</f>
        <v>0</v>
      </c>
      <c r="U191" cm="1">
        <f t="array" ref="U191">INDEX(Capacity!$Z$10:$AN$109,COLUMN(T3),MATCH('Capacity Backing (Hide)'!$A191,Capacity!$Z$9:$AN$9,0))</f>
        <v>0</v>
      </c>
      <c r="V191" cm="1">
        <f t="array" ref="V191">INDEX(Capacity!$Z$10:$AN$109,COLUMN(U3),MATCH('Capacity Backing (Hide)'!$A191,Capacity!$Z$9:$AN$9,0))</f>
        <v>0</v>
      </c>
      <c r="W191" cm="1">
        <f t="array" ref="W191">INDEX(Capacity!$Z$10:$AN$109,COLUMN(V3),MATCH('Capacity Backing (Hide)'!$A191,Capacity!$Z$9:$AN$9,0))</f>
        <v>0</v>
      </c>
      <c r="X191" cm="1">
        <f t="array" ref="X191">INDEX(Capacity!$Z$10:$AN$109,COLUMN(W3),MATCH('Capacity Backing (Hide)'!$A191,Capacity!$Z$9:$AN$9,0))</f>
        <v>0</v>
      </c>
      <c r="Y191" cm="1">
        <f t="array" ref="Y191">INDEX(Capacity!$Z$10:$AN$109,COLUMN(X3),MATCH('Capacity Backing (Hide)'!$A191,Capacity!$Z$9:$AN$9,0))</f>
        <v>0</v>
      </c>
      <c r="Z191" cm="1">
        <f t="array" ref="Z191">INDEX(Capacity!$Z$10:$AN$109,COLUMN(Y3),MATCH('Capacity Backing (Hide)'!$A191,Capacity!$Z$9:$AN$9,0))</f>
        <v>0</v>
      </c>
      <c r="AA191" cm="1">
        <f t="array" ref="AA191">INDEX(Capacity!$Z$10:$AN$109,COLUMN(Z3),MATCH('Capacity Backing (Hide)'!$A191,Capacity!$Z$9:$AN$9,0))</f>
        <v>0</v>
      </c>
      <c r="AB191" cm="1">
        <f t="array" ref="AB191">INDEX(Capacity!$Z$10:$AN$109,COLUMN(AA3),MATCH('Capacity Backing (Hide)'!$A191,Capacity!$Z$9:$AN$9,0))</f>
        <v>0</v>
      </c>
      <c r="AC191" cm="1">
        <f t="array" ref="AC191">INDEX(Capacity!$Z$10:$AN$109,COLUMN(AB3),MATCH('Capacity Backing (Hide)'!$A191,Capacity!$Z$9:$AN$9,0))</f>
        <v>0</v>
      </c>
      <c r="AD191" cm="1">
        <f t="array" ref="AD191">INDEX(Capacity!$Z$10:$AN$109,COLUMN(AC3),MATCH('Capacity Backing (Hide)'!$A191,Capacity!$Z$9:$AN$9,0))</f>
        <v>0</v>
      </c>
      <c r="AE191" cm="1">
        <f t="array" ref="AE191">INDEX(Capacity!$Z$10:$AN$109,COLUMN(AD3),MATCH('Capacity Backing (Hide)'!$A191,Capacity!$Z$9:$AN$9,0))</f>
        <v>0</v>
      </c>
      <c r="AF191" cm="1">
        <f t="array" ref="AF191">INDEX(Capacity!$Z$10:$AN$109,COLUMN(AE3),MATCH('Capacity Backing (Hide)'!$A191,Capacity!$Z$9:$AN$9,0))</f>
        <v>0</v>
      </c>
      <c r="AG191" cm="1">
        <f t="array" ref="AG191">INDEX(Capacity!$Z$10:$AN$109,COLUMN(AF3),MATCH('Capacity Backing (Hide)'!$A191,Capacity!$Z$9:$AN$9,0))</f>
        <v>0</v>
      </c>
      <c r="AH191" cm="1">
        <f t="array" ref="AH191">INDEX(Capacity!$Z$10:$AN$109,COLUMN(AG3),MATCH('Capacity Backing (Hide)'!$A191,Capacity!$Z$9:$AN$9,0))</f>
        <v>0</v>
      </c>
      <c r="AI191" cm="1">
        <f t="array" ref="AI191">INDEX(Capacity!$Z$10:$AN$109,COLUMN(AH3),MATCH('Capacity Backing (Hide)'!$A191,Capacity!$Z$9:$AN$9,0))</f>
        <v>0</v>
      </c>
      <c r="AJ191" cm="1">
        <f t="array" ref="AJ191">INDEX(Capacity!$Z$10:$AN$109,COLUMN(AI3),MATCH('Capacity Backing (Hide)'!$A191,Capacity!$Z$9:$AN$9,0))</f>
        <v>0</v>
      </c>
      <c r="AK191" cm="1">
        <f t="array" ref="AK191">INDEX(Capacity!$Z$10:$AN$109,COLUMN(AJ3),MATCH('Capacity Backing (Hide)'!$A191,Capacity!$Z$9:$AN$9,0))</f>
        <v>0</v>
      </c>
      <c r="AL191" cm="1">
        <f t="array" ref="AL191">INDEX(Capacity!$Z$10:$AN$109,COLUMN(AK3),MATCH('Capacity Backing (Hide)'!$A191,Capacity!$Z$9:$AN$9,0))</f>
        <v>0</v>
      </c>
      <c r="AM191" cm="1">
        <f t="array" ref="AM191">INDEX(Capacity!$Z$10:$AN$109,COLUMN(AL3),MATCH('Capacity Backing (Hide)'!$A191,Capacity!$Z$9:$AN$9,0))</f>
        <v>0</v>
      </c>
      <c r="AN191" cm="1">
        <f t="array" ref="AN191">INDEX(Capacity!$Z$10:$AN$109,COLUMN(AM3),MATCH('Capacity Backing (Hide)'!$A191,Capacity!$Z$9:$AN$9,0))</f>
        <v>0</v>
      </c>
      <c r="AO191" cm="1">
        <f t="array" ref="AO191">INDEX(Capacity!$Z$10:$AN$109,COLUMN(AN3),MATCH('Capacity Backing (Hide)'!$A191,Capacity!$Z$9:$AN$9,0))</f>
        <v>0</v>
      </c>
      <c r="AP191" cm="1">
        <f t="array" ref="AP191">INDEX(Capacity!$Z$10:$AN$109,COLUMN(AO3),MATCH('Capacity Backing (Hide)'!$A191,Capacity!$Z$9:$AN$9,0))</f>
        <v>0</v>
      </c>
      <c r="AQ191" cm="1">
        <f t="array" ref="AQ191">INDEX(Capacity!$Z$10:$AN$109,COLUMN(AP3),MATCH('Capacity Backing (Hide)'!$A191,Capacity!$Z$9:$AN$9,0))</f>
        <v>0</v>
      </c>
      <c r="AR191" cm="1">
        <f t="array" ref="AR191">INDEX(Capacity!$Z$10:$AN$109,COLUMN(AQ3),MATCH('Capacity Backing (Hide)'!$A191,Capacity!$Z$9:$AN$9,0))</f>
        <v>0</v>
      </c>
      <c r="AS191" cm="1">
        <f t="array" ref="AS191">INDEX(Capacity!$Z$10:$AN$109,COLUMN(AR3),MATCH('Capacity Backing (Hide)'!$A191,Capacity!$Z$9:$AN$9,0))</f>
        <v>0</v>
      </c>
      <c r="AT191" cm="1">
        <f t="array" ref="AT191">INDEX(Capacity!$Z$10:$AN$109,COLUMN(AS3),MATCH('Capacity Backing (Hide)'!$A191,Capacity!$Z$9:$AN$9,0))</f>
        <v>0</v>
      </c>
      <c r="AU191" cm="1">
        <f t="array" ref="AU191">INDEX(Capacity!$Z$10:$AN$109,COLUMN(AT3),MATCH('Capacity Backing (Hide)'!$A191,Capacity!$Z$9:$AN$9,0))</f>
        <v>0</v>
      </c>
      <c r="AV191" cm="1">
        <f t="array" ref="AV191">INDEX(Capacity!$Z$10:$AN$109,COLUMN(AU3),MATCH('Capacity Backing (Hide)'!$A191,Capacity!$Z$9:$AN$9,0))</f>
        <v>0</v>
      </c>
      <c r="AW191" cm="1">
        <f t="array" ref="AW191">INDEX(Capacity!$Z$10:$AN$109,COLUMN(AV3),MATCH('Capacity Backing (Hide)'!$A191,Capacity!$Z$9:$AN$9,0))</f>
        <v>0</v>
      </c>
      <c r="AX191" cm="1">
        <f t="array" ref="AX191">INDEX(Capacity!$Z$10:$AN$109,COLUMN(AW3),MATCH('Capacity Backing (Hide)'!$A191,Capacity!$Z$9:$AN$9,0))</f>
        <v>0</v>
      </c>
      <c r="AY191" cm="1">
        <f t="array" ref="AY191">INDEX(Capacity!$Z$10:$AN$109,COLUMN(AX3),MATCH('Capacity Backing (Hide)'!$A191,Capacity!$Z$9:$AN$9,0))</f>
        <v>0</v>
      </c>
      <c r="AZ191" cm="1">
        <f t="array" ref="AZ191">INDEX(Capacity!$Z$10:$AN$109,COLUMN(AY3),MATCH('Capacity Backing (Hide)'!$A191,Capacity!$Z$9:$AN$9,0))</f>
        <v>0</v>
      </c>
      <c r="BA191" cm="1">
        <f t="array" ref="BA191">INDEX(Capacity!$Z$10:$AN$109,COLUMN(AZ3),MATCH('Capacity Backing (Hide)'!$A191,Capacity!$Z$9:$AN$9,0))</f>
        <v>0</v>
      </c>
      <c r="BB191" cm="1">
        <f t="array" ref="BB191">INDEX(Capacity!$Z$10:$AN$109,COLUMN(BA3),MATCH('Capacity Backing (Hide)'!$A191,Capacity!$Z$9:$AN$9,0))</f>
        <v>0</v>
      </c>
      <c r="BC191" cm="1">
        <f t="array" ref="BC191">INDEX(Capacity!$Z$10:$AN$109,COLUMN(BB3),MATCH('Capacity Backing (Hide)'!$A191,Capacity!$Z$9:$AN$9,0))</f>
        <v>0</v>
      </c>
      <c r="BD191" cm="1">
        <f t="array" ref="BD191">INDEX(Capacity!$Z$10:$AN$109,COLUMN(BC3),MATCH('Capacity Backing (Hide)'!$A191,Capacity!$Z$9:$AN$9,0))</f>
        <v>0</v>
      </c>
      <c r="BE191" cm="1">
        <f t="array" ref="BE191">INDEX(Capacity!$Z$10:$AN$109,COLUMN(BD3),MATCH('Capacity Backing (Hide)'!$A191,Capacity!$Z$9:$AN$9,0))</f>
        <v>0</v>
      </c>
      <c r="BF191" cm="1">
        <f t="array" ref="BF191">INDEX(Capacity!$Z$10:$AN$109,COLUMN(BE3),MATCH('Capacity Backing (Hide)'!$A191,Capacity!$Z$9:$AN$9,0))</f>
        <v>0</v>
      </c>
      <c r="BG191" cm="1">
        <f t="array" ref="BG191">INDEX(Capacity!$Z$10:$AN$109,COLUMN(BF3),MATCH('Capacity Backing (Hide)'!$A191,Capacity!$Z$9:$AN$9,0))</f>
        <v>0</v>
      </c>
      <c r="BH191" cm="1">
        <f t="array" ref="BH191">INDEX(Capacity!$Z$10:$AN$109,COLUMN(BG3),MATCH('Capacity Backing (Hide)'!$A191,Capacity!$Z$9:$AN$9,0))</f>
        <v>0</v>
      </c>
      <c r="BI191" cm="1">
        <f t="array" ref="BI191">INDEX(Capacity!$Z$10:$AN$109,COLUMN(BH3),MATCH('Capacity Backing (Hide)'!$A191,Capacity!$Z$9:$AN$9,0))</f>
        <v>0</v>
      </c>
      <c r="BJ191" cm="1">
        <f t="array" ref="BJ191">INDEX(Capacity!$Z$10:$AN$109,COLUMN(BI3),MATCH('Capacity Backing (Hide)'!$A191,Capacity!$Z$9:$AN$9,0))</f>
        <v>0</v>
      </c>
      <c r="BK191" cm="1">
        <f t="array" ref="BK191">INDEX(Capacity!$Z$10:$AN$109,COLUMN(BJ3),MATCH('Capacity Backing (Hide)'!$A191,Capacity!$Z$9:$AN$9,0))</f>
        <v>0</v>
      </c>
      <c r="BL191" cm="1">
        <f t="array" ref="BL191">INDEX(Capacity!$Z$10:$AN$109,COLUMN(BK3),MATCH('Capacity Backing (Hide)'!$A191,Capacity!$Z$9:$AN$9,0))</f>
        <v>0</v>
      </c>
      <c r="BM191" cm="1">
        <f t="array" ref="BM191">INDEX(Capacity!$Z$10:$AN$109,COLUMN(BL3),MATCH('Capacity Backing (Hide)'!$A191,Capacity!$Z$9:$AN$9,0))</f>
        <v>0</v>
      </c>
      <c r="BN191" cm="1">
        <f t="array" ref="BN191">INDEX(Capacity!$Z$10:$AN$109,COLUMN(BM3),MATCH('Capacity Backing (Hide)'!$A191,Capacity!$Z$9:$AN$9,0))</f>
        <v>0</v>
      </c>
      <c r="BO191" cm="1">
        <f t="array" ref="BO191">INDEX(Capacity!$Z$10:$AN$109,COLUMN(BN3),MATCH('Capacity Backing (Hide)'!$A191,Capacity!$Z$9:$AN$9,0))</f>
        <v>0</v>
      </c>
      <c r="BP191" cm="1">
        <f t="array" ref="BP191">INDEX(Capacity!$Z$10:$AN$109,COLUMN(BO3),MATCH('Capacity Backing (Hide)'!$A191,Capacity!$Z$9:$AN$9,0))</f>
        <v>0</v>
      </c>
      <c r="BQ191" cm="1">
        <f t="array" ref="BQ191">INDEX(Capacity!$Z$10:$AN$109,COLUMN(BP3),MATCH('Capacity Backing (Hide)'!$A191,Capacity!$Z$9:$AN$9,0))</f>
        <v>0</v>
      </c>
      <c r="BR191" cm="1">
        <f t="array" ref="BR191">INDEX(Capacity!$Z$10:$AN$109,COLUMN(BQ3),MATCH('Capacity Backing (Hide)'!$A191,Capacity!$Z$9:$AN$9,0))</f>
        <v>0</v>
      </c>
      <c r="BS191" cm="1">
        <f t="array" ref="BS191">INDEX(Capacity!$Z$10:$AN$109,COLUMN(BR3),MATCH('Capacity Backing (Hide)'!$A191,Capacity!$Z$9:$AN$9,0))</f>
        <v>0</v>
      </c>
      <c r="BT191" cm="1">
        <f t="array" ref="BT191">INDEX(Capacity!$Z$10:$AN$109,COLUMN(BS3),MATCH('Capacity Backing (Hide)'!$A191,Capacity!$Z$9:$AN$9,0))</f>
        <v>0</v>
      </c>
      <c r="BU191" cm="1">
        <f t="array" ref="BU191">INDEX(Capacity!$Z$10:$AN$109,COLUMN(BT3),MATCH('Capacity Backing (Hide)'!$A191,Capacity!$Z$9:$AN$9,0))</f>
        <v>0</v>
      </c>
      <c r="BV191" cm="1">
        <f t="array" ref="BV191">INDEX(Capacity!$Z$10:$AN$109,COLUMN(BU3),MATCH('Capacity Backing (Hide)'!$A191,Capacity!$Z$9:$AN$9,0))</f>
        <v>0</v>
      </c>
      <c r="BW191" cm="1">
        <f t="array" ref="BW191">INDEX(Capacity!$Z$10:$AN$109,COLUMN(BV3),MATCH('Capacity Backing (Hide)'!$A191,Capacity!$Z$9:$AN$9,0))</f>
        <v>0</v>
      </c>
      <c r="BX191" cm="1">
        <f t="array" ref="BX191">INDEX(Capacity!$Z$10:$AN$109,COLUMN(BW3),MATCH('Capacity Backing (Hide)'!$A191,Capacity!$Z$9:$AN$9,0))</f>
        <v>0</v>
      </c>
      <c r="BY191" cm="1">
        <f t="array" ref="BY191">INDEX(Capacity!$Z$10:$AN$109,COLUMN(BX3),MATCH('Capacity Backing (Hide)'!$A191,Capacity!$Z$9:$AN$9,0))</f>
        <v>0</v>
      </c>
      <c r="BZ191" cm="1">
        <f t="array" ref="BZ191">INDEX(Capacity!$Z$10:$AN$109,COLUMN(BY3),MATCH('Capacity Backing (Hide)'!$A191,Capacity!$Z$9:$AN$9,0))</f>
        <v>0</v>
      </c>
      <c r="CA191" cm="1">
        <f t="array" ref="CA191">INDEX(Capacity!$Z$10:$AN$109,COLUMN(BZ3),MATCH('Capacity Backing (Hide)'!$A191,Capacity!$Z$9:$AN$9,0))</f>
        <v>0</v>
      </c>
      <c r="CB191" cm="1">
        <f t="array" ref="CB191">INDEX(Capacity!$Z$10:$AN$109,COLUMN(CA3),MATCH('Capacity Backing (Hide)'!$A191,Capacity!$Z$9:$AN$9,0))</f>
        <v>0</v>
      </c>
      <c r="CC191" cm="1">
        <f t="array" ref="CC191">INDEX(Capacity!$Z$10:$AN$109,COLUMN(CB3),MATCH('Capacity Backing (Hide)'!$A191,Capacity!$Z$9:$AN$9,0))</f>
        <v>0</v>
      </c>
      <c r="CD191" cm="1">
        <f t="array" ref="CD191">INDEX(Capacity!$Z$10:$AN$109,COLUMN(CC3),MATCH('Capacity Backing (Hide)'!$A191,Capacity!$Z$9:$AN$9,0))</f>
        <v>0</v>
      </c>
      <c r="CE191" cm="1">
        <f t="array" ref="CE191">INDEX(Capacity!$Z$10:$AN$109,COLUMN(CD3),MATCH('Capacity Backing (Hide)'!$A191,Capacity!$Z$9:$AN$9,0))</f>
        <v>0</v>
      </c>
      <c r="CF191" cm="1">
        <f t="array" ref="CF191">INDEX(Capacity!$Z$10:$AN$109,COLUMN(CE3),MATCH('Capacity Backing (Hide)'!$A191,Capacity!$Z$9:$AN$9,0))</f>
        <v>0</v>
      </c>
      <c r="CG191" cm="1">
        <f t="array" ref="CG191">INDEX(Capacity!$Z$10:$AN$109,COLUMN(CF3),MATCH('Capacity Backing (Hide)'!$A191,Capacity!$Z$9:$AN$9,0))</f>
        <v>0</v>
      </c>
      <c r="CH191" cm="1">
        <f t="array" ref="CH191">INDEX(Capacity!$Z$10:$AN$109,COLUMN(CG3),MATCH('Capacity Backing (Hide)'!$A191,Capacity!$Z$9:$AN$9,0))</f>
        <v>0</v>
      </c>
      <c r="CI191" cm="1">
        <f t="array" ref="CI191">INDEX(Capacity!$Z$10:$AN$109,COLUMN(CH3),MATCH('Capacity Backing (Hide)'!$A191,Capacity!$Z$9:$AN$9,0))</f>
        <v>0</v>
      </c>
      <c r="CJ191" cm="1">
        <f t="array" ref="CJ191">INDEX(Capacity!$Z$10:$AN$109,COLUMN(CI3),MATCH('Capacity Backing (Hide)'!$A191,Capacity!$Z$9:$AN$9,0))</f>
        <v>0</v>
      </c>
      <c r="CK191" cm="1">
        <f t="array" ref="CK191">INDEX(Capacity!$Z$10:$AN$109,COLUMN(CJ3),MATCH('Capacity Backing (Hide)'!$A191,Capacity!$Z$9:$AN$9,0))</f>
        <v>0</v>
      </c>
      <c r="CL191" cm="1">
        <f t="array" ref="CL191">INDEX(Capacity!$Z$10:$AN$109,COLUMN(CK3),MATCH('Capacity Backing (Hide)'!$A191,Capacity!$Z$9:$AN$9,0))</f>
        <v>0</v>
      </c>
      <c r="CM191" cm="1">
        <f t="array" ref="CM191">INDEX(Capacity!$Z$10:$AN$109,COLUMN(CL3),MATCH('Capacity Backing (Hide)'!$A191,Capacity!$Z$9:$AN$9,0))</f>
        <v>0</v>
      </c>
      <c r="CN191" cm="1">
        <f t="array" ref="CN191">INDEX(Capacity!$Z$10:$AN$109,COLUMN(CM3),MATCH('Capacity Backing (Hide)'!$A191,Capacity!$Z$9:$AN$9,0))</f>
        <v>0</v>
      </c>
      <c r="CO191" cm="1">
        <f t="array" ref="CO191">INDEX(Capacity!$Z$10:$AN$109,COLUMN(CN3),MATCH('Capacity Backing (Hide)'!$A191,Capacity!$Z$9:$AN$9,0))</f>
        <v>0</v>
      </c>
      <c r="CP191" cm="1">
        <f t="array" ref="CP191">INDEX(Capacity!$Z$10:$AN$109,COLUMN(CO3),MATCH('Capacity Backing (Hide)'!$A191,Capacity!$Z$9:$AN$9,0))</f>
        <v>0</v>
      </c>
      <c r="CQ191" cm="1">
        <f t="array" ref="CQ191">INDEX(Capacity!$Z$10:$AN$109,COLUMN(CP3),MATCH('Capacity Backing (Hide)'!$A191,Capacity!$Z$9:$AN$9,0))</f>
        <v>0</v>
      </c>
      <c r="CR191" cm="1">
        <f t="array" ref="CR191">INDEX(Capacity!$Z$10:$AN$109,COLUMN(CQ3),MATCH('Capacity Backing (Hide)'!$A191,Capacity!$Z$9:$AN$9,0))</f>
        <v>0</v>
      </c>
      <c r="CS191" cm="1">
        <f t="array" ref="CS191">INDEX(Capacity!$Z$10:$AN$109,COLUMN(CR3),MATCH('Capacity Backing (Hide)'!$A191,Capacity!$Z$9:$AN$9,0))</f>
        <v>0</v>
      </c>
      <c r="CT191" cm="1">
        <f t="array" ref="CT191">INDEX(Capacity!$Z$10:$AN$109,COLUMN(CS3),MATCH('Capacity Backing (Hide)'!$A191,Capacity!$Z$9:$AN$9,0))</f>
        <v>0</v>
      </c>
      <c r="CU191" cm="1">
        <f t="array" ref="CU191">INDEX(Capacity!$Z$10:$AN$109,COLUMN(CT3),MATCH('Capacity Backing (Hide)'!$A191,Capacity!$Z$9:$AN$9,0))</f>
        <v>0</v>
      </c>
      <c r="CV191" cm="1">
        <f t="array" ref="CV191">INDEX(Capacity!$Z$10:$AN$109,COLUMN(CU3),MATCH('Capacity Backing (Hide)'!$A191,Capacity!$Z$9:$AN$9,0))</f>
        <v>0</v>
      </c>
      <c r="CW191" cm="1">
        <f t="array" ref="CW191">INDEX(Capacity!$Z$10:$AN$109,COLUMN(CV3),MATCH('Capacity Backing (Hide)'!$A191,Capacity!$Z$9:$AN$9,0))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INDEX(Capacity!$Z$10:$AN$109,COLUMN(A4),MATCH('Capacity Backing (Hide)'!$A192,Capacity!$Z$9:$AN$9,0))</f>
        <v>0</v>
      </c>
      <c r="C192" cm="1">
        <f t="array" ref="C192">INDEX(Capacity!$Z$10:$AN$109,COLUMN(B4),MATCH('Capacity Backing (Hide)'!$A192,Capacity!$Z$9:$AN$9,0))</f>
        <v>0</v>
      </c>
      <c r="D192" cm="1">
        <f t="array" ref="D192">INDEX(Capacity!$Z$10:$AN$109,COLUMN(C4),MATCH('Capacity Backing (Hide)'!$A192,Capacity!$Z$9:$AN$9,0))</f>
        <v>0</v>
      </c>
      <c r="E192" cm="1">
        <f t="array" ref="E192">INDEX(Capacity!$Z$10:$AN$109,COLUMN(D4),MATCH('Capacity Backing (Hide)'!$A192,Capacity!$Z$9:$AN$9,0))</f>
        <v>0</v>
      </c>
      <c r="F192" cm="1">
        <f t="array" ref="F192">INDEX(Capacity!$Z$10:$AN$109,COLUMN(E4),MATCH('Capacity Backing (Hide)'!$A192,Capacity!$Z$9:$AN$9,0))</f>
        <v>0</v>
      </c>
      <c r="G192" cm="1">
        <f t="array" ref="G192">INDEX(Capacity!$Z$10:$AN$109,COLUMN(F4),MATCH('Capacity Backing (Hide)'!$A192,Capacity!$Z$9:$AN$9,0))</f>
        <v>0</v>
      </c>
      <c r="H192" cm="1">
        <f t="array" ref="H192">INDEX(Capacity!$Z$10:$AN$109,COLUMN(G4),MATCH('Capacity Backing (Hide)'!$A192,Capacity!$Z$9:$AN$9,0))</f>
        <v>0</v>
      </c>
      <c r="I192" cm="1">
        <f t="array" ref="I192">INDEX(Capacity!$Z$10:$AN$109,COLUMN(H4),MATCH('Capacity Backing (Hide)'!$A192,Capacity!$Z$9:$AN$9,0))</f>
        <v>0</v>
      </c>
      <c r="J192" cm="1">
        <f t="array" ref="J192">INDEX(Capacity!$Z$10:$AN$109,COLUMN(I4),MATCH('Capacity Backing (Hide)'!$A192,Capacity!$Z$9:$AN$9,0))</f>
        <v>0</v>
      </c>
      <c r="K192" cm="1">
        <f t="array" ref="K192">INDEX(Capacity!$Z$10:$AN$109,COLUMN(J4),MATCH('Capacity Backing (Hide)'!$A192,Capacity!$Z$9:$AN$9,0))</f>
        <v>0</v>
      </c>
      <c r="L192" cm="1">
        <f t="array" ref="L192">INDEX(Capacity!$Z$10:$AN$109,COLUMN(K4),MATCH('Capacity Backing (Hide)'!$A192,Capacity!$Z$9:$AN$9,0))</f>
        <v>0</v>
      </c>
      <c r="M192" cm="1">
        <f t="array" ref="M192">INDEX(Capacity!$Z$10:$AN$109,COLUMN(L4),MATCH('Capacity Backing (Hide)'!$A192,Capacity!$Z$9:$AN$9,0))</f>
        <v>0</v>
      </c>
      <c r="N192" cm="1">
        <f t="array" ref="N192">INDEX(Capacity!$Z$10:$AN$109,COLUMN(M4),MATCH('Capacity Backing (Hide)'!$A192,Capacity!$Z$9:$AN$9,0))</f>
        <v>0</v>
      </c>
      <c r="O192" cm="1">
        <f t="array" ref="O192">INDEX(Capacity!$Z$10:$AN$109,COLUMN(N4),MATCH('Capacity Backing (Hide)'!$A192,Capacity!$Z$9:$AN$9,0))</f>
        <v>0</v>
      </c>
      <c r="P192" cm="1">
        <f t="array" ref="P192">INDEX(Capacity!$Z$10:$AN$109,COLUMN(O4),MATCH('Capacity Backing (Hide)'!$A192,Capacity!$Z$9:$AN$9,0))</f>
        <v>0</v>
      </c>
      <c r="Q192" cm="1">
        <f t="array" ref="Q192">INDEX(Capacity!$Z$10:$AN$109,COLUMN(P4),MATCH('Capacity Backing (Hide)'!$A192,Capacity!$Z$9:$AN$9,0))</f>
        <v>0</v>
      </c>
      <c r="R192" cm="1">
        <f t="array" ref="R192">INDEX(Capacity!$Z$10:$AN$109,COLUMN(Q4),MATCH('Capacity Backing (Hide)'!$A192,Capacity!$Z$9:$AN$9,0))</f>
        <v>0</v>
      </c>
      <c r="S192" cm="1">
        <f t="array" ref="S192">INDEX(Capacity!$Z$10:$AN$109,COLUMN(R4),MATCH('Capacity Backing (Hide)'!$A192,Capacity!$Z$9:$AN$9,0))</f>
        <v>0</v>
      </c>
      <c r="T192" cm="1">
        <f t="array" ref="T192">INDEX(Capacity!$Z$10:$AN$109,COLUMN(S4),MATCH('Capacity Backing (Hide)'!$A192,Capacity!$Z$9:$AN$9,0))</f>
        <v>0</v>
      </c>
      <c r="U192" cm="1">
        <f t="array" ref="U192">INDEX(Capacity!$Z$10:$AN$109,COLUMN(T4),MATCH('Capacity Backing (Hide)'!$A192,Capacity!$Z$9:$AN$9,0))</f>
        <v>0</v>
      </c>
      <c r="V192" cm="1">
        <f t="array" ref="V192">INDEX(Capacity!$Z$10:$AN$109,COLUMN(U4),MATCH('Capacity Backing (Hide)'!$A192,Capacity!$Z$9:$AN$9,0))</f>
        <v>0</v>
      </c>
      <c r="W192" cm="1">
        <f t="array" ref="W192">INDEX(Capacity!$Z$10:$AN$109,COLUMN(V4),MATCH('Capacity Backing (Hide)'!$A192,Capacity!$Z$9:$AN$9,0))</f>
        <v>0</v>
      </c>
      <c r="X192" cm="1">
        <f t="array" ref="X192">INDEX(Capacity!$Z$10:$AN$109,COLUMN(W4),MATCH('Capacity Backing (Hide)'!$A192,Capacity!$Z$9:$AN$9,0))</f>
        <v>0</v>
      </c>
      <c r="Y192" cm="1">
        <f t="array" ref="Y192">INDEX(Capacity!$Z$10:$AN$109,COLUMN(X4),MATCH('Capacity Backing (Hide)'!$A192,Capacity!$Z$9:$AN$9,0))</f>
        <v>0</v>
      </c>
      <c r="Z192" cm="1">
        <f t="array" ref="Z192">INDEX(Capacity!$Z$10:$AN$109,COLUMN(Y4),MATCH('Capacity Backing (Hide)'!$A192,Capacity!$Z$9:$AN$9,0))</f>
        <v>0</v>
      </c>
      <c r="AA192" cm="1">
        <f t="array" ref="AA192">INDEX(Capacity!$Z$10:$AN$109,COLUMN(Z4),MATCH('Capacity Backing (Hide)'!$A192,Capacity!$Z$9:$AN$9,0))</f>
        <v>0</v>
      </c>
      <c r="AB192" cm="1">
        <f t="array" ref="AB192">INDEX(Capacity!$Z$10:$AN$109,COLUMN(AA4),MATCH('Capacity Backing (Hide)'!$A192,Capacity!$Z$9:$AN$9,0))</f>
        <v>0</v>
      </c>
      <c r="AC192" cm="1">
        <f t="array" ref="AC192">INDEX(Capacity!$Z$10:$AN$109,COLUMN(AB4),MATCH('Capacity Backing (Hide)'!$A192,Capacity!$Z$9:$AN$9,0))</f>
        <v>0</v>
      </c>
      <c r="AD192" cm="1">
        <f t="array" ref="AD192">INDEX(Capacity!$Z$10:$AN$109,COLUMN(AC4),MATCH('Capacity Backing (Hide)'!$A192,Capacity!$Z$9:$AN$9,0))</f>
        <v>0</v>
      </c>
      <c r="AE192" cm="1">
        <f t="array" ref="AE192">INDEX(Capacity!$Z$10:$AN$109,COLUMN(AD4),MATCH('Capacity Backing (Hide)'!$A192,Capacity!$Z$9:$AN$9,0))</f>
        <v>0</v>
      </c>
      <c r="AF192" cm="1">
        <f t="array" ref="AF192">INDEX(Capacity!$Z$10:$AN$109,COLUMN(AE4),MATCH('Capacity Backing (Hide)'!$A192,Capacity!$Z$9:$AN$9,0))</f>
        <v>0</v>
      </c>
      <c r="AG192" cm="1">
        <f t="array" ref="AG192">INDEX(Capacity!$Z$10:$AN$109,COLUMN(AF4),MATCH('Capacity Backing (Hide)'!$A192,Capacity!$Z$9:$AN$9,0))</f>
        <v>0</v>
      </c>
      <c r="AH192" cm="1">
        <f t="array" ref="AH192">INDEX(Capacity!$Z$10:$AN$109,COLUMN(AG4),MATCH('Capacity Backing (Hide)'!$A192,Capacity!$Z$9:$AN$9,0))</f>
        <v>0</v>
      </c>
      <c r="AI192" cm="1">
        <f t="array" ref="AI192">INDEX(Capacity!$Z$10:$AN$109,COLUMN(AH4),MATCH('Capacity Backing (Hide)'!$A192,Capacity!$Z$9:$AN$9,0))</f>
        <v>0</v>
      </c>
      <c r="AJ192" cm="1">
        <f t="array" ref="AJ192">INDEX(Capacity!$Z$10:$AN$109,COLUMN(AI4),MATCH('Capacity Backing (Hide)'!$A192,Capacity!$Z$9:$AN$9,0))</f>
        <v>0</v>
      </c>
      <c r="AK192" cm="1">
        <f t="array" ref="AK192">INDEX(Capacity!$Z$10:$AN$109,COLUMN(AJ4),MATCH('Capacity Backing (Hide)'!$A192,Capacity!$Z$9:$AN$9,0))</f>
        <v>0</v>
      </c>
      <c r="AL192" cm="1">
        <f t="array" ref="AL192">INDEX(Capacity!$Z$10:$AN$109,COLUMN(AK4),MATCH('Capacity Backing (Hide)'!$A192,Capacity!$Z$9:$AN$9,0))</f>
        <v>0</v>
      </c>
      <c r="AM192" cm="1">
        <f t="array" ref="AM192">INDEX(Capacity!$Z$10:$AN$109,COLUMN(AL4),MATCH('Capacity Backing (Hide)'!$A192,Capacity!$Z$9:$AN$9,0))</f>
        <v>0</v>
      </c>
      <c r="AN192" cm="1">
        <f t="array" ref="AN192">INDEX(Capacity!$Z$10:$AN$109,COLUMN(AM4),MATCH('Capacity Backing (Hide)'!$A192,Capacity!$Z$9:$AN$9,0))</f>
        <v>0</v>
      </c>
      <c r="AO192" cm="1">
        <f t="array" ref="AO192">INDEX(Capacity!$Z$10:$AN$109,COLUMN(AN4),MATCH('Capacity Backing (Hide)'!$A192,Capacity!$Z$9:$AN$9,0))</f>
        <v>0</v>
      </c>
      <c r="AP192" cm="1">
        <f t="array" ref="AP192">INDEX(Capacity!$Z$10:$AN$109,COLUMN(AO4),MATCH('Capacity Backing (Hide)'!$A192,Capacity!$Z$9:$AN$9,0))</f>
        <v>0</v>
      </c>
      <c r="AQ192" cm="1">
        <f t="array" ref="AQ192">INDEX(Capacity!$Z$10:$AN$109,COLUMN(AP4),MATCH('Capacity Backing (Hide)'!$A192,Capacity!$Z$9:$AN$9,0))</f>
        <v>0</v>
      </c>
      <c r="AR192" cm="1">
        <f t="array" ref="AR192">INDEX(Capacity!$Z$10:$AN$109,COLUMN(AQ4),MATCH('Capacity Backing (Hide)'!$A192,Capacity!$Z$9:$AN$9,0))</f>
        <v>0</v>
      </c>
      <c r="AS192" cm="1">
        <f t="array" ref="AS192">INDEX(Capacity!$Z$10:$AN$109,COLUMN(AR4),MATCH('Capacity Backing (Hide)'!$A192,Capacity!$Z$9:$AN$9,0))</f>
        <v>0</v>
      </c>
      <c r="AT192" cm="1">
        <f t="array" ref="AT192">INDEX(Capacity!$Z$10:$AN$109,COLUMN(AS4),MATCH('Capacity Backing (Hide)'!$A192,Capacity!$Z$9:$AN$9,0))</f>
        <v>0</v>
      </c>
      <c r="AU192" cm="1">
        <f t="array" ref="AU192">INDEX(Capacity!$Z$10:$AN$109,COLUMN(AT4),MATCH('Capacity Backing (Hide)'!$A192,Capacity!$Z$9:$AN$9,0))</f>
        <v>0</v>
      </c>
      <c r="AV192" cm="1">
        <f t="array" ref="AV192">INDEX(Capacity!$Z$10:$AN$109,COLUMN(AU4),MATCH('Capacity Backing (Hide)'!$A192,Capacity!$Z$9:$AN$9,0))</f>
        <v>0</v>
      </c>
      <c r="AW192" cm="1">
        <f t="array" ref="AW192">INDEX(Capacity!$Z$10:$AN$109,COLUMN(AV4),MATCH('Capacity Backing (Hide)'!$A192,Capacity!$Z$9:$AN$9,0))</f>
        <v>0</v>
      </c>
      <c r="AX192" cm="1">
        <f t="array" ref="AX192">INDEX(Capacity!$Z$10:$AN$109,COLUMN(AW4),MATCH('Capacity Backing (Hide)'!$A192,Capacity!$Z$9:$AN$9,0))</f>
        <v>0</v>
      </c>
      <c r="AY192" cm="1">
        <f t="array" ref="AY192">INDEX(Capacity!$Z$10:$AN$109,COLUMN(AX4),MATCH('Capacity Backing (Hide)'!$A192,Capacity!$Z$9:$AN$9,0))</f>
        <v>0</v>
      </c>
      <c r="AZ192" cm="1">
        <f t="array" ref="AZ192">INDEX(Capacity!$Z$10:$AN$109,COLUMN(AY4),MATCH('Capacity Backing (Hide)'!$A192,Capacity!$Z$9:$AN$9,0))</f>
        <v>0</v>
      </c>
      <c r="BA192" cm="1">
        <f t="array" ref="BA192">INDEX(Capacity!$Z$10:$AN$109,COLUMN(AZ4),MATCH('Capacity Backing (Hide)'!$A192,Capacity!$Z$9:$AN$9,0))</f>
        <v>0</v>
      </c>
      <c r="BB192" cm="1">
        <f t="array" ref="BB192">INDEX(Capacity!$Z$10:$AN$109,COLUMN(BA4),MATCH('Capacity Backing (Hide)'!$A192,Capacity!$Z$9:$AN$9,0))</f>
        <v>0</v>
      </c>
      <c r="BC192" cm="1">
        <f t="array" ref="BC192">INDEX(Capacity!$Z$10:$AN$109,COLUMN(BB4),MATCH('Capacity Backing (Hide)'!$A192,Capacity!$Z$9:$AN$9,0))</f>
        <v>0</v>
      </c>
      <c r="BD192" cm="1">
        <f t="array" ref="BD192">INDEX(Capacity!$Z$10:$AN$109,COLUMN(BC4),MATCH('Capacity Backing (Hide)'!$A192,Capacity!$Z$9:$AN$9,0))</f>
        <v>0</v>
      </c>
      <c r="BE192" cm="1">
        <f t="array" ref="BE192">INDEX(Capacity!$Z$10:$AN$109,COLUMN(BD4),MATCH('Capacity Backing (Hide)'!$A192,Capacity!$Z$9:$AN$9,0))</f>
        <v>0</v>
      </c>
      <c r="BF192" cm="1">
        <f t="array" ref="BF192">INDEX(Capacity!$Z$10:$AN$109,COLUMN(BE4),MATCH('Capacity Backing (Hide)'!$A192,Capacity!$Z$9:$AN$9,0))</f>
        <v>0</v>
      </c>
      <c r="BG192" cm="1">
        <f t="array" ref="BG192">INDEX(Capacity!$Z$10:$AN$109,COLUMN(BF4),MATCH('Capacity Backing (Hide)'!$A192,Capacity!$Z$9:$AN$9,0))</f>
        <v>0</v>
      </c>
      <c r="BH192" cm="1">
        <f t="array" ref="BH192">INDEX(Capacity!$Z$10:$AN$109,COLUMN(BG4),MATCH('Capacity Backing (Hide)'!$A192,Capacity!$Z$9:$AN$9,0))</f>
        <v>0</v>
      </c>
      <c r="BI192" cm="1">
        <f t="array" ref="BI192">INDEX(Capacity!$Z$10:$AN$109,COLUMN(BH4),MATCH('Capacity Backing (Hide)'!$A192,Capacity!$Z$9:$AN$9,0))</f>
        <v>0</v>
      </c>
      <c r="BJ192" cm="1">
        <f t="array" ref="BJ192">INDEX(Capacity!$Z$10:$AN$109,COLUMN(BI4),MATCH('Capacity Backing (Hide)'!$A192,Capacity!$Z$9:$AN$9,0))</f>
        <v>0</v>
      </c>
      <c r="BK192" cm="1">
        <f t="array" ref="BK192">INDEX(Capacity!$Z$10:$AN$109,COLUMN(BJ4),MATCH('Capacity Backing (Hide)'!$A192,Capacity!$Z$9:$AN$9,0))</f>
        <v>0</v>
      </c>
      <c r="BL192" cm="1">
        <f t="array" ref="BL192">INDEX(Capacity!$Z$10:$AN$109,COLUMN(BK4),MATCH('Capacity Backing (Hide)'!$A192,Capacity!$Z$9:$AN$9,0))</f>
        <v>0</v>
      </c>
      <c r="BM192" cm="1">
        <f t="array" ref="BM192">INDEX(Capacity!$Z$10:$AN$109,COLUMN(BL4),MATCH('Capacity Backing (Hide)'!$A192,Capacity!$Z$9:$AN$9,0))</f>
        <v>0</v>
      </c>
      <c r="BN192" cm="1">
        <f t="array" ref="BN192">INDEX(Capacity!$Z$10:$AN$109,COLUMN(BM4),MATCH('Capacity Backing (Hide)'!$A192,Capacity!$Z$9:$AN$9,0))</f>
        <v>0</v>
      </c>
      <c r="BO192" cm="1">
        <f t="array" ref="BO192">INDEX(Capacity!$Z$10:$AN$109,COLUMN(BN4),MATCH('Capacity Backing (Hide)'!$A192,Capacity!$Z$9:$AN$9,0))</f>
        <v>0</v>
      </c>
      <c r="BP192" cm="1">
        <f t="array" ref="BP192">INDEX(Capacity!$Z$10:$AN$109,COLUMN(BO4),MATCH('Capacity Backing (Hide)'!$A192,Capacity!$Z$9:$AN$9,0))</f>
        <v>0</v>
      </c>
      <c r="BQ192" cm="1">
        <f t="array" ref="BQ192">INDEX(Capacity!$Z$10:$AN$109,COLUMN(BP4),MATCH('Capacity Backing (Hide)'!$A192,Capacity!$Z$9:$AN$9,0))</f>
        <v>0</v>
      </c>
      <c r="BR192" cm="1">
        <f t="array" ref="BR192">INDEX(Capacity!$Z$10:$AN$109,COLUMN(BQ4),MATCH('Capacity Backing (Hide)'!$A192,Capacity!$Z$9:$AN$9,0))</f>
        <v>0</v>
      </c>
      <c r="BS192" cm="1">
        <f t="array" ref="BS192">INDEX(Capacity!$Z$10:$AN$109,COLUMN(BR4),MATCH('Capacity Backing (Hide)'!$A192,Capacity!$Z$9:$AN$9,0))</f>
        <v>0</v>
      </c>
      <c r="BT192" cm="1">
        <f t="array" ref="BT192">INDEX(Capacity!$Z$10:$AN$109,COLUMN(BS4),MATCH('Capacity Backing (Hide)'!$A192,Capacity!$Z$9:$AN$9,0))</f>
        <v>0</v>
      </c>
      <c r="BU192" cm="1">
        <f t="array" ref="BU192">INDEX(Capacity!$Z$10:$AN$109,COLUMN(BT4),MATCH('Capacity Backing (Hide)'!$A192,Capacity!$Z$9:$AN$9,0))</f>
        <v>0</v>
      </c>
      <c r="BV192" cm="1">
        <f t="array" ref="BV192">INDEX(Capacity!$Z$10:$AN$109,COLUMN(BU4),MATCH('Capacity Backing (Hide)'!$A192,Capacity!$Z$9:$AN$9,0))</f>
        <v>0</v>
      </c>
      <c r="BW192" cm="1">
        <f t="array" ref="BW192">INDEX(Capacity!$Z$10:$AN$109,COLUMN(BV4),MATCH('Capacity Backing (Hide)'!$A192,Capacity!$Z$9:$AN$9,0))</f>
        <v>0</v>
      </c>
      <c r="BX192" cm="1">
        <f t="array" ref="BX192">INDEX(Capacity!$Z$10:$AN$109,COLUMN(BW4),MATCH('Capacity Backing (Hide)'!$A192,Capacity!$Z$9:$AN$9,0))</f>
        <v>0</v>
      </c>
      <c r="BY192" cm="1">
        <f t="array" ref="BY192">INDEX(Capacity!$Z$10:$AN$109,COLUMN(BX4),MATCH('Capacity Backing (Hide)'!$A192,Capacity!$Z$9:$AN$9,0))</f>
        <v>0</v>
      </c>
      <c r="BZ192" cm="1">
        <f t="array" ref="BZ192">INDEX(Capacity!$Z$10:$AN$109,COLUMN(BY4),MATCH('Capacity Backing (Hide)'!$A192,Capacity!$Z$9:$AN$9,0))</f>
        <v>0</v>
      </c>
      <c r="CA192" cm="1">
        <f t="array" ref="CA192">INDEX(Capacity!$Z$10:$AN$109,COLUMN(BZ4),MATCH('Capacity Backing (Hide)'!$A192,Capacity!$Z$9:$AN$9,0))</f>
        <v>0</v>
      </c>
      <c r="CB192" cm="1">
        <f t="array" ref="CB192">INDEX(Capacity!$Z$10:$AN$109,COLUMN(CA4),MATCH('Capacity Backing (Hide)'!$A192,Capacity!$Z$9:$AN$9,0))</f>
        <v>0</v>
      </c>
      <c r="CC192" cm="1">
        <f t="array" ref="CC192">INDEX(Capacity!$Z$10:$AN$109,COLUMN(CB4),MATCH('Capacity Backing (Hide)'!$A192,Capacity!$Z$9:$AN$9,0))</f>
        <v>0</v>
      </c>
      <c r="CD192" cm="1">
        <f t="array" ref="CD192">INDEX(Capacity!$Z$10:$AN$109,COLUMN(CC4),MATCH('Capacity Backing (Hide)'!$A192,Capacity!$Z$9:$AN$9,0))</f>
        <v>0</v>
      </c>
      <c r="CE192" cm="1">
        <f t="array" ref="CE192">INDEX(Capacity!$Z$10:$AN$109,COLUMN(CD4),MATCH('Capacity Backing (Hide)'!$A192,Capacity!$Z$9:$AN$9,0))</f>
        <v>0</v>
      </c>
      <c r="CF192" cm="1">
        <f t="array" ref="CF192">INDEX(Capacity!$Z$10:$AN$109,COLUMN(CE4),MATCH('Capacity Backing (Hide)'!$A192,Capacity!$Z$9:$AN$9,0))</f>
        <v>0</v>
      </c>
      <c r="CG192" cm="1">
        <f t="array" ref="CG192">INDEX(Capacity!$Z$10:$AN$109,COLUMN(CF4),MATCH('Capacity Backing (Hide)'!$A192,Capacity!$Z$9:$AN$9,0))</f>
        <v>0</v>
      </c>
      <c r="CH192" cm="1">
        <f t="array" ref="CH192">INDEX(Capacity!$Z$10:$AN$109,COLUMN(CG4),MATCH('Capacity Backing (Hide)'!$A192,Capacity!$Z$9:$AN$9,0))</f>
        <v>0</v>
      </c>
      <c r="CI192" cm="1">
        <f t="array" ref="CI192">INDEX(Capacity!$Z$10:$AN$109,COLUMN(CH4),MATCH('Capacity Backing (Hide)'!$A192,Capacity!$Z$9:$AN$9,0))</f>
        <v>0</v>
      </c>
      <c r="CJ192" cm="1">
        <f t="array" ref="CJ192">INDEX(Capacity!$Z$10:$AN$109,COLUMN(CI4),MATCH('Capacity Backing (Hide)'!$A192,Capacity!$Z$9:$AN$9,0))</f>
        <v>0</v>
      </c>
      <c r="CK192" cm="1">
        <f t="array" ref="CK192">INDEX(Capacity!$Z$10:$AN$109,COLUMN(CJ4),MATCH('Capacity Backing (Hide)'!$A192,Capacity!$Z$9:$AN$9,0))</f>
        <v>0</v>
      </c>
      <c r="CL192" cm="1">
        <f t="array" ref="CL192">INDEX(Capacity!$Z$10:$AN$109,COLUMN(CK4),MATCH('Capacity Backing (Hide)'!$A192,Capacity!$Z$9:$AN$9,0))</f>
        <v>0</v>
      </c>
      <c r="CM192" cm="1">
        <f t="array" ref="CM192">INDEX(Capacity!$Z$10:$AN$109,COLUMN(CL4),MATCH('Capacity Backing (Hide)'!$A192,Capacity!$Z$9:$AN$9,0))</f>
        <v>0</v>
      </c>
      <c r="CN192" cm="1">
        <f t="array" ref="CN192">INDEX(Capacity!$Z$10:$AN$109,COLUMN(CM4),MATCH('Capacity Backing (Hide)'!$A192,Capacity!$Z$9:$AN$9,0))</f>
        <v>0</v>
      </c>
      <c r="CO192" cm="1">
        <f t="array" ref="CO192">INDEX(Capacity!$Z$10:$AN$109,COLUMN(CN4),MATCH('Capacity Backing (Hide)'!$A192,Capacity!$Z$9:$AN$9,0))</f>
        <v>0</v>
      </c>
      <c r="CP192" cm="1">
        <f t="array" ref="CP192">INDEX(Capacity!$Z$10:$AN$109,COLUMN(CO4),MATCH('Capacity Backing (Hide)'!$A192,Capacity!$Z$9:$AN$9,0))</f>
        <v>0</v>
      </c>
      <c r="CQ192" cm="1">
        <f t="array" ref="CQ192">INDEX(Capacity!$Z$10:$AN$109,COLUMN(CP4),MATCH('Capacity Backing (Hide)'!$A192,Capacity!$Z$9:$AN$9,0))</f>
        <v>0</v>
      </c>
      <c r="CR192" cm="1">
        <f t="array" ref="CR192">INDEX(Capacity!$Z$10:$AN$109,COLUMN(CQ4),MATCH('Capacity Backing (Hide)'!$A192,Capacity!$Z$9:$AN$9,0))</f>
        <v>0</v>
      </c>
      <c r="CS192" cm="1">
        <f t="array" ref="CS192">INDEX(Capacity!$Z$10:$AN$109,COLUMN(CR4),MATCH('Capacity Backing (Hide)'!$A192,Capacity!$Z$9:$AN$9,0))</f>
        <v>0</v>
      </c>
      <c r="CT192" cm="1">
        <f t="array" ref="CT192">INDEX(Capacity!$Z$10:$AN$109,COLUMN(CS4),MATCH('Capacity Backing (Hide)'!$A192,Capacity!$Z$9:$AN$9,0))</f>
        <v>0</v>
      </c>
      <c r="CU192" cm="1">
        <f t="array" ref="CU192">INDEX(Capacity!$Z$10:$AN$109,COLUMN(CT4),MATCH('Capacity Backing (Hide)'!$A192,Capacity!$Z$9:$AN$9,0))</f>
        <v>0</v>
      </c>
      <c r="CV192" cm="1">
        <f t="array" ref="CV192">INDEX(Capacity!$Z$10:$AN$109,COLUMN(CU4),MATCH('Capacity Backing (Hide)'!$A192,Capacity!$Z$9:$AN$9,0))</f>
        <v>0</v>
      </c>
      <c r="CW192" cm="1">
        <f t="array" ref="CW192">INDEX(Capacity!$Z$10:$AN$109,COLUMN(CV4),MATCH('Capacity Backing (Hide)'!$A192,Capacity!$Z$9:$AN$9,0))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INDEX(Capacity!$Z$10:$AN$109,COLUMN(A5),MATCH('Capacity Backing (Hide)'!$A193,Capacity!$Z$9:$AN$9,0))</f>
        <v>0</v>
      </c>
      <c r="C193" cm="1">
        <f t="array" ref="C193">INDEX(Capacity!$Z$10:$AN$109,COLUMN(B5),MATCH('Capacity Backing (Hide)'!$A193,Capacity!$Z$9:$AN$9,0))</f>
        <v>0</v>
      </c>
      <c r="D193" cm="1">
        <f t="array" ref="D193">INDEX(Capacity!$Z$10:$AN$109,COLUMN(C5),MATCH('Capacity Backing (Hide)'!$A193,Capacity!$Z$9:$AN$9,0))</f>
        <v>0</v>
      </c>
      <c r="E193" cm="1">
        <f t="array" ref="E193">INDEX(Capacity!$Z$10:$AN$109,COLUMN(D5),MATCH('Capacity Backing (Hide)'!$A193,Capacity!$Z$9:$AN$9,0))</f>
        <v>0</v>
      </c>
      <c r="F193" cm="1">
        <f t="array" ref="F193">INDEX(Capacity!$Z$10:$AN$109,COLUMN(E5),MATCH('Capacity Backing (Hide)'!$A193,Capacity!$Z$9:$AN$9,0))</f>
        <v>0</v>
      </c>
      <c r="G193" cm="1">
        <f t="array" ref="G193">INDEX(Capacity!$Z$10:$AN$109,COLUMN(F5),MATCH('Capacity Backing (Hide)'!$A193,Capacity!$Z$9:$AN$9,0))</f>
        <v>0</v>
      </c>
      <c r="H193" cm="1">
        <f t="array" ref="H193">INDEX(Capacity!$Z$10:$AN$109,COLUMN(G5),MATCH('Capacity Backing (Hide)'!$A193,Capacity!$Z$9:$AN$9,0))</f>
        <v>0</v>
      </c>
      <c r="I193" cm="1">
        <f t="array" ref="I193">INDEX(Capacity!$Z$10:$AN$109,COLUMN(H5),MATCH('Capacity Backing (Hide)'!$A193,Capacity!$Z$9:$AN$9,0))</f>
        <v>0</v>
      </c>
      <c r="J193" cm="1">
        <f t="array" ref="J193">INDEX(Capacity!$Z$10:$AN$109,COLUMN(I5),MATCH('Capacity Backing (Hide)'!$A193,Capacity!$Z$9:$AN$9,0))</f>
        <v>0</v>
      </c>
      <c r="K193" cm="1">
        <f t="array" ref="K193">INDEX(Capacity!$Z$10:$AN$109,COLUMN(J5),MATCH('Capacity Backing (Hide)'!$A193,Capacity!$Z$9:$AN$9,0))</f>
        <v>0</v>
      </c>
      <c r="L193" cm="1">
        <f t="array" ref="L193">INDEX(Capacity!$Z$10:$AN$109,COLUMN(K5),MATCH('Capacity Backing (Hide)'!$A193,Capacity!$Z$9:$AN$9,0))</f>
        <v>0</v>
      </c>
      <c r="M193" cm="1">
        <f t="array" ref="M193">INDEX(Capacity!$Z$10:$AN$109,COLUMN(L5),MATCH('Capacity Backing (Hide)'!$A193,Capacity!$Z$9:$AN$9,0))</f>
        <v>0</v>
      </c>
      <c r="N193" cm="1">
        <f t="array" ref="N193">INDEX(Capacity!$Z$10:$AN$109,COLUMN(M5),MATCH('Capacity Backing (Hide)'!$A193,Capacity!$Z$9:$AN$9,0))</f>
        <v>0</v>
      </c>
      <c r="O193" cm="1">
        <f t="array" ref="O193">INDEX(Capacity!$Z$10:$AN$109,COLUMN(N5),MATCH('Capacity Backing (Hide)'!$A193,Capacity!$Z$9:$AN$9,0))</f>
        <v>0</v>
      </c>
      <c r="P193" cm="1">
        <f t="array" ref="P193">INDEX(Capacity!$Z$10:$AN$109,COLUMN(O5),MATCH('Capacity Backing (Hide)'!$A193,Capacity!$Z$9:$AN$9,0))</f>
        <v>0</v>
      </c>
      <c r="Q193" cm="1">
        <f t="array" ref="Q193">INDEX(Capacity!$Z$10:$AN$109,COLUMN(P5),MATCH('Capacity Backing (Hide)'!$A193,Capacity!$Z$9:$AN$9,0))</f>
        <v>0</v>
      </c>
      <c r="R193" cm="1">
        <f t="array" ref="R193">INDEX(Capacity!$Z$10:$AN$109,COLUMN(Q5),MATCH('Capacity Backing (Hide)'!$A193,Capacity!$Z$9:$AN$9,0))</f>
        <v>0</v>
      </c>
      <c r="S193" cm="1">
        <f t="array" ref="S193">INDEX(Capacity!$Z$10:$AN$109,COLUMN(R5),MATCH('Capacity Backing (Hide)'!$A193,Capacity!$Z$9:$AN$9,0))</f>
        <v>0</v>
      </c>
      <c r="T193" cm="1">
        <f t="array" ref="T193">INDEX(Capacity!$Z$10:$AN$109,COLUMN(S5),MATCH('Capacity Backing (Hide)'!$A193,Capacity!$Z$9:$AN$9,0))</f>
        <v>0</v>
      </c>
      <c r="U193" cm="1">
        <f t="array" ref="U193">INDEX(Capacity!$Z$10:$AN$109,COLUMN(T5),MATCH('Capacity Backing (Hide)'!$A193,Capacity!$Z$9:$AN$9,0))</f>
        <v>0</v>
      </c>
      <c r="V193" cm="1">
        <f t="array" ref="V193">INDEX(Capacity!$Z$10:$AN$109,COLUMN(U5),MATCH('Capacity Backing (Hide)'!$A193,Capacity!$Z$9:$AN$9,0))</f>
        <v>0</v>
      </c>
      <c r="W193" cm="1">
        <f t="array" ref="W193">INDEX(Capacity!$Z$10:$AN$109,COLUMN(V5),MATCH('Capacity Backing (Hide)'!$A193,Capacity!$Z$9:$AN$9,0))</f>
        <v>0</v>
      </c>
      <c r="X193" cm="1">
        <f t="array" ref="X193">INDEX(Capacity!$Z$10:$AN$109,COLUMN(W5),MATCH('Capacity Backing (Hide)'!$A193,Capacity!$Z$9:$AN$9,0))</f>
        <v>0</v>
      </c>
      <c r="Y193" cm="1">
        <f t="array" ref="Y193">INDEX(Capacity!$Z$10:$AN$109,COLUMN(X5),MATCH('Capacity Backing (Hide)'!$A193,Capacity!$Z$9:$AN$9,0))</f>
        <v>0</v>
      </c>
      <c r="Z193" cm="1">
        <f t="array" ref="Z193">INDEX(Capacity!$Z$10:$AN$109,COLUMN(Y5),MATCH('Capacity Backing (Hide)'!$A193,Capacity!$Z$9:$AN$9,0))</f>
        <v>0</v>
      </c>
      <c r="AA193" cm="1">
        <f t="array" ref="AA193">INDEX(Capacity!$Z$10:$AN$109,COLUMN(Z5),MATCH('Capacity Backing (Hide)'!$A193,Capacity!$Z$9:$AN$9,0))</f>
        <v>0</v>
      </c>
      <c r="AB193" cm="1">
        <f t="array" ref="AB193">INDEX(Capacity!$Z$10:$AN$109,COLUMN(AA5),MATCH('Capacity Backing (Hide)'!$A193,Capacity!$Z$9:$AN$9,0))</f>
        <v>0</v>
      </c>
      <c r="AC193" cm="1">
        <f t="array" ref="AC193">INDEX(Capacity!$Z$10:$AN$109,COLUMN(AB5),MATCH('Capacity Backing (Hide)'!$A193,Capacity!$Z$9:$AN$9,0))</f>
        <v>0</v>
      </c>
      <c r="AD193" cm="1">
        <f t="array" ref="AD193">INDEX(Capacity!$Z$10:$AN$109,COLUMN(AC5),MATCH('Capacity Backing (Hide)'!$A193,Capacity!$Z$9:$AN$9,0))</f>
        <v>0</v>
      </c>
      <c r="AE193" cm="1">
        <f t="array" ref="AE193">INDEX(Capacity!$Z$10:$AN$109,COLUMN(AD5),MATCH('Capacity Backing (Hide)'!$A193,Capacity!$Z$9:$AN$9,0))</f>
        <v>0</v>
      </c>
      <c r="AF193" cm="1">
        <f t="array" ref="AF193">INDEX(Capacity!$Z$10:$AN$109,COLUMN(AE5),MATCH('Capacity Backing (Hide)'!$A193,Capacity!$Z$9:$AN$9,0))</f>
        <v>0</v>
      </c>
      <c r="AG193" cm="1">
        <f t="array" ref="AG193">INDEX(Capacity!$Z$10:$AN$109,COLUMN(AF5),MATCH('Capacity Backing (Hide)'!$A193,Capacity!$Z$9:$AN$9,0))</f>
        <v>0</v>
      </c>
      <c r="AH193" cm="1">
        <f t="array" ref="AH193">INDEX(Capacity!$Z$10:$AN$109,COLUMN(AG5),MATCH('Capacity Backing (Hide)'!$A193,Capacity!$Z$9:$AN$9,0))</f>
        <v>0</v>
      </c>
      <c r="AI193" cm="1">
        <f t="array" ref="AI193">INDEX(Capacity!$Z$10:$AN$109,COLUMN(AH5),MATCH('Capacity Backing (Hide)'!$A193,Capacity!$Z$9:$AN$9,0))</f>
        <v>0</v>
      </c>
      <c r="AJ193" cm="1">
        <f t="array" ref="AJ193">INDEX(Capacity!$Z$10:$AN$109,COLUMN(AI5),MATCH('Capacity Backing (Hide)'!$A193,Capacity!$Z$9:$AN$9,0))</f>
        <v>0</v>
      </c>
      <c r="AK193" cm="1">
        <f t="array" ref="AK193">INDEX(Capacity!$Z$10:$AN$109,COLUMN(AJ5),MATCH('Capacity Backing (Hide)'!$A193,Capacity!$Z$9:$AN$9,0))</f>
        <v>0</v>
      </c>
      <c r="AL193" cm="1">
        <f t="array" ref="AL193">INDEX(Capacity!$Z$10:$AN$109,COLUMN(AK5),MATCH('Capacity Backing (Hide)'!$A193,Capacity!$Z$9:$AN$9,0))</f>
        <v>0</v>
      </c>
      <c r="AM193" cm="1">
        <f t="array" ref="AM193">INDEX(Capacity!$Z$10:$AN$109,COLUMN(AL5),MATCH('Capacity Backing (Hide)'!$A193,Capacity!$Z$9:$AN$9,0))</f>
        <v>0</v>
      </c>
      <c r="AN193" cm="1">
        <f t="array" ref="AN193">INDEX(Capacity!$Z$10:$AN$109,COLUMN(AM5),MATCH('Capacity Backing (Hide)'!$A193,Capacity!$Z$9:$AN$9,0))</f>
        <v>0</v>
      </c>
      <c r="AO193" cm="1">
        <f t="array" ref="AO193">INDEX(Capacity!$Z$10:$AN$109,COLUMN(AN5),MATCH('Capacity Backing (Hide)'!$A193,Capacity!$Z$9:$AN$9,0))</f>
        <v>0</v>
      </c>
      <c r="AP193" cm="1">
        <f t="array" ref="AP193">INDEX(Capacity!$Z$10:$AN$109,COLUMN(AO5),MATCH('Capacity Backing (Hide)'!$A193,Capacity!$Z$9:$AN$9,0))</f>
        <v>0</v>
      </c>
      <c r="AQ193" cm="1">
        <f t="array" ref="AQ193">INDEX(Capacity!$Z$10:$AN$109,COLUMN(AP5),MATCH('Capacity Backing (Hide)'!$A193,Capacity!$Z$9:$AN$9,0))</f>
        <v>0</v>
      </c>
      <c r="AR193" cm="1">
        <f t="array" ref="AR193">INDEX(Capacity!$Z$10:$AN$109,COLUMN(AQ5),MATCH('Capacity Backing (Hide)'!$A193,Capacity!$Z$9:$AN$9,0))</f>
        <v>0</v>
      </c>
      <c r="AS193" cm="1">
        <f t="array" ref="AS193">INDEX(Capacity!$Z$10:$AN$109,COLUMN(AR5),MATCH('Capacity Backing (Hide)'!$A193,Capacity!$Z$9:$AN$9,0))</f>
        <v>0</v>
      </c>
      <c r="AT193" cm="1">
        <f t="array" ref="AT193">INDEX(Capacity!$Z$10:$AN$109,COLUMN(AS5),MATCH('Capacity Backing (Hide)'!$A193,Capacity!$Z$9:$AN$9,0))</f>
        <v>0</v>
      </c>
      <c r="AU193" cm="1">
        <f t="array" ref="AU193">INDEX(Capacity!$Z$10:$AN$109,COLUMN(AT5),MATCH('Capacity Backing (Hide)'!$A193,Capacity!$Z$9:$AN$9,0))</f>
        <v>0</v>
      </c>
      <c r="AV193" cm="1">
        <f t="array" ref="AV193">INDEX(Capacity!$Z$10:$AN$109,COLUMN(AU5),MATCH('Capacity Backing (Hide)'!$A193,Capacity!$Z$9:$AN$9,0))</f>
        <v>0</v>
      </c>
      <c r="AW193" cm="1">
        <f t="array" ref="AW193">INDEX(Capacity!$Z$10:$AN$109,COLUMN(AV5),MATCH('Capacity Backing (Hide)'!$A193,Capacity!$Z$9:$AN$9,0))</f>
        <v>0</v>
      </c>
      <c r="AX193" cm="1">
        <f t="array" ref="AX193">INDEX(Capacity!$Z$10:$AN$109,COLUMN(AW5),MATCH('Capacity Backing (Hide)'!$A193,Capacity!$Z$9:$AN$9,0))</f>
        <v>0</v>
      </c>
      <c r="AY193" cm="1">
        <f t="array" ref="AY193">INDEX(Capacity!$Z$10:$AN$109,COLUMN(AX5),MATCH('Capacity Backing (Hide)'!$A193,Capacity!$Z$9:$AN$9,0))</f>
        <v>0</v>
      </c>
      <c r="AZ193" cm="1">
        <f t="array" ref="AZ193">INDEX(Capacity!$Z$10:$AN$109,COLUMN(AY5),MATCH('Capacity Backing (Hide)'!$A193,Capacity!$Z$9:$AN$9,0))</f>
        <v>0</v>
      </c>
      <c r="BA193" cm="1">
        <f t="array" ref="BA193">INDEX(Capacity!$Z$10:$AN$109,COLUMN(AZ5),MATCH('Capacity Backing (Hide)'!$A193,Capacity!$Z$9:$AN$9,0))</f>
        <v>0</v>
      </c>
      <c r="BB193" cm="1">
        <f t="array" ref="BB193">INDEX(Capacity!$Z$10:$AN$109,COLUMN(BA5),MATCH('Capacity Backing (Hide)'!$A193,Capacity!$Z$9:$AN$9,0))</f>
        <v>0</v>
      </c>
      <c r="BC193" cm="1">
        <f t="array" ref="BC193">INDEX(Capacity!$Z$10:$AN$109,COLUMN(BB5),MATCH('Capacity Backing (Hide)'!$A193,Capacity!$Z$9:$AN$9,0))</f>
        <v>0</v>
      </c>
      <c r="BD193" cm="1">
        <f t="array" ref="BD193">INDEX(Capacity!$Z$10:$AN$109,COLUMN(BC5),MATCH('Capacity Backing (Hide)'!$A193,Capacity!$Z$9:$AN$9,0))</f>
        <v>0</v>
      </c>
      <c r="BE193" cm="1">
        <f t="array" ref="BE193">INDEX(Capacity!$Z$10:$AN$109,COLUMN(BD5),MATCH('Capacity Backing (Hide)'!$A193,Capacity!$Z$9:$AN$9,0))</f>
        <v>0</v>
      </c>
      <c r="BF193" cm="1">
        <f t="array" ref="BF193">INDEX(Capacity!$Z$10:$AN$109,COLUMN(BE5),MATCH('Capacity Backing (Hide)'!$A193,Capacity!$Z$9:$AN$9,0))</f>
        <v>0</v>
      </c>
      <c r="BG193" cm="1">
        <f t="array" ref="BG193">INDEX(Capacity!$Z$10:$AN$109,COLUMN(BF5),MATCH('Capacity Backing (Hide)'!$A193,Capacity!$Z$9:$AN$9,0))</f>
        <v>0</v>
      </c>
      <c r="BH193" cm="1">
        <f t="array" ref="BH193">INDEX(Capacity!$Z$10:$AN$109,COLUMN(BG5),MATCH('Capacity Backing (Hide)'!$A193,Capacity!$Z$9:$AN$9,0))</f>
        <v>0</v>
      </c>
      <c r="BI193" cm="1">
        <f t="array" ref="BI193">INDEX(Capacity!$Z$10:$AN$109,COLUMN(BH5),MATCH('Capacity Backing (Hide)'!$A193,Capacity!$Z$9:$AN$9,0))</f>
        <v>0</v>
      </c>
      <c r="BJ193" cm="1">
        <f t="array" ref="BJ193">INDEX(Capacity!$Z$10:$AN$109,COLUMN(BI5),MATCH('Capacity Backing (Hide)'!$A193,Capacity!$Z$9:$AN$9,0))</f>
        <v>0</v>
      </c>
      <c r="BK193" cm="1">
        <f t="array" ref="BK193">INDEX(Capacity!$Z$10:$AN$109,COLUMN(BJ5),MATCH('Capacity Backing (Hide)'!$A193,Capacity!$Z$9:$AN$9,0))</f>
        <v>0</v>
      </c>
      <c r="BL193" cm="1">
        <f t="array" ref="BL193">INDEX(Capacity!$Z$10:$AN$109,COLUMN(BK5),MATCH('Capacity Backing (Hide)'!$A193,Capacity!$Z$9:$AN$9,0))</f>
        <v>0</v>
      </c>
      <c r="BM193" cm="1">
        <f t="array" ref="BM193">INDEX(Capacity!$Z$10:$AN$109,COLUMN(BL5),MATCH('Capacity Backing (Hide)'!$A193,Capacity!$Z$9:$AN$9,0))</f>
        <v>0</v>
      </c>
      <c r="BN193" cm="1">
        <f t="array" ref="BN193">INDEX(Capacity!$Z$10:$AN$109,COLUMN(BM5),MATCH('Capacity Backing (Hide)'!$A193,Capacity!$Z$9:$AN$9,0))</f>
        <v>0</v>
      </c>
      <c r="BO193" cm="1">
        <f t="array" ref="BO193">INDEX(Capacity!$Z$10:$AN$109,COLUMN(BN5),MATCH('Capacity Backing (Hide)'!$A193,Capacity!$Z$9:$AN$9,0))</f>
        <v>0</v>
      </c>
      <c r="BP193" cm="1">
        <f t="array" ref="BP193">INDEX(Capacity!$Z$10:$AN$109,COLUMN(BO5),MATCH('Capacity Backing (Hide)'!$A193,Capacity!$Z$9:$AN$9,0))</f>
        <v>0</v>
      </c>
      <c r="BQ193" cm="1">
        <f t="array" ref="BQ193">INDEX(Capacity!$Z$10:$AN$109,COLUMN(BP5),MATCH('Capacity Backing (Hide)'!$A193,Capacity!$Z$9:$AN$9,0))</f>
        <v>0</v>
      </c>
      <c r="BR193" cm="1">
        <f t="array" ref="BR193">INDEX(Capacity!$Z$10:$AN$109,COLUMN(BQ5),MATCH('Capacity Backing (Hide)'!$A193,Capacity!$Z$9:$AN$9,0))</f>
        <v>0</v>
      </c>
      <c r="BS193" cm="1">
        <f t="array" ref="BS193">INDEX(Capacity!$Z$10:$AN$109,COLUMN(BR5),MATCH('Capacity Backing (Hide)'!$A193,Capacity!$Z$9:$AN$9,0))</f>
        <v>0</v>
      </c>
      <c r="BT193" cm="1">
        <f t="array" ref="BT193">INDEX(Capacity!$Z$10:$AN$109,COLUMN(BS5),MATCH('Capacity Backing (Hide)'!$A193,Capacity!$Z$9:$AN$9,0))</f>
        <v>0</v>
      </c>
      <c r="BU193" cm="1">
        <f t="array" ref="BU193">INDEX(Capacity!$Z$10:$AN$109,COLUMN(BT5),MATCH('Capacity Backing (Hide)'!$A193,Capacity!$Z$9:$AN$9,0))</f>
        <v>0</v>
      </c>
      <c r="BV193" cm="1">
        <f t="array" ref="BV193">INDEX(Capacity!$Z$10:$AN$109,COLUMN(BU5),MATCH('Capacity Backing (Hide)'!$A193,Capacity!$Z$9:$AN$9,0))</f>
        <v>0</v>
      </c>
      <c r="BW193" cm="1">
        <f t="array" ref="BW193">INDEX(Capacity!$Z$10:$AN$109,COLUMN(BV5),MATCH('Capacity Backing (Hide)'!$A193,Capacity!$Z$9:$AN$9,0))</f>
        <v>0</v>
      </c>
      <c r="BX193" cm="1">
        <f t="array" ref="BX193">INDEX(Capacity!$Z$10:$AN$109,COLUMN(BW5),MATCH('Capacity Backing (Hide)'!$A193,Capacity!$Z$9:$AN$9,0))</f>
        <v>0</v>
      </c>
      <c r="BY193" cm="1">
        <f t="array" ref="BY193">INDEX(Capacity!$Z$10:$AN$109,COLUMN(BX5),MATCH('Capacity Backing (Hide)'!$A193,Capacity!$Z$9:$AN$9,0))</f>
        <v>0</v>
      </c>
      <c r="BZ193" cm="1">
        <f t="array" ref="BZ193">INDEX(Capacity!$Z$10:$AN$109,COLUMN(BY5),MATCH('Capacity Backing (Hide)'!$A193,Capacity!$Z$9:$AN$9,0))</f>
        <v>0</v>
      </c>
      <c r="CA193" cm="1">
        <f t="array" ref="CA193">INDEX(Capacity!$Z$10:$AN$109,COLUMN(BZ5),MATCH('Capacity Backing (Hide)'!$A193,Capacity!$Z$9:$AN$9,0))</f>
        <v>0</v>
      </c>
      <c r="CB193" cm="1">
        <f t="array" ref="CB193">INDEX(Capacity!$Z$10:$AN$109,COLUMN(CA5),MATCH('Capacity Backing (Hide)'!$A193,Capacity!$Z$9:$AN$9,0))</f>
        <v>0</v>
      </c>
      <c r="CC193" cm="1">
        <f t="array" ref="CC193">INDEX(Capacity!$Z$10:$AN$109,COLUMN(CB5),MATCH('Capacity Backing (Hide)'!$A193,Capacity!$Z$9:$AN$9,0))</f>
        <v>0</v>
      </c>
      <c r="CD193" cm="1">
        <f t="array" ref="CD193">INDEX(Capacity!$Z$10:$AN$109,COLUMN(CC5),MATCH('Capacity Backing (Hide)'!$A193,Capacity!$Z$9:$AN$9,0))</f>
        <v>0</v>
      </c>
      <c r="CE193" cm="1">
        <f t="array" ref="CE193">INDEX(Capacity!$Z$10:$AN$109,COLUMN(CD5),MATCH('Capacity Backing (Hide)'!$A193,Capacity!$Z$9:$AN$9,0))</f>
        <v>0</v>
      </c>
      <c r="CF193" cm="1">
        <f t="array" ref="CF193">INDEX(Capacity!$Z$10:$AN$109,COLUMN(CE5),MATCH('Capacity Backing (Hide)'!$A193,Capacity!$Z$9:$AN$9,0))</f>
        <v>0</v>
      </c>
      <c r="CG193" cm="1">
        <f t="array" ref="CG193">INDEX(Capacity!$Z$10:$AN$109,COLUMN(CF5),MATCH('Capacity Backing (Hide)'!$A193,Capacity!$Z$9:$AN$9,0))</f>
        <v>0</v>
      </c>
      <c r="CH193" cm="1">
        <f t="array" ref="CH193">INDEX(Capacity!$Z$10:$AN$109,COLUMN(CG5),MATCH('Capacity Backing (Hide)'!$A193,Capacity!$Z$9:$AN$9,0))</f>
        <v>0</v>
      </c>
      <c r="CI193" cm="1">
        <f t="array" ref="CI193">INDEX(Capacity!$Z$10:$AN$109,COLUMN(CH5),MATCH('Capacity Backing (Hide)'!$A193,Capacity!$Z$9:$AN$9,0))</f>
        <v>0</v>
      </c>
      <c r="CJ193" cm="1">
        <f t="array" ref="CJ193">INDEX(Capacity!$Z$10:$AN$109,COLUMN(CI5),MATCH('Capacity Backing (Hide)'!$A193,Capacity!$Z$9:$AN$9,0))</f>
        <v>0</v>
      </c>
      <c r="CK193" cm="1">
        <f t="array" ref="CK193">INDEX(Capacity!$Z$10:$AN$109,COLUMN(CJ5),MATCH('Capacity Backing (Hide)'!$A193,Capacity!$Z$9:$AN$9,0))</f>
        <v>0</v>
      </c>
      <c r="CL193" cm="1">
        <f t="array" ref="CL193">INDEX(Capacity!$Z$10:$AN$109,COLUMN(CK5),MATCH('Capacity Backing (Hide)'!$A193,Capacity!$Z$9:$AN$9,0))</f>
        <v>0</v>
      </c>
      <c r="CM193" cm="1">
        <f t="array" ref="CM193">INDEX(Capacity!$Z$10:$AN$109,COLUMN(CL5),MATCH('Capacity Backing (Hide)'!$A193,Capacity!$Z$9:$AN$9,0))</f>
        <v>0</v>
      </c>
      <c r="CN193" cm="1">
        <f t="array" ref="CN193">INDEX(Capacity!$Z$10:$AN$109,COLUMN(CM5),MATCH('Capacity Backing (Hide)'!$A193,Capacity!$Z$9:$AN$9,0))</f>
        <v>0</v>
      </c>
      <c r="CO193" cm="1">
        <f t="array" ref="CO193">INDEX(Capacity!$Z$10:$AN$109,COLUMN(CN5),MATCH('Capacity Backing (Hide)'!$A193,Capacity!$Z$9:$AN$9,0))</f>
        <v>0</v>
      </c>
      <c r="CP193" cm="1">
        <f t="array" ref="CP193">INDEX(Capacity!$Z$10:$AN$109,COLUMN(CO5),MATCH('Capacity Backing (Hide)'!$A193,Capacity!$Z$9:$AN$9,0))</f>
        <v>0</v>
      </c>
      <c r="CQ193" cm="1">
        <f t="array" ref="CQ193">INDEX(Capacity!$Z$10:$AN$109,COLUMN(CP5),MATCH('Capacity Backing (Hide)'!$A193,Capacity!$Z$9:$AN$9,0))</f>
        <v>0</v>
      </c>
      <c r="CR193" cm="1">
        <f t="array" ref="CR193">INDEX(Capacity!$Z$10:$AN$109,COLUMN(CQ5),MATCH('Capacity Backing (Hide)'!$A193,Capacity!$Z$9:$AN$9,0))</f>
        <v>0</v>
      </c>
      <c r="CS193" cm="1">
        <f t="array" ref="CS193">INDEX(Capacity!$Z$10:$AN$109,COLUMN(CR5),MATCH('Capacity Backing (Hide)'!$A193,Capacity!$Z$9:$AN$9,0))</f>
        <v>0</v>
      </c>
      <c r="CT193" cm="1">
        <f t="array" ref="CT193">INDEX(Capacity!$Z$10:$AN$109,COLUMN(CS5),MATCH('Capacity Backing (Hide)'!$A193,Capacity!$Z$9:$AN$9,0))</f>
        <v>0</v>
      </c>
      <c r="CU193" cm="1">
        <f t="array" ref="CU193">INDEX(Capacity!$Z$10:$AN$109,COLUMN(CT5),MATCH('Capacity Backing (Hide)'!$A193,Capacity!$Z$9:$AN$9,0))</f>
        <v>0</v>
      </c>
      <c r="CV193" cm="1">
        <f t="array" ref="CV193">INDEX(Capacity!$Z$10:$AN$109,COLUMN(CU5),MATCH('Capacity Backing (Hide)'!$A193,Capacity!$Z$9:$AN$9,0))</f>
        <v>0</v>
      </c>
      <c r="CW193" cm="1">
        <f t="array" ref="CW193">INDEX(Capacity!$Z$10:$AN$109,COLUMN(CV5),MATCH('Capacity Backing (Hide)'!$A193,Capacity!$Z$9:$AN$9,0))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INDEX(Capacity!$Z$10:$AN$109,COLUMN(A6),MATCH('Capacity Backing (Hide)'!$A194,Capacity!$Z$9:$AN$9,0))</f>
        <v>0</v>
      </c>
      <c r="C194" cm="1">
        <f t="array" ref="C194">INDEX(Capacity!$Z$10:$AN$109,COLUMN(B6),MATCH('Capacity Backing (Hide)'!$A194,Capacity!$Z$9:$AN$9,0))</f>
        <v>0</v>
      </c>
      <c r="D194" cm="1">
        <f t="array" ref="D194">INDEX(Capacity!$Z$10:$AN$109,COLUMN(C6),MATCH('Capacity Backing (Hide)'!$A194,Capacity!$Z$9:$AN$9,0))</f>
        <v>0</v>
      </c>
      <c r="E194" cm="1">
        <f t="array" ref="E194">INDEX(Capacity!$Z$10:$AN$109,COLUMN(D6),MATCH('Capacity Backing (Hide)'!$A194,Capacity!$Z$9:$AN$9,0))</f>
        <v>0</v>
      </c>
      <c r="F194" cm="1">
        <f t="array" ref="F194">INDEX(Capacity!$Z$10:$AN$109,COLUMN(E6),MATCH('Capacity Backing (Hide)'!$A194,Capacity!$Z$9:$AN$9,0))</f>
        <v>0</v>
      </c>
      <c r="G194" cm="1">
        <f t="array" ref="G194">INDEX(Capacity!$Z$10:$AN$109,COLUMN(F6),MATCH('Capacity Backing (Hide)'!$A194,Capacity!$Z$9:$AN$9,0))</f>
        <v>0</v>
      </c>
      <c r="H194" cm="1">
        <f t="array" ref="H194">INDEX(Capacity!$Z$10:$AN$109,COLUMN(G6),MATCH('Capacity Backing (Hide)'!$A194,Capacity!$Z$9:$AN$9,0))</f>
        <v>0</v>
      </c>
      <c r="I194" cm="1">
        <f t="array" ref="I194">INDEX(Capacity!$Z$10:$AN$109,COLUMN(H6),MATCH('Capacity Backing (Hide)'!$A194,Capacity!$Z$9:$AN$9,0))</f>
        <v>0</v>
      </c>
      <c r="J194" cm="1">
        <f t="array" ref="J194">INDEX(Capacity!$Z$10:$AN$109,COLUMN(I6),MATCH('Capacity Backing (Hide)'!$A194,Capacity!$Z$9:$AN$9,0))</f>
        <v>0</v>
      </c>
      <c r="K194" cm="1">
        <f t="array" ref="K194">INDEX(Capacity!$Z$10:$AN$109,COLUMN(J6),MATCH('Capacity Backing (Hide)'!$A194,Capacity!$Z$9:$AN$9,0))</f>
        <v>0</v>
      </c>
      <c r="L194" cm="1">
        <f t="array" ref="L194">INDEX(Capacity!$Z$10:$AN$109,COLUMN(K6),MATCH('Capacity Backing (Hide)'!$A194,Capacity!$Z$9:$AN$9,0))</f>
        <v>0</v>
      </c>
      <c r="M194" cm="1">
        <f t="array" ref="M194">INDEX(Capacity!$Z$10:$AN$109,COLUMN(L6),MATCH('Capacity Backing (Hide)'!$A194,Capacity!$Z$9:$AN$9,0))</f>
        <v>0</v>
      </c>
      <c r="N194" cm="1">
        <f t="array" ref="N194">INDEX(Capacity!$Z$10:$AN$109,COLUMN(M6),MATCH('Capacity Backing (Hide)'!$A194,Capacity!$Z$9:$AN$9,0))</f>
        <v>0</v>
      </c>
      <c r="O194" cm="1">
        <f t="array" ref="O194">INDEX(Capacity!$Z$10:$AN$109,COLUMN(N6),MATCH('Capacity Backing (Hide)'!$A194,Capacity!$Z$9:$AN$9,0))</f>
        <v>0</v>
      </c>
      <c r="P194" cm="1">
        <f t="array" ref="P194">INDEX(Capacity!$Z$10:$AN$109,COLUMN(O6),MATCH('Capacity Backing (Hide)'!$A194,Capacity!$Z$9:$AN$9,0))</f>
        <v>0</v>
      </c>
      <c r="Q194" cm="1">
        <f t="array" ref="Q194">INDEX(Capacity!$Z$10:$AN$109,COLUMN(P6),MATCH('Capacity Backing (Hide)'!$A194,Capacity!$Z$9:$AN$9,0))</f>
        <v>0</v>
      </c>
      <c r="R194" cm="1">
        <f t="array" ref="R194">INDEX(Capacity!$Z$10:$AN$109,COLUMN(Q6),MATCH('Capacity Backing (Hide)'!$A194,Capacity!$Z$9:$AN$9,0))</f>
        <v>0</v>
      </c>
      <c r="S194" cm="1">
        <f t="array" ref="S194">INDEX(Capacity!$Z$10:$AN$109,COLUMN(R6),MATCH('Capacity Backing (Hide)'!$A194,Capacity!$Z$9:$AN$9,0))</f>
        <v>0</v>
      </c>
      <c r="T194" cm="1">
        <f t="array" ref="T194">INDEX(Capacity!$Z$10:$AN$109,COLUMN(S6),MATCH('Capacity Backing (Hide)'!$A194,Capacity!$Z$9:$AN$9,0))</f>
        <v>0</v>
      </c>
      <c r="U194" cm="1">
        <f t="array" ref="U194">INDEX(Capacity!$Z$10:$AN$109,COLUMN(T6),MATCH('Capacity Backing (Hide)'!$A194,Capacity!$Z$9:$AN$9,0))</f>
        <v>0</v>
      </c>
      <c r="V194" cm="1">
        <f t="array" ref="V194">INDEX(Capacity!$Z$10:$AN$109,COLUMN(U6),MATCH('Capacity Backing (Hide)'!$A194,Capacity!$Z$9:$AN$9,0))</f>
        <v>0</v>
      </c>
      <c r="W194" cm="1">
        <f t="array" ref="W194">INDEX(Capacity!$Z$10:$AN$109,COLUMN(V6),MATCH('Capacity Backing (Hide)'!$A194,Capacity!$Z$9:$AN$9,0))</f>
        <v>0</v>
      </c>
      <c r="X194" cm="1">
        <f t="array" ref="X194">INDEX(Capacity!$Z$10:$AN$109,COLUMN(W6),MATCH('Capacity Backing (Hide)'!$A194,Capacity!$Z$9:$AN$9,0))</f>
        <v>0</v>
      </c>
      <c r="Y194" cm="1">
        <f t="array" ref="Y194">INDEX(Capacity!$Z$10:$AN$109,COLUMN(X6),MATCH('Capacity Backing (Hide)'!$A194,Capacity!$Z$9:$AN$9,0))</f>
        <v>0</v>
      </c>
      <c r="Z194" cm="1">
        <f t="array" ref="Z194">INDEX(Capacity!$Z$10:$AN$109,COLUMN(Y6),MATCH('Capacity Backing (Hide)'!$A194,Capacity!$Z$9:$AN$9,0))</f>
        <v>0</v>
      </c>
      <c r="AA194" cm="1">
        <f t="array" ref="AA194">INDEX(Capacity!$Z$10:$AN$109,COLUMN(Z6),MATCH('Capacity Backing (Hide)'!$A194,Capacity!$Z$9:$AN$9,0))</f>
        <v>0</v>
      </c>
      <c r="AB194" cm="1">
        <f t="array" ref="AB194">INDEX(Capacity!$Z$10:$AN$109,COLUMN(AA6),MATCH('Capacity Backing (Hide)'!$A194,Capacity!$Z$9:$AN$9,0))</f>
        <v>0</v>
      </c>
      <c r="AC194" cm="1">
        <f t="array" ref="AC194">INDEX(Capacity!$Z$10:$AN$109,COLUMN(AB6),MATCH('Capacity Backing (Hide)'!$A194,Capacity!$Z$9:$AN$9,0))</f>
        <v>0</v>
      </c>
      <c r="AD194" cm="1">
        <f t="array" ref="AD194">INDEX(Capacity!$Z$10:$AN$109,COLUMN(AC6),MATCH('Capacity Backing (Hide)'!$A194,Capacity!$Z$9:$AN$9,0))</f>
        <v>0</v>
      </c>
      <c r="AE194" cm="1">
        <f t="array" ref="AE194">INDEX(Capacity!$Z$10:$AN$109,COLUMN(AD6),MATCH('Capacity Backing (Hide)'!$A194,Capacity!$Z$9:$AN$9,0))</f>
        <v>0</v>
      </c>
      <c r="AF194" cm="1">
        <f t="array" ref="AF194">INDEX(Capacity!$Z$10:$AN$109,COLUMN(AE6),MATCH('Capacity Backing (Hide)'!$A194,Capacity!$Z$9:$AN$9,0))</f>
        <v>0</v>
      </c>
      <c r="AG194" cm="1">
        <f t="array" ref="AG194">INDEX(Capacity!$Z$10:$AN$109,COLUMN(AF6),MATCH('Capacity Backing (Hide)'!$A194,Capacity!$Z$9:$AN$9,0))</f>
        <v>0</v>
      </c>
      <c r="AH194" cm="1">
        <f t="array" ref="AH194">INDEX(Capacity!$Z$10:$AN$109,COLUMN(AG6),MATCH('Capacity Backing (Hide)'!$A194,Capacity!$Z$9:$AN$9,0))</f>
        <v>0</v>
      </c>
      <c r="AI194" cm="1">
        <f t="array" ref="AI194">INDEX(Capacity!$Z$10:$AN$109,COLUMN(AH6),MATCH('Capacity Backing (Hide)'!$A194,Capacity!$Z$9:$AN$9,0))</f>
        <v>0</v>
      </c>
      <c r="AJ194" cm="1">
        <f t="array" ref="AJ194">INDEX(Capacity!$Z$10:$AN$109,COLUMN(AI6),MATCH('Capacity Backing (Hide)'!$A194,Capacity!$Z$9:$AN$9,0))</f>
        <v>0</v>
      </c>
      <c r="AK194" cm="1">
        <f t="array" ref="AK194">INDEX(Capacity!$Z$10:$AN$109,COLUMN(AJ6),MATCH('Capacity Backing (Hide)'!$A194,Capacity!$Z$9:$AN$9,0))</f>
        <v>0</v>
      </c>
      <c r="AL194" cm="1">
        <f t="array" ref="AL194">INDEX(Capacity!$Z$10:$AN$109,COLUMN(AK6),MATCH('Capacity Backing (Hide)'!$A194,Capacity!$Z$9:$AN$9,0))</f>
        <v>0</v>
      </c>
      <c r="AM194" cm="1">
        <f t="array" ref="AM194">INDEX(Capacity!$Z$10:$AN$109,COLUMN(AL6),MATCH('Capacity Backing (Hide)'!$A194,Capacity!$Z$9:$AN$9,0))</f>
        <v>0</v>
      </c>
      <c r="AN194" cm="1">
        <f t="array" ref="AN194">INDEX(Capacity!$Z$10:$AN$109,COLUMN(AM6),MATCH('Capacity Backing (Hide)'!$A194,Capacity!$Z$9:$AN$9,0))</f>
        <v>0</v>
      </c>
      <c r="AO194" cm="1">
        <f t="array" ref="AO194">INDEX(Capacity!$Z$10:$AN$109,COLUMN(AN6),MATCH('Capacity Backing (Hide)'!$A194,Capacity!$Z$9:$AN$9,0))</f>
        <v>0</v>
      </c>
      <c r="AP194" cm="1">
        <f t="array" ref="AP194">INDEX(Capacity!$Z$10:$AN$109,COLUMN(AO6),MATCH('Capacity Backing (Hide)'!$A194,Capacity!$Z$9:$AN$9,0))</f>
        <v>0</v>
      </c>
      <c r="AQ194" cm="1">
        <f t="array" ref="AQ194">INDEX(Capacity!$Z$10:$AN$109,COLUMN(AP6),MATCH('Capacity Backing (Hide)'!$A194,Capacity!$Z$9:$AN$9,0))</f>
        <v>0</v>
      </c>
      <c r="AR194" cm="1">
        <f t="array" ref="AR194">INDEX(Capacity!$Z$10:$AN$109,COLUMN(AQ6),MATCH('Capacity Backing (Hide)'!$A194,Capacity!$Z$9:$AN$9,0))</f>
        <v>0</v>
      </c>
      <c r="AS194" cm="1">
        <f t="array" ref="AS194">INDEX(Capacity!$Z$10:$AN$109,COLUMN(AR6),MATCH('Capacity Backing (Hide)'!$A194,Capacity!$Z$9:$AN$9,0))</f>
        <v>0</v>
      </c>
      <c r="AT194" cm="1">
        <f t="array" ref="AT194">INDEX(Capacity!$Z$10:$AN$109,COLUMN(AS6),MATCH('Capacity Backing (Hide)'!$A194,Capacity!$Z$9:$AN$9,0))</f>
        <v>0</v>
      </c>
      <c r="AU194" cm="1">
        <f t="array" ref="AU194">INDEX(Capacity!$Z$10:$AN$109,COLUMN(AT6),MATCH('Capacity Backing (Hide)'!$A194,Capacity!$Z$9:$AN$9,0))</f>
        <v>0</v>
      </c>
      <c r="AV194" cm="1">
        <f t="array" ref="AV194">INDEX(Capacity!$Z$10:$AN$109,COLUMN(AU6),MATCH('Capacity Backing (Hide)'!$A194,Capacity!$Z$9:$AN$9,0))</f>
        <v>0</v>
      </c>
      <c r="AW194" cm="1">
        <f t="array" ref="AW194">INDEX(Capacity!$Z$10:$AN$109,COLUMN(AV6),MATCH('Capacity Backing (Hide)'!$A194,Capacity!$Z$9:$AN$9,0))</f>
        <v>0</v>
      </c>
      <c r="AX194" cm="1">
        <f t="array" ref="AX194">INDEX(Capacity!$Z$10:$AN$109,COLUMN(AW6),MATCH('Capacity Backing (Hide)'!$A194,Capacity!$Z$9:$AN$9,0))</f>
        <v>0</v>
      </c>
      <c r="AY194" cm="1">
        <f t="array" ref="AY194">INDEX(Capacity!$Z$10:$AN$109,COLUMN(AX6),MATCH('Capacity Backing (Hide)'!$A194,Capacity!$Z$9:$AN$9,0))</f>
        <v>0</v>
      </c>
      <c r="AZ194" cm="1">
        <f t="array" ref="AZ194">INDEX(Capacity!$Z$10:$AN$109,COLUMN(AY6),MATCH('Capacity Backing (Hide)'!$A194,Capacity!$Z$9:$AN$9,0))</f>
        <v>0</v>
      </c>
      <c r="BA194" cm="1">
        <f t="array" ref="BA194">INDEX(Capacity!$Z$10:$AN$109,COLUMN(AZ6),MATCH('Capacity Backing (Hide)'!$A194,Capacity!$Z$9:$AN$9,0))</f>
        <v>0</v>
      </c>
      <c r="BB194" cm="1">
        <f t="array" ref="BB194">INDEX(Capacity!$Z$10:$AN$109,COLUMN(BA6),MATCH('Capacity Backing (Hide)'!$A194,Capacity!$Z$9:$AN$9,0))</f>
        <v>0</v>
      </c>
      <c r="BC194" cm="1">
        <f t="array" ref="BC194">INDEX(Capacity!$Z$10:$AN$109,COLUMN(BB6),MATCH('Capacity Backing (Hide)'!$A194,Capacity!$Z$9:$AN$9,0))</f>
        <v>0</v>
      </c>
      <c r="BD194" cm="1">
        <f t="array" ref="BD194">INDEX(Capacity!$Z$10:$AN$109,COLUMN(BC6),MATCH('Capacity Backing (Hide)'!$A194,Capacity!$Z$9:$AN$9,0))</f>
        <v>0</v>
      </c>
      <c r="BE194" cm="1">
        <f t="array" ref="BE194">INDEX(Capacity!$Z$10:$AN$109,COLUMN(BD6),MATCH('Capacity Backing (Hide)'!$A194,Capacity!$Z$9:$AN$9,0))</f>
        <v>0</v>
      </c>
      <c r="BF194" cm="1">
        <f t="array" ref="BF194">INDEX(Capacity!$Z$10:$AN$109,COLUMN(BE6),MATCH('Capacity Backing (Hide)'!$A194,Capacity!$Z$9:$AN$9,0))</f>
        <v>0</v>
      </c>
      <c r="BG194" cm="1">
        <f t="array" ref="BG194">INDEX(Capacity!$Z$10:$AN$109,COLUMN(BF6),MATCH('Capacity Backing (Hide)'!$A194,Capacity!$Z$9:$AN$9,0))</f>
        <v>0</v>
      </c>
      <c r="BH194" cm="1">
        <f t="array" ref="BH194">INDEX(Capacity!$Z$10:$AN$109,COLUMN(BG6),MATCH('Capacity Backing (Hide)'!$A194,Capacity!$Z$9:$AN$9,0))</f>
        <v>0</v>
      </c>
      <c r="BI194" cm="1">
        <f t="array" ref="BI194">INDEX(Capacity!$Z$10:$AN$109,COLUMN(BH6),MATCH('Capacity Backing (Hide)'!$A194,Capacity!$Z$9:$AN$9,0))</f>
        <v>0</v>
      </c>
      <c r="BJ194" cm="1">
        <f t="array" ref="BJ194">INDEX(Capacity!$Z$10:$AN$109,COLUMN(BI6),MATCH('Capacity Backing (Hide)'!$A194,Capacity!$Z$9:$AN$9,0))</f>
        <v>0</v>
      </c>
      <c r="BK194" cm="1">
        <f t="array" ref="BK194">INDEX(Capacity!$Z$10:$AN$109,COLUMN(BJ6),MATCH('Capacity Backing (Hide)'!$A194,Capacity!$Z$9:$AN$9,0))</f>
        <v>0</v>
      </c>
      <c r="BL194" cm="1">
        <f t="array" ref="BL194">INDEX(Capacity!$Z$10:$AN$109,COLUMN(BK6),MATCH('Capacity Backing (Hide)'!$A194,Capacity!$Z$9:$AN$9,0))</f>
        <v>0</v>
      </c>
      <c r="BM194" cm="1">
        <f t="array" ref="BM194">INDEX(Capacity!$Z$10:$AN$109,COLUMN(BL6),MATCH('Capacity Backing (Hide)'!$A194,Capacity!$Z$9:$AN$9,0))</f>
        <v>0</v>
      </c>
      <c r="BN194" cm="1">
        <f t="array" ref="BN194">INDEX(Capacity!$Z$10:$AN$109,COLUMN(BM6),MATCH('Capacity Backing (Hide)'!$A194,Capacity!$Z$9:$AN$9,0))</f>
        <v>0</v>
      </c>
      <c r="BO194" cm="1">
        <f t="array" ref="BO194">INDEX(Capacity!$Z$10:$AN$109,COLUMN(BN6),MATCH('Capacity Backing (Hide)'!$A194,Capacity!$Z$9:$AN$9,0))</f>
        <v>0</v>
      </c>
      <c r="BP194" cm="1">
        <f t="array" ref="BP194">INDEX(Capacity!$Z$10:$AN$109,COLUMN(BO6),MATCH('Capacity Backing (Hide)'!$A194,Capacity!$Z$9:$AN$9,0))</f>
        <v>0</v>
      </c>
      <c r="BQ194" cm="1">
        <f t="array" ref="BQ194">INDEX(Capacity!$Z$10:$AN$109,COLUMN(BP6),MATCH('Capacity Backing (Hide)'!$A194,Capacity!$Z$9:$AN$9,0))</f>
        <v>0</v>
      </c>
      <c r="BR194" cm="1">
        <f t="array" ref="BR194">INDEX(Capacity!$Z$10:$AN$109,COLUMN(BQ6),MATCH('Capacity Backing (Hide)'!$A194,Capacity!$Z$9:$AN$9,0))</f>
        <v>0</v>
      </c>
      <c r="BS194" cm="1">
        <f t="array" ref="BS194">INDEX(Capacity!$Z$10:$AN$109,COLUMN(BR6),MATCH('Capacity Backing (Hide)'!$A194,Capacity!$Z$9:$AN$9,0))</f>
        <v>0</v>
      </c>
      <c r="BT194" cm="1">
        <f t="array" ref="BT194">INDEX(Capacity!$Z$10:$AN$109,COLUMN(BS6),MATCH('Capacity Backing (Hide)'!$A194,Capacity!$Z$9:$AN$9,0))</f>
        <v>0</v>
      </c>
      <c r="BU194" cm="1">
        <f t="array" ref="BU194">INDEX(Capacity!$Z$10:$AN$109,COLUMN(BT6),MATCH('Capacity Backing (Hide)'!$A194,Capacity!$Z$9:$AN$9,0))</f>
        <v>0</v>
      </c>
      <c r="BV194" cm="1">
        <f t="array" ref="BV194">INDEX(Capacity!$Z$10:$AN$109,COLUMN(BU6),MATCH('Capacity Backing (Hide)'!$A194,Capacity!$Z$9:$AN$9,0))</f>
        <v>0</v>
      </c>
      <c r="BW194" cm="1">
        <f t="array" ref="BW194">INDEX(Capacity!$Z$10:$AN$109,COLUMN(BV6),MATCH('Capacity Backing (Hide)'!$A194,Capacity!$Z$9:$AN$9,0))</f>
        <v>0</v>
      </c>
      <c r="BX194" cm="1">
        <f t="array" ref="BX194">INDEX(Capacity!$Z$10:$AN$109,COLUMN(BW6),MATCH('Capacity Backing (Hide)'!$A194,Capacity!$Z$9:$AN$9,0))</f>
        <v>0</v>
      </c>
      <c r="BY194" cm="1">
        <f t="array" ref="BY194">INDEX(Capacity!$Z$10:$AN$109,COLUMN(BX6),MATCH('Capacity Backing (Hide)'!$A194,Capacity!$Z$9:$AN$9,0))</f>
        <v>0</v>
      </c>
      <c r="BZ194" cm="1">
        <f t="array" ref="BZ194">INDEX(Capacity!$Z$10:$AN$109,COLUMN(BY6),MATCH('Capacity Backing (Hide)'!$A194,Capacity!$Z$9:$AN$9,0))</f>
        <v>0</v>
      </c>
      <c r="CA194" cm="1">
        <f t="array" ref="CA194">INDEX(Capacity!$Z$10:$AN$109,COLUMN(BZ6),MATCH('Capacity Backing (Hide)'!$A194,Capacity!$Z$9:$AN$9,0))</f>
        <v>0</v>
      </c>
      <c r="CB194" cm="1">
        <f t="array" ref="CB194">INDEX(Capacity!$Z$10:$AN$109,COLUMN(CA6),MATCH('Capacity Backing (Hide)'!$A194,Capacity!$Z$9:$AN$9,0))</f>
        <v>0</v>
      </c>
      <c r="CC194" cm="1">
        <f t="array" ref="CC194">INDEX(Capacity!$Z$10:$AN$109,COLUMN(CB6),MATCH('Capacity Backing (Hide)'!$A194,Capacity!$Z$9:$AN$9,0))</f>
        <v>0</v>
      </c>
      <c r="CD194" cm="1">
        <f t="array" ref="CD194">INDEX(Capacity!$Z$10:$AN$109,COLUMN(CC6),MATCH('Capacity Backing (Hide)'!$A194,Capacity!$Z$9:$AN$9,0))</f>
        <v>0</v>
      </c>
      <c r="CE194" cm="1">
        <f t="array" ref="CE194">INDEX(Capacity!$Z$10:$AN$109,COLUMN(CD6),MATCH('Capacity Backing (Hide)'!$A194,Capacity!$Z$9:$AN$9,0))</f>
        <v>0</v>
      </c>
      <c r="CF194" cm="1">
        <f t="array" ref="CF194">INDEX(Capacity!$Z$10:$AN$109,COLUMN(CE6),MATCH('Capacity Backing (Hide)'!$A194,Capacity!$Z$9:$AN$9,0))</f>
        <v>0</v>
      </c>
      <c r="CG194" cm="1">
        <f t="array" ref="CG194">INDEX(Capacity!$Z$10:$AN$109,COLUMN(CF6),MATCH('Capacity Backing (Hide)'!$A194,Capacity!$Z$9:$AN$9,0))</f>
        <v>0</v>
      </c>
      <c r="CH194" cm="1">
        <f t="array" ref="CH194">INDEX(Capacity!$Z$10:$AN$109,COLUMN(CG6),MATCH('Capacity Backing (Hide)'!$A194,Capacity!$Z$9:$AN$9,0))</f>
        <v>0</v>
      </c>
      <c r="CI194" cm="1">
        <f t="array" ref="CI194">INDEX(Capacity!$Z$10:$AN$109,COLUMN(CH6),MATCH('Capacity Backing (Hide)'!$A194,Capacity!$Z$9:$AN$9,0))</f>
        <v>0</v>
      </c>
      <c r="CJ194" cm="1">
        <f t="array" ref="CJ194">INDEX(Capacity!$Z$10:$AN$109,COLUMN(CI6),MATCH('Capacity Backing (Hide)'!$A194,Capacity!$Z$9:$AN$9,0))</f>
        <v>0</v>
      </c>
      <c r="CK194" cm="1">
        <f t="array" ref="CK194">INDEX(Capacity!$Z$10:$AN$109,COLUMN(CJ6),MATCH('Capacity Backing (Hide)'!$A194,Capacity!$Z$9:$AN$9,0))</f>
        <v>0</v>
      </c>
      <c r="CL194" cm="1">
        <f t="array" ref="CL194">INDEX(Capacity!$Z$10:$AN$109,COLUMN(CK6),MATCH('Capacity Backing (Hide)'!$A194,Capacity!$Z$9:$AN$9,0))</f>
        <v>0</v>
      </c>
      <c r="CM194" cm="1">
        <f t="array" ref="CM194">INDEX(Capacity!$Z$10:$AN$109,COLUMN(CL6),MATCH('Capacity Backing (Hide)'!$A194,Capacity!$Z$9:$AN$9,0))</f>
        <v>0</v>
      </c>
      <c r="CN194" cm="1">
        <f t="array" ref="CN194">INDEX(Capacity!$Z$10:$AN$109,COLUMN(CM6),MATCH('Capacity Backing (Hide)'!$A194,Capacity!$Z$9:$AN$9,0))</f>
        <v>0</v>
      </c>
      <c r="CO194" cm="1">
        <f t="array" ref="CO194">INDEX(Capacity!$Z$10:$AN$109,COLUMN(CN6),MATCH('Capacity Backing (Hide)'!$A194,Capacity!$Z$9:$AN$9,0))</f>
        <v>0</v>
      </c>
      <c r="CP194" cm="1">
        <f t="array" ref="CP194">INDEX(Capacity!$Z$10:$AN$109,COLUMN(CO6),MATCH('Capacity Backing (Hide)'!$A194,Capacity!$Z$9:$AN$9,0))</f>
        <v>0</v>
      </c>
      <c r="CQ194" cm="1">
        <f t="array" ref="CQ194">INDEX(Capacity!$Z$10:$AN$109,COLUMN(CP6),MATCH('Capacity Backing (Hide)'!$A194,Capacity!$Z$9:$AN$9,0))</f>
        <v>0</v>
      </c>
      <c r="CR194" cm="1">
        <f t="array" ref="CR194">INDEX(Capacity!$Z$10:$AN$109,COLUMN(CQ6),MATCH('Capacity Backing (Hide)'!$A194,Capacity!$Z$9:$AN$9,0))</f>
        <v>0</v>
      </c>
      <c r="CS194" cm="1">
        <f t="array" ref="CS194">INDEX(Capacity!$Z$10:$AN$109,COLUMN(CR6),MATCH('Capacity Backing (Hide)'!$A194,Capacity!$Z$9:$AN$9,0))</f>
        <v>0</v>
      </c>
      <c r="CT194" cm="1">
        <f t="array" ref="CT194">INDEX(Capacity!$Z$10:$AN$109,COLUMN(CS6),MATCH('Capacity Backing (Hide)'!$A194,Capacity!$Z$9:$AN$9,0))</f>
        <v>0</v>
      </c>
      <c r="CU194" cm="1">
        <f t="array" ref="CU194">INDEX(Capacity!$Z$10:$AN$109,COLUMN(CT6),MATCH('Capacity Backing (Hide)'!$A194,Capacity!$Z$9:$AN$9,0))</f>
        <v>0</v>
      </c>
      <c r="CV194" cm="1">
        <f t="array" ref="CV194">INDEX(Capacity!$Z$10:$AN$109,COLUMN(CU6),MATCH('Capacity Backing (Hide)'!$A194,Capacity!$Z$9:$AN$9,0))</f>
        <v>0</v>
      </c>
      <c r="CW194" cm="1">
        <f t="array" ref="CW194">INDEX(Capacity!$Z$10:$AN$109,COLUMN(CV6),MATCH('Capacity Backing (Hide)'!$A194,Capacity!$Z$9:$AN$9,0))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INDEX(Capacity!$Z$10:$AN$109,COLUMN(A7),MATCH('Capacity Backing (Hide)'!$A195,Capacity!$Z$9:$AN$9,0))</f>
        <v>0</v>
      </c>
      <c r="C195" cm="1">
        <f t="array" ref="C195">INDEX(Capacity!$Z$10:$AN$109,COLUMN(B7),MATCH('Capacity Backing (Hide)'!$A195,Capacity!$Z$9:$AN$9,0))</f>
        <v>0</v>
      </c>
      <c r="D195" cm="1">
        <f t="array" ref="D195">INDEX(Capacity!$Z$10:$AN$109,COLUMN(C7),MATCH('Capacity Backing (Hide)'!$A195,Capacity!$Z$9:$AN$9,0))</f>
        <v>0</v>
      </c>
      <c r="E195" cm="1">
        <f t="array" ref="E195">INDEX(Capacity!$Z$10:$AN$109,COLUMN(D7),MATCH('Capacity Backing (Hide)'!$A195,Capacity!$Z$9:$AN$9,0))</f>
        <v>0</v>
      </c>
      <c r="F195" cm="1">
        <f t="array" ref="F195">INDEX(Capacity!$Z$10:$AN$109,COLUMN(E7),MATCH('Capacity Backing (Hide)'!$A195,Capacity!$Z$9:$AN$9,0))</f>
        <v>0</v>
      </c>
      <c r="G195" cm="1">
        <f t="array" ref="G195">INDEX(Capacity!$Z$10:$AN$109,COLUMN(F7),MATCH('Capacity Backing (Hide)'!$A195,Capacity!$Z$9:$AN$9,0))</f>
        <v>0</v>
      </c>
      <c r="H195" cm="1">
        <f t="array" ref="H195">INDEX(Capacity!$Z$10:$AN$109,COLUMN(G7),MATCH('Capacity Backing (Hide)'!$A195,Capacity!$Z$9:$AN$9,0))</f>
        <v>0</v>
      </c>
      <c r="I195" cm="1">
        <f t="array" ref="I195">INDEX(Capacity!$Z$10:$AN$109,COLUMN(H7),MATCH('Capacity Backing (Hide)'!$A195,Capacity!$Z$9:$AN$9,0))</f>
        <v>0</v>
      </c>
      <c r="J195" cm="1">
        <f t="array" ref="J195">INDEX(Capacity!$Z$10:$AN$109,COLUMN(I7),MATCH('Capacity Backing (Hide)'!$A195,Capacity!$Z$9:$AN$9,0))</f>
        <v>0</v>
      </c>
      <c r="K195" cm="1">
        <f t="array" ref="K195">INDEX(Capacity!$Z$10:$AN$109,COLUMN(J7),MATCH('Capacity Backing (Hide)'!$A195,Capacity!$Z$9:$AN$9,0))</f>
        <v>0</v>
      </c>
      <c r="L195" cm="1">
        <f t="array" ref="L195">INDEX(Capacity!$Z$10:$AN$109,COLUMN(K7),MATCH('Capacity Backing (Hide)'!$A195,Capacity!$Z$9:$AN$9,0))</f>
        <v>0</v>
      </c>
      <c r="M195" cm="1">
        <f t="array" ref="M195">INDEX(Capacity!$Z$10:$AN$109,COLUMN(L7),MATCH('Capacity Backing (Hide)'!$A195,Capacity!$Z$9:$AN$9,0))</f>
        <v>0</v>
      </c>
      <c r="N195" cm="1">
        <f t="array" ref="N195">INDEX(Capacity!$Z$10:$AN$109,COLUMN(M7),MATCH('Capacity Backing (Hide)'!$A195,Capacity!$Z$9:$AN$9,0))</f>
        <v>0</v>
      </c>
      <c r="O195" cm="1">
        <f t="array" ref="O195">INDEX(Capacity!$Z$10:$AN$109,COLUMN(N7),MATCH('Capacity Backing (Hide)'!$A195,Capacity!$Z$9:$AN$9,0))</f>
        <v>0</v>
      </c>
      <c r="P195" cm="1">
        <f t="array" ref="P195">INDEX(Capacity!$Z$10:$AN$109,COLUMN(O7),MATCH('Capacity Backing (Hide)'!$A195,Capacity!$Z$9:$AN$9,0))</f>
        <v>0</v>
      </c>
      <c r="Q195" cm="1">
        <f t="array" ref="Q195">INDEX(Capacity!$Z$10:$AN$109,COLUMN(P7),MATCH('Capacity Backing (Hide)'!$A195,Capacity!$Z$9:$AN$9,0))</f>
        <v>0</v>
      </c>
      <c r="R195" cm="1">
        <f t="array" ref="R195">INDEX(Capacity!$Z$10:$AN$109,COLUMN(Q7),MATCH('Capacity Backing (Hide)'!$A195,Capacity!$Z$9:$AN$9,0))</f>
        <v>0</v>
      </c>
      <c r="S195" cm="1">
        <f t="array" ref="S195">INDEX(Capacity!$Z$10:$AN$109,COLUMN(R7),MATCH('Capacity Backing (Hide)'!$A195,Capacity!$Z$9:$AN$9,0))</f>
        <v>0</v>
      </c>
      <c r="T195" cm="1">
        <f t="array" ref="T195">INDEX(Capacity!$Z$10:$AN$109,COLUMN(S7),MATCH('Capacity Backing (Hide)'!$A195,Capacity!$Z$9:$AN$9,0))</f>
        <v>0</v>
      </c>
      <c r="U195" cm="1">
        <f t="array" ref="U195">INDEX(Capacity!$Z$10:$AN$109,COLUMN(T7),MATCH('Capacity Backing (Hide)'!$A195,Capacity!$Z$9:$AN$9,0))</f>
        <v>0</v>
      </c>
      <c r="V195" cm="1">
        <f t="array" ref="V195">INDEX(Capacity!$Z$10:$AN$109,COLUMN(U7),MATCH('Capacity Backing (Hide)'!$A195,Capacity!$Z$9:$AN$9,0))</f>
        <v>0</v>
      </c>
      <c r="W195" cm="1">
        <f t="array" ref="W195">INDEX(Capacity!$Z$10:$AN$109,COLUMN(V7),MATCH('Capacity Backing (Hide)'!$A195,Capacity!$Z$9:$AN$9,0))</f>
        <v>0</v>
      </c>
      <c r="X195" cm="1">
        <f t="array" ref="X195">INDEX(Capacity!$Z$10:$AN$109,COLUMN(W7),MATCH('Capacity Backing (Hide)'!$A195,Capacity!$Z$9:$AN$9,0))</f>
        <v>0</v>
      </c>
      <c r="Y195" cm="1">
        <f t="array" ref="Y195">INDEX(Capacity!$Z$10:$AN$109,COLUMN(X7),MATCH('Capacity Backing (Hide)'!$A195,Capacity!$Z$9:$AN$9,0))</f>
        <v>0</v>
      </c>
      <c r="Z195" cm="1">
        <f t="array" ref="Z195">INDEX(Capacity!$Z$10:$AN$109,COLUMN(Y7),MATCH('Capacity Backing (Hide)'!$A195,Capacity!$Z$9:$AN$9,0))</f>
        <v>0</v>
      </c>
      <c r="AA195" cm="1">
        <f t="array" ref="AA195">INDEX(Capacity!$Z$10:$AN$109,COLUMN(Z7),MATCH('Capacity Backing (Hide)'!$A195,Capacity!$Z$9:$AN$9,0))</f>
        <v>0</v>
      </c>
      <c r="AB195" cm="1">
        <f t="array" ref="AB195">INDEX(Capacity!$Z$10:$AN$109,COLUMN(AA7),MATCH('Capacity Backing (Hide)'!$A195,Capacity!$Z$9:$AN$9,0))</f>
        <v>0</v>
      </c>
      <c r="AC195" cm="1">
        <f t="array" ref="AC195">INDEX(Capacity!$Z$10:$AN$109,COLUMN(AB7),MATCH('Capacity Backing (Hide)'!$A195,Capacity!$Z$9:$AN$9,0))</f>
        <v>0</v>
      </c>
      <c r="AD195" cm="1">
        <f t="array" ref="AD195">INDEX(Capacity!$Z$10:$AN$109,COLUMN(AC7),MATCH('Capacity Backing (Hide)'!$A195,Capacity!$Z$9:$AN$9,0))</f>
        <v>0</v>
      </c>
      <c r="AE195" cm="1">
        <f t="array" ref="AE195">INDEX(Capacity!$Z$10:$AN$109,COLUMN(AD7),MATCH('Capacity Backing (Hide)'!$A195,Capacity!$Z$9:$AN$9,0))</f>
        <v>0</v>
      </c>
      <c r="AF195" cm="1">
        <f t="array" ref="AF195">INDEX(Capacity!$Z$10:$AN$109,COLUMN(AE7),MATCH('Capacity Backing (Hide)'!$A195,Capacity!$Z$9:$AN$9,0))</f>
        <v>0</v>
      </c>
      <c r="AG195" cm="1">
        <f t="array" ref="AG195">INDEX(Capacity!$Z$10:$AN$109,COLUMN(AF7),MATCH('Capacity Backing (Hide)'!$A195,Capacity!$Z$9:$AN$9,0))</f>
        <v>0</v>
      </c>
      <c r="AH195" cm="1">
        <f t="array" ref="AH195">INDEX(Capacity!$Z$10:$AN$109,COLUMN(AG7),MATCH('Capacity Backing (Hide)'!$A195,Capacity!$Z$9:$AN$9,0))</f>
        <v>0</v>
      </c>
      <c r="AI195" cm="1">
        <f t="array" ref="AI195">INDEX(Capacity!$Z$10:$AN$109,COLUMN(AH7),MATCH('Capacity Backing (Hide)'!$A195,Capacity!$Z$9:$AN$9,0))</f>
        <v>0</v>
      </c>
      <c r="AJ195" cm="1">
        <f t="array" ref="AJ195">INDEX(Capacity!$Z$10:$AN$109,COLUMN(AI7),MATCH('Capacity Backing (Hide)'!$A195,Capacity!$Z$9:$AN$9,0))</f>
        <v>0</v>
      </c>
      <c r="AK195" cm="1">
        <f t="array" ref="AK195">INDEX(Capacity!$Z$10:$AN$109,COLUMN(AJ7),MATCH('Capacity Backing (Hide)'!$A195,Capacity!$Z$9:$AN$9,0))</f>
        <v>0</v>
      </c>
      <c r="AL195" cm="1">
        <f t="array" ref="AL195">INDEX(Capacity!$Z$10:$AN$109,COLUMN(AK7),MATCH('Capacity Backing (Hide)'!$A195,Capacity!$Z$9:$AN$9,0))</f>
        <v>0</v>
      </c>
      <c r="AM195" cm="1">
        <f t="array" ref="AM195">INDEX(Capacity!$Z$10:$AN$109,COLUMN(AL7),MATCH('Capacity Backing (Hide)'!$A195,Capacity!$Z$9:$AN$9,0))</f>
        <v>0</v>
      </c>
      <c r="AN195" cm="1">
        <f t="array" ref="AN195">INDEX(Capacity!$Z$10:$AN$109,COLUMN(AM7),MATCH('Capacity Backing (Hide)'!$A195,Capacity!$Z$9:$AN$9,0))</f>
        <v>0</v>
      </c>
      <c r="AO195" cm="1">
        <f t="array" ref="AO195">INDEX(Capacity!$Z$10:$AN$109,COLUMN(AN7),MATCH('Capacity Backing (Hide)'!$A195,Capacity!$Z$9:$AN$9,0))</f>
        <v>0</v>
      </c>
      <c r="AP195" cm="1">
        <f t="array" ref="AP195">INDEX(Capacity!$Z$10:$AN$109,COLUMN(AO7),MATCH('Capacity Backing (Hide)'!$A195,Capacity!$Z$9:$AN$9,0))</f>
        <v>0</v>
      </c>
      <c r="AQ195" cm="1">
        <f t="array" ref="AQ195">INDEX(Capacity!$Z$10:$AN$109,COLUMN(AP7),MATCH('Capacity Backing (Hide)'!$A195,Capacity!$Z$9:$AN$9,0))</f>
        <v>0</v>
      </c>
      <c r="AR195" cm="1">
        <f t="array" ref="AR195">INDEX(Capacity!$Z$10:$AN$109,COLUMN(AQ7),MATCH('Capacity Backing (Hide)'!$A195,Capacity!$Z$9:$AN$9,0))</f>
        <v>0</v>
      </c>
      <c r="AS195" cm="1">
        <f t="array" ref="AS195">INDEX(Capacity!$Z$10:$AN$109,COLUMN(AR7),MATCH('Capacity Backing (Hide)'!$A195,Capacity!$Z$9:$AN$9,0))</f>
        <v>0</v>
      </c>
      <c r="AT195" cm="1">
        <f t="array" ref="AT195">INDEX(Capacity!$Z$10:$AN$109,COLUMN(AS7),MATCH('Capacity Backing (Hide)'!$A195,Capacity!$Z$9:$AN$9,0))</f>
        <v>0</v>
      </c>
      <c r="AU195" cm="1">
        <f t="array" ref="AU195">INDEX(Capacity!$Z$10:$AN$109,COLUMN(AT7),MATCH('Capacity Backing (Hide)'!$A195,Capacity!$Z$9:$AN$9,0))</f>
        <v>0</v>
      </c>
      <c r="AV195" cm="1">
        <f t="array" ref="AV195">INDEX(Capacity!$Z$10:$AN$109,COLUMN(AU7),MATCH('Capacity Backing (Hide)'!$A195,Capacity!$Z$9:$AN$9,0))</f>
        <v>0</v>
      </c>
      <c r="AW195" cm="1">
        <f t="array" ref="AW195">INDEX(Capacity!$Z$10:$AN$109,COLUMN(AV7),MATCH('Capacity Backing (Hide)'!$A195,Capacity!$Z$9:$AN$9,0))</f>
        <v>0</v>
      </c>
      <c r="AX195" cm="1">
        <f t="array" ref="AX195">INDEX(Capacity!$Z$10:$AN$109,COLUMN(AW7),MATCH('Capacity Backing (Hide)'!$A195,Capacity!$Z$9:$AN$9,0))</f>
        <v>0</v>
      </c>
      <c r="AY195" cm="1">
        <f t="array" ref="AY195">INDEX(Capacity!$Z$10:$AN$109,COLUMN(AX7),MATCH('Capacity Backing (Hide)'!$A195,Capacity!$Z$9:$AN$9,0))</f>
        <v>0</v>
      </c>
      <c r="AZ195" cm="1">
        <f t="array" ref="AZ195">INDEX(Capacity!$Z$10:$AN$109,COLUMN(AY7),MATCH('Capacity Backing (Hide)'!$A195,Capacity!$Z$9:$AN$9,0))</f>
        <v>0</v>
      </c>
      <c r="BA195" cm="1">
        <f t="array" ref="BA195">INDEX(Capacity!$Z$10:$AN$109,COLUMN(AZ7),MATCH('Capacity Backing (Hide)'!$A195,Capacity!$Z$9:$AN$9,0))</f>
        <v>0</v>
      </c>
      <c r="BB195" cm="1">
        <f t="array" ref="BB195">INDEX(Capacity!$Z$10:$AN$109,COLUMN(BA7),MATCH('Capacity Backing (Hide)'!$A195,Capacity!$Z$9:$AN$9,0))</f>
        <v>0</v>
      </c>
      <c r="BC195" cm="1">
        <f t="array" ref="BC195">INDEX(Capacity!$Z$10:$AN$109,COLUMN(BB7),MATCH('Capacity Backing (Hide)'!$A195,Capacity!$Z$9:$AN$9,0))</f>
        <v>0</v>
      </c>
      <c r="BD195" cm="1">
        <f t="array" ref="BD195">INDEX(Capacity!$Z$10:$AN$109,COLUMN(BC7),MATCH('Capacity Backing (Hide)'!$A195,Capacity!$Z$9:$AN$9,0))</f>
        <v>0</v>
      </c>
      <c r="BE195" cm="1">
        <f t="array" ref="BE195">INDEX(Capacity!$Z$10:$AN$109,COLUMN(BD7),MATCH('Capacity Backing (Hide)'!$A195,Capacity!$Z$9:$AN$9,0))</f>
        <v>0</v>
      </c>
      <c r="BF195" cm="1">
        <f t="array" ref="BF195">INDEX(Capacity!$Z$10:$AN$109,COLUMN(BE7),MATCH('Capacity Backing (Hide)'!$A195,Capacity!$Z$9:$AN$9,0))</f>
        <v>0</v>
      </c>
      <c r="BG195" cm="1">
        <f t="array" ref="BG195">INDEX(Capacity!$Z$10:$AN$109,COLUMN(BF7),MATCH('Capacity Backing (Hide)'!$A195,Capacity!$Z$9:$AN$9,0))</f>
        <v>0</v>
      </c>
      <c r="BH195" cm="1">
        <f t="array" ref="BH195">INDEX(Capacity!$Z$10:$AN$109,COLUMN(BG7),MATCH('Capacity Backing (Hide)'!$A195,Capacity!$Z$9:$AN$9,0))</f>
        <v>0</v>
      </c>
      <c r="BI195" cm="1">
        <f t="array" ref="BI195">INDEX(Capacity!$Z$10:$AN$109,COLUMN(BH7),MATCH('Capacity Backing (Hide)'!$A195,Capacity!$Z$9:$AN$9,0))</f>
        <v>0</v>
      </c>
      <c r="BJ195" cm="1">
        <f t="array" ref="BJ195">INDEX(Capacity!$Z$10:$AN$109,COLUMN(BI7),MATCH('Capacity Backing (Hide)'!$A195,Capacity!$Z$9:$AN$9,0))</f>
        <v>0</v>
      </c>
      <c r="BK195" cm="1">
        <f t="array" ref="BK195">INDEX(Capacity!$Z$10:$AN$109,COLUMN(BJ7),MATCH('Capacity Backing (Hide)'!$A195,Capacity!$Z$9:$AN$9,0))</f>
        <v>0</v>
      </c>
      <c r="BL195" cm="1">
        <f t="array" ref="BL195">INDEX(Capacity!$Z$10:$AN$109,COLUMN(BK7),MATCH('Capacity Backing (Hide)'!$A195,Capacity!$Z$9:$AN$9,0))</f>
        <v>0</v>
      </c>
      <c r="BM195" cm="1">
        <f t="array" ref="BM195">INDEX(Capacity!$Z$10:$AN$109,COLUMN(BL7),MATCH('Capacity Backing (Hide)'!$A195,Capacity!$Z$9:$AN$9,0))</f>
        <v>0</v>
      </c>
      <c r="BN195" cm="1">
        <f t="array" ref="BN195">INDEX(Capacity!$Z$10:$AN$109,COLUMN(BM7),MATCH('Capacity Backing (Hide)'!$A195,Capacity!$Z$9:$AN$9,0))</f>
        <v>0</v>
      </c>
      <c r="BO195" cm="1">
        <f t="array" ref="BO195">INDEX(Capacity!$Z$10:$AN$109,COLUMN(BN7),MATCH('Capacity Backing (Hide)'!$A195,Capacity!$Z$9:$AN$9,0))</f>
        <v>0</v>
      </c>
      <c r="BP195" cm="1">
        <f t="array" ref="BP195">INDEX(Capacity!$Z$10:$AN$109,COLUMN(BO7),MATCH('Capacity Backing (Hide)'!$A195,Capacity!$Z$9:$AN$9,0))</f>
        <v>0</v>
      </c>
      <c r="BQ195" cm="1">
        <f t="array" ref="BQ195">INDEX(Capacity!$Z$10:$AN$109,COLUMN(BP7),MATCH('Capacity Backing (Hide)'!$A195,Capacity!$Z$9:$AN$9,0))</f>
        <v>0</v>
      </c>
      <c r="BR195" cm="1">
        <f t="array" ref="BR195">INDEX(Capacity!$Z$10:$AN$109,COLUMN(BQ7),MATCH('Capacity Backing (Hide)'!$A195,Capacity!$Z$9:$AN$9,0))</f>
        <v>0</v>
      </c>
      <c r="BS195" cm="1">
        <f t="array" ref="BS195">INDEX(Capacity!$Z$10:$AN$109,COLUMN(BR7),MATCH('Capacity Backing (Hide)'!$A195,Capacity!$Z$9:$AN$9,0))</f>
        <v>0</v>
      </c>
      <c r="BT195" cm="1">
        <f t="array" ref="BT195">INDEX(Capacity!$Z$10:$AN$109,COLUMN(BS7),MATCH('Capacity Backing (Hide)'!$A195,Capacity!$Z$9:$AN$9,0))</f>
        <v>0</v>
      </c>
      <c r="BU195" cm="1">
        <f t="array" ref="BU195">INDEX(Capacity!$Z$10:$AN$109,COLUMN(BT7),MATCH('Capacity Backing (Hide)'!$A195,Capacity!$Z$9:$AN$9,0))</f>
        <v>0</v>
      </c>
      <c r="BV195" cm="1">
        <f t="array" ref="BV195">INDEX(Capacity!$Z$10:$AN$109,COLUMN(BU7),MATCH('Capacity Backing (Hide)'!$A195,Capacity!$Z$9:$AN$9,0))</f>
        <v>0</v>
      </c>
      <c r="BW195" cm="1">
        <f t="array" ref="BW195">INDEX(Capacity!$Z$10:$AN$109,COLUMN(BV7),MATCH('Capacity Backing (Hide)'!$A195,Capacity!$Z$9:$AN$9,0))</f>
        <v>0</v>
      </c>
      <c r="BX195" cm="1">
        <f t="array" ref="BX195">INDEX(Capacity!$Z$10:$AN$109,COLUMN(BW7),MATCH('Capacity Backing (Hide)'!$A195,Capacity!$Z$9:$AN$9,0))</f>
        <v>0</v>
      </c>
      <c r="BY195" cm="1">
        <f t="array" ref="BY195">INDEX(Capacity!$Z$10:$AN$109,COLUMN(BX7),MATCH('Capacity Backing (Hide)'!$A195,Capacity!$Z$9:$AN$9,0))</f>
        <v>0</v>
      </c>
      <c r="BZ195" cm="1">
        <f t="array" ref="BZ195">INDEX(Capacity!$Z$10:$AN$109,COLUMN(BY7),MATCH('Capacity Backing (Hide)'!$A195,Capacity!$Z$9:$AN$9,0))</f>
        <v>0</v>
      </c>
      <c r="CA195" cm="1">
        <f t="array" ref="CA195">INDEX(Capacity!$Z$10:$AN$109,COLUMN(BZ7),MATCH('Capacity Backing (Hide)'!$A195,Capacity!$Z$9:$AN$9,0))</f>
        <v>0</v>
      </c>
      <c r="CB195" cm="1">
        <f t="array" ref="CB195">INDEX(Capacity!$Z$10:$AN$109,COLUMN(CA7),MATCH('Capacity Backing (Hide)'!$A195,Capacity!$Z$9:$AN$9,0))</f>
        <v>0</v>
      </c>
      <c r="CC195" cm="1">
        <f t="array" ref="CC195">INDEX(Capacity!$Z$10:$AN$109,COLUMN(CB7),MATCH('Capacity Backing (Hide)'!$A195,Capacity!$Z$9:$AN$9,0))</f>
        <v>0</v>
      </c>
      <c r="CD195" cm="1">
        <f t="array" ref="CD195">INDEX(Capacity!$Z$10:$AN$109,COLUMN(CC7),MATCH('Capacity Backing (Hide)'!$A195,Capacity!$Z$9:$AN$9,0))</f>
        <v>0</v>
      </c>
      <c r="CE195" cm="1">
        <f t="array" ref="CE195">INDEX(Capacity!$Z$10:$AN$109,COLUMN(CD7),MATCH('Capacity Backing (Hide)'!$A195,Capacity!$Z$9:$AN$9,0))</f>
        <v>0</v>
      </c>
      <c r="CF195" cm="1">
        <f t="array" ref="CF195">INDEX(Capacity!$Z$10:$AN$109,COLUMN(CE7),MATCH('Capacity Backing (Hide)'!$A195,Capacity!$Z$9:$AN$9,0))</f>
        <v>0</v>
      </c>
      <c r="CG195" cm="1">
        <f t="array" ref="CG195">INDEX(Capacity!$Z$10:$AN$109,COLUMN(CF7),MATCH('Capacity Backing (Hide)'!$A195,Capacity!$Z$9:$AN$9,0))</f>
        <v>0</v>
      </c>
      <c r="CH195" cm="1">
        <f t="array" ref="CH195">INDEX(Capacity!$Z$10:$AN$109,COLUMN(CG7),MATCH('Capacity Backing (Hide)'!$A195,Capacity!$Z$9:$AN$9,0))</f>
        <v>0</v>
      </c>
      <c r="CI195" cm="1">
        <f t="array" ref="CI195">INDEX(Capacity!$Z$10:$AN$109,COLUMN(CH7),MATCH('Capacity Backing (Hide)'!$A195,Capacity!$Z$9:$AN$9,0))</f>
        <v>0</v>
      </c>
      <c r="CJ195" cm="1">
        <f t="array" ref="CJ195">INDEX(Capacity!$Z$10:$AN$109,COLUMN(CI7),MATCH('Capacity Backing (Hide)'!$A195,Capacity!$Z$9:$AN$9,0))</f>
        <v>0</v>
      </c>
      <c r="CK195" cm="1">
        <f t="array" ref="CK195">INDEX(Capacity!$Z$10:$AN$109,COLUMN(CJ7),MATCH('Capacity Backing (Hide)'!$A195,Capacity!$Z$9:$AN$9,0))</f>
        <v>0</v>
      </c>
      <c r="CL195" cm="1">
        <f t="array" ref="CL195">INDEX(Capacity!$Z$10:$AN$109,COLUMN(CK7),MATCH('Capacity Backing (Hide)'!$A195,Capacity!$Z$9:$AN$9,0))</f>
        <v>0</v>
      </c>
      <c r="CM195" cm="1">
        <f t="array" ref="CM195">INDEX(Capacity!$Z$10:$AN$109,COLUMN(CL7),MATCH('Capacity Backing (Hide)'!$A195,Capacity!$Z$9:$AN$9,0))</f>
        <v>0</v>
      </c>
      <c r="CN195" cm="1">
        <f t="array" ref="CN195">INDEX(Capacity!$Z$10:$AN$109,COLUMN(CM7),MATCH('Capacity Backing (Hide)'!$A195,Capacity!$Z$9:$AN$9,0))</f>
        <v>0</v>
      </c>
      <c r="CO195" cm="1">
        <f t="array" ref="CO195">INDEX(Capacity!$Z$10:$AN$109,COLUMN(CN7),MATCH('Capacity Backing (Hide)'!$A195,Capacity!$Z$9:$AN$9,0))</f>
        <v>0</v>
      </c>
      <c r="CP195" cm="1">
        <f t="array" ref="CP195">INDEX(Capacity!$Z$10:$AN$109,COLUMN(CO7),MATCH('Capacity Backing (Hide)'!$A195,Capacity!$Z$9:$AN$9,0))</f>
        <v>0</v>
      </c>
      <c r="CQ195" cm="1">
        <f t="array" ref="CQ195">INDEX(Capacity!$Z$10:$AN$109,COLUMN(CP7),MATCH('Capacity Backing (Hide)'!$A195,Capacity!$Z$9:$AN$9,0))</f>
        <v>0</v>
      </c>
      <c r="CR195" cm="1">
        <f t="array" ref="CR195">INDEX(Capacity!$Z$10:$AN$109,COLUMN(CQ7),MATCH('Capacity Backing (Hide)'!$A195,Capacity!$Z$9:$AN$9,0))</f>
        <v>0</v>
      </c>
      <c r="CS195" cm="1">
        <f t="array" ref="CS195">INDEX(Capacity!$Z$10:$AN$109,COLUMN(CR7),MATCH('Capacity Backing (Hide)'!$A195,Capacity!$Z$9:$AN$9,0))</f>
        <v>0</v>
      </c>
      <c r="CT195" cm="1">
        <f t="array" ref="CT195">INDEX(Capacity!$Z$10:$AN$109,COLUMN(CS7),MATCH('Capacity Backing (Hide)'!$A195,Capacity!$Z$9:$AN$9,0))</f>
        <v>0</v>
      </c>
      <c r="CU195" cm="1">
        <f t="array" ref="CU195">INDEX(Capacity!$Z$10:$AN$109,COLUMN(CT7),MATCH('Capacity Backing (Hide)'!$A195,Capacity!$Z$9:$AN$9,0))</f>
        <v>0</v>
      </c>
      <c r="CV195" cm="1">
        <f t="array" ref="CV195">INDEX(Capacity!$Z$10:$AN$109,COLUMN(CU7),MATCH('Capacity Backing (Hide)'!$A195,Capacity!$Z$9:$AN$9,0))</f>
        <v>0</v>
      </c>
      <c r="CW195" cm="1">
        <f t="array" ref="CW195">INDEX(Capacity!$Z$10:$AN$109,COLUMN(CV7),MATCH('Capacity Backing (Hide)'!$A195,Capacity!$Z$9:$AN$9,0))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INDEX(Capacity!$Z$10:$AN$109,COLUMN(A8),MATCH('Capacity Backing (Hide)'!$A196,Capacity!$Z$9:$AN$9,0))</f>
        <v>0</v>
      </c>
      <c r="C196" cm="1">
        <f t="array" ref="C196">INDEX(Capacity!$Z$10:$AN$109,COLUMN(B8),MATCH('Capacity Backing (Hide)'!$A196,Capacity!$Z$9:$AN$9,0))</f>
        <v>0</v>
      </c>
      <c r="D196" cm="1">
        <f t="array" ref="D196">INDEX(Capacity!$Z$10:$AN$109,COLUMN(C8),MATCH('Capacity Backing (Hide)'!$A196,Capacity!$Z$9:$AN$9,0))</f>
        <v>0</v>
      </c>
      <c r="E196" cm="1">
        <f t="array" ref="E196">INDEX(Capacity!$Z$10:$AN$109,COLUMN(D8),MATCH('Capacity Backing (Hide)'!$A196,Capacity!$Z$9:$AN$9,0))</f>
        <v>0</v>
      </c>
      <c r="F196" cm="1">
        <f t="array" ref="F196">INDEX(Capacity!$Z$10:$AN$109,COLUMN(E8),MATCH('Capacity Backing (Hide)'!$A196,Capacity!$Z$9:$AN$9,0))</f>
        <v>0</v>
      </c>
      <c r="G196" cm="1">
        <f t="array" ref="G196">INDEX(Capacity!$Z$10:$AN$109,COLUMN(F8),MATCH('Capacity Backing (Hide)'!$A196,Capacity!$Z$9:$AN$9,0))</f>
        <v>0</v>
      </c>
      <c r="H196" cm="1">
        <f t="array" ref="H196">INDEX(Capacity!$Z$10:$AN$109,COLUMN(G8),MATCH('Capacity Backing (Hide)'!$A196,Capacity!$Z$9:$AN$9,0))</f>
        <v>0</v>
      </c>
      <c r="I196" cm="1">
        <f t="array" ref="I196">INDEX(Capacity!$Z$10:$AN$109,COLUMN(H8),MATCH('Capacity Backing (Hide)'!$A196,Capacity!$Z$9:$AN$9,0))</f>
        <v>0</v>
      </c>
      <c r="J196" cm="1">
        <f t="array" ref="J196">INDEX(Capacity!$Z$10:$AN$109,COLUMN(I8),MATCH('Capacity Backing (Hide)'!$A196,Capacity!$Z$9:$AN$9,0))</f>
        <v>0</v>
      </c>
      <c r="K196" cm="1">
        <f t="array" ref="K196">INDEX(Capacity!$Z$10:$AN$109,COLUMN(J8),MATCH('Capacity Backing (Hide)'!$A196,Capacity!$Z$9:$AN$9,0))</f>
        <v>0</v>
      </c>
      <c r="L196" cm="1">
        <f t="array" ref="L196">INDEX(Capacity!$Z$10:$AN$109,COLUMN(K8),MATCH('Capacity Backing (Hide)'!$A196,Capacity!$Z$9:$AN$9,0))</f>
        <v>0</v>
      </c>
      <c r="M196" cm="1">
        <f t="array" ref="M196">INDEX(Capacity!$Z$10:$AN$109,COLUMN(L8),MATCH('Capacity Backing (Hide)'!$A196,Capacity!$Z$9:$AN$9,0))</f>
        <v>0</v>
      </c>
      <c r="N196" cm="1">
        <f t="array" ref="N196">INDEX(Capacity!$Z$10:$AN$109,COLUMN(M8),MATCH('Capacity Backing (Hide)'!$A196,Capacity!$Z$9:$AN$9,0))</f>
        <v>0</v>
      </c>
      <c r="O196" cm="1">
        <f t="array" ref="O196">INDEX(Capacity!$Z$10:$AN$109,COLUMN(N8),MATCH('Capacity Backing (Hide)'!$A196,Capacity!$Z$9:$AN$9,0))</f>
        <v>0</v>
      </c>
      <c r="P196" cm="1">
        <f t="array" ref="P196">INDEX(Capacity!$Z$10:$AN$109,COLUMN(O8),MATCH('Capacity Backing (Hide)'!$A196,Capacity!$Z$9:$AN$9,0))</f>
        <v>0</v>
      </c>
      <c r="Q196" cm="1">
        <f t="array" ref="Q196">INDEX(Capacity!$Z$10:$AN$109,COLUMN(P8),MATCH('Capacity Backing (Hide)'!$A196,Capacity!$Z$9:$AN$9,0))</f>
        <v>0</v>
      </c>
      <c r="R196" cm="1">
        <f t="array" ref="R196">INDEX(Capacity!$Z$10:$AN$109,COLUMN(Q8),MATCH('Capacity Backing (Hide)'!$A196,Capacity!$Z$9:$AN$9,0))</f>
        <v>0</v>
      </c>
      <c r="S196" cm="1">
        <f t="array" ref="S196">INDEX(Capacity!$Z$10:$AN$109,COLUMN(R8),MATCH('Capacity Backing (Hide)'!$A196,Capacity!$Z$9:$AN$9,0))</f>
        <v>0</v>
      </c>
      <c r="T196" cm="1">
        <f t="array" ref="T196">INDEX(Capacity!$Z$10:$AN$109,COLUMN(S8),MATCH('Capacity Backing (Hide)'!$A196,Capacity!$Z$9:$AN$9,0))</f>
        <v>0</v>
      </c>
      <c r="U196" cm="1">
        <f t="array" ref="U196">INDEX(Capacity!$Z$10:$AN$109,COLUMN(T8),MATCH('Capacity Backing (Hide)'!$A196,Capacity!$Z$9:$AN$9,0))</f>
        <v>0</v>
      </c>
      <c r="V196" cm="1">
        <f t="array" ref="V196">INDEX(Capacity!$Z$10:$AN$109,COLUMN(U8),MATCH('Capacity Backing (Hide)'!$A196,Capacity!$Z$9:$AN$9,0))</f>
        <v>0</v>
      </c>
      <c r="W196" cm="1">
        <f t="array" ref="W196">INDEX(Capacity!$Z$10:$AN$109,COLUMN(V8),MATCH('Capacity Backing (Hide)'!$A196,Capacity!$Z$9:$AN$9,0))</f>
        <v>0</v>
      </c>
      <c r="X196" cm="1">
        <f t="array" ref="X196">INDEX(Capacity!$Z$10:$AN$109,COLUMN(W8),MATCH('Capacity Backing (Hide)'!$A196,Capacity!$Z$9:$AN$9,0))</f>
        <v>0</v>
      </c>
      <c r="Y196" cm="1">
        <f t="array" ref="Y196">INDEX(Capacity!$Z$10:$AN$109,COLUMN(X8),MATCH('Capacity Backing (Hide)'!$A196,Capacity!$Z$9:$AN$9,0))</f>
        <v>0</v>
      </c>
      <c r="Z196" cm="1">
        <f t="array" ref="Z196">INDEX(Capacity!$Z$10:$AN$109,COLUMN(Y8),MATCH('Capacity Backing (Hide)'!$A196,Capacity!$Z$9:$AN$9,0))</f>
        <v>0</v>
      </c>
      <c r="AA196" cm="1">
        <f t="array" ref="AA196">INDEX(Capacity!$Z$10:$AN$109,COLUMN(Z8),MATCH('Capacity Backing (Hide)'!$A196,Capacity!$Z$9:$AN$9,0))</f>
        <v>0</v>
      </c>
      <c r="AB196" cm="1">
        <f t="array" ref="AB196">INDEX(Capacity!$Z$10:$AN$109,COLUMN(AA8),MATCH('Capacity Backing (Hide)'!$A196,Capacity!$Z$9:$AN$9,0))</f>
        <v>0</v>
      </c>
      <c r="AC196" cm="1">
        <f t="array" ref="AC196">INDEX(Capacity!$Z$10:$AN$109,COLUMN(AB8),MATCH('Capacity Backing (Hide)'!$A196,Capacity!$Z$9:$AN$9,0))</f>
        <v>0</v>
      </c>
      <c r="AD196" cm="1">
        <f t="array" ref="AD196">INDEX(Capacity!$Z$10:$AN$109,COLUMN(AC8),MATCH('Capacity Backing (Hide)'!$A196,Capacity!$Z$9:$AN$9,0))</f>
        <v>0</v>
      </c>
      <c r="AE196" cm="1">
        <f t="array" ref="AE196">INDEX(Capacity!$Z$10:$AN$109,COLUMN(AD8),MATCH('Capacity Backing (Hide)'!$A196,Capacity!$Z$9:$AN$9,0))</f>
        <v>0</v>
      </c>
      <c r="AF196" cm="1">
        <f t="array" ref="AF196">INDEX(Capacity!$Z$10:$AN$109,COLUMN(AE8),MATCH('Capacity Backing (Hide)'!$A196,Capacity!$Z$9:$AN$9,0))</f>
        <v>0</v>
      </c>
      <c r="AG196" cm="1">
        <f t="array" ref="AG196">INDEX(Capacity!$Z$10:$AN$109,COLUMN(AF8),MATCH('Capacity Backing (Hide)'!$A196,Capacity!$Z$9:$AN$9,0))</f>
        <v>0</v>
      </c>
      <c r="AH196" cm="1">
        <f t="array" ref="AH196">INDEX(Capacity!$Z$10:$AN$109,COLUMN(AG8),MATCH('Capacity Backing (Hide)'!$A196,Capacity!$Z$9:$AN$9,0))</f>
        <v>0</v>
      </c>
      <c r="AI196" cm="1">
        <f t="array" ref="AI196">INDEX(Capacity!$Z$10:$AN$109,COLUMN(AH8),MATCH('Capacity Backing (Hide)'!$A196,Capacity!$Z$9:$AN$9,0))</f>
        <v>0</v>
      </c>
      <c r="AJ196" cm="1">
        <f t="array" ref="AJ196">INDEX(Capacity!$Z$10:$AN$109,COLUMN(AI8),MATCH('Capacity Backing (Hide)'!$A196,Capacity!$Z$9:$AN$9,0))</f>
        <v>0</v>
      </c>
      <c r="AK196" cm="1">
        <f t="array" ref="AK196">INDEX(Capacity!$Z$10:$AN$109,COLUMN(AJ8),MATCH('Capacity Backing (Hide)'!$A196,Capacity!$Z$9:$AN$9,0))</f>
        <v>0</v>
      </c>
      <c r="AL196" cm="1">
        <f t="array" ref="AL196">INDEX(Capacity!$Z$10:$AN$109,COLUMN(AK8),MATCH('Capacity Backing (Hide)'!$A196,Capacity!$Z$9:$AN$9,0))</f>
        <v>0</v>
      </c>
      <c r="AM196" cm="1">
        <f t="array" ref="AM196">INDEX(Capacity!$Z$10:$AN$109,COLUMN(AL8),MATCH('Capacity Backing (Hide)'!$A196,Capacity!$Z$9:$AN$9,0))</f>
        <v>0</v>
      </c>
      <c r="AN196" cm="1">
        <f t="array" ref="AN196">INDEX(Capacity!$Z$10:$AN$109,COLUMN(AM8),MATCH('Capacity Backing (Hide)'!$A196,Capacity!$Z$9:$AN$9,0))</f>
        <v>0</v>
      </c>
      <c r="AO196" cm="1">
        <f t="array" ref="AO196">INDEX(Capacity!$Z$10:$AN$109,COLUMN(AN8),MATCH('Capacity Backing (Hide)'!$A196,Capacity!$Z$9:$AN$9,0))</f>
        <v>0</v>
      </c>
      <c r="AP196" cm="1">
        <f t="array" ref="AP196">INDEX(Capacity!$Z$10:$AN$109,COLUMN(AO8),MATCH('Capacity Backing (Hide)'!$A196,Capacity!$Z$9:$AN$9,0))</f>
        <v>0</v>
      </c>
      <c r="AQ196" cm="1">
        <f t="array" ref="AQ196">INDEX(Capacity!$Z$10:$AN$109,COLUMN(AP8),MATCH('Capacity Backing (Hide)'!$A196,Capacity!$Z$9:$AN$9,0))</f>
        <v>0</v>
      </c>
      <c r="AR196" cm="1">
        <f t="array" ref="AR196">INDEX(Capacity!$Z$10:$AN$109,COLUMN(AQ8),MATCH('Capacity Backing (Hide)'!$A196,Capacity!$Z$9:$AN$9,0))</f>
        <v>0</v>
      </c>
      <c r="AS196" cm="1">
        <f t="array" ref="AS196">INDEX(Capacity!$Z$10:$AN$109,COLUMN(AR8),MATCH('Capacity Backing (Hide)'!$A196,Capacity!$Z$9:$AN$9,0))</f>
        <v>0</v>
      </c>
      <c r="AT196" cm="1">
        <f t="array" ref="AT196">INDEX(Capacity!$Z$10:$AN$109,COLUMN(AS8),MATCH('Capacity Backing (Hide)'!$A196,Capacity!$Z$9:$AN$9,0))</f>
        <v>0</v>
      </c>
      <c r="AU196" cm="1">
        <f t="array" ref="AU196">INDEX(Capacity!$Z$10:$AN$109,COLUMN(AT8),MATCH('Capacity Backing (Hide)'!$A196,Capacity!$Z$9:$AN$9,0))</f>
        <v>0</v>
      </c>
      <c r="AV196" cm="1">
        <f t="array" ref="AV196">INDEX(Capacity!$Z$10:$AN$109,COLUMN(AU8),MATCH('Capacity Backing (Hide)'!$A196,Capacity!$Z$9:$AN$9,0))</f>
        <v>0</v>
      </c>
      <c r="AW196" cm="1">
        <f t="array" ref="AW196">INDEX(Capacity!$Z$10:$AN$109,COLUMN(AV8),MATCH('Capacity Backing (Hide)'!$A196,Capacity!$Z$9:$AN$9,0))</f>
        <v>0</v>
      </c>
      <c r="AX196" cm="1">
        <f t="array" ref="AX196">INDEX(Capacity!$Z$10:$AN$109,COLUMN(AW8),MATCH('Capacity Backing (Hide)'!$A196,Capacity!$Z$9:$AN$9,0))</f>
        <v>0</v>
      </c>
      <c r="AY196" cm="1">
        <f t="array" ref="AY196">INDEX(Capacity!$Z$10:$AN$109,COLUMN(AX8),MATCH('Capacity Backing (Hide)'!$A196,Capacity!$Z$9:$AN$9,0))</f>
        <v>0</v>
      </c>
      <c r="AZ196" cm="1">
        <f t="array" ref="AZ196">INDEX(Capacity!$Z$10:$AN$109,COLUMN(AY8),MATCH('Capacity Backing (Hide)'!$A196,Capacity!$Z$9:$AN$9,0))</f>
        <v>0</v>
      </c>
      <c r="BA196" cm="1">
        <f t="array" ref="BA196">INDEX(Capacity!$Z$10:$AN$109,COLUMN(AZ8),MATCH('Capacity Backing (Hide)'!$A196,Capacity!$Z$9:$AN$9,0))</f>
        <v>0</v>
      </c>
      <c r="BB196" cm="1">
        <f t="array" ref="BB196">INDEX(Capacity!$Z$10:$AN$109,COLUMN(BA8),MATCH('Capacity Backing (Hide)'!$A196,Capacity!$Z$9:$AN$9,0))</f>
        <v>0</v>
      </c>
      <c r="BC196" cm="1">
        <f t="array" ref="BC196">INDEX(Capacity!$Z$10:$AN$109,COLUMN(BB8),MATCH('Capacity Backing (Hide)'!$A196,Capacity!$Z$9:$AN$9,0))</f>
        <v>0</v>
      </c>
      <c r="BD196" cm="1">
        <f t="array" ref="BD196">INDEX(Capacity!$Z$10:$AN$109,COLUMN(BC8),MATCH('Capacity Backing (Hide)'!$A196,Capacity!$Z$9:$AN$9,0))</f>
        <v>0</v>
      </c>
      <c r="BE196" cm="1">
        <f t="array" ref="BE196">INDEX(Capacity!$Z$10:$AN$109,COLUMN(BD8),MATCH('Capacity Backing (Hide)'!$A196,Capacity!$Z$9:$AN$9,0))</f>
        <v>0</v>
      </c>
      <c r="BF196" cm="1">
        <f t="array" ref="BF196">INDEX(Capacity!$Z$10:$AN$109,COLUMN(BE8),MATCH('Capacity Backing (Hide)'!$A196,Capacity!$Z$9:$AN$9,0))</f>
        <v>0</v>
      </c>
      <c r="BG196" cm="1">
        <f t="array" ref="BG196">INDEX(Capacity!$Z$10:$AN$109,COLUMN(BF8),MATCH('Capacity Backing (Hide)'!$A196,Capacity!$Z$9:$AN$9,0))</f>
        <v>0</v>
      </c>
      <c r="BH196" cm="1">
        <f t="array" ref="BH196">INDEX(Capacity!$Z$10:$AN$109,COLUMN(BG8),MATCH('Capacity Backing (Hide)'!$A196,Capacity!$Z$9:$AN$9,0))</f>
        <v>0</v>
      </c>
      <c r="BI196" cm="1">
        <f t="array" ref="BI196">INDEX(Capacity!$Z$10:$AN$109,COLUMN(BH8),MATCH('Capacity Backing (Hide)'!$A196,Capacity!$Z$9:$AN$9,0))</f>
        <v>0</v>
      </c>
      <c r="BJ196" cm="1">
        <f t="array" ref="BJ196">INDEX(Capacity!$Z$10:$AN$109,COLUMN(BI8),MATCH('Capacity Backing (Hide)'!$A196,Capacity!$Z$9:$AN$9,0))</f>
        <v>0</v>
      </c>
      <c r="BK196" cm="1">
        <f t="array" ref="BK196">INDEX(Capacity!$Z$10:$AN$109,COLUMN(BJ8),MATCH('Capacity Backing (Hide)'!$A196,Capacity!$Z$9:$AN$9,0))</f>
        <v>0</v>
      </c>
      <c r="BL196" cm="1">
        <f t="array" ref="BL196">INDEX(Capacity!$Z$10:$AN$109,COLUMN(BK8),MATCH('Capacity Backing (Hide)'!$A196,Capacity!$Z$9:$AN$9,0))</f>
        <v>0</v>
      </c>
      <c r="BM196" cm="1">
        <f t="array" ref="BM196">INDEX(Capacity!$Z$10:$AN$109,COLUMN(BL8),MATCH('Capacity Backing (Hide)'!$A196,Capacity!$Z$9:$AN$9,0))</f>
        <v>0</v>
      </c>
      <c r="BN196" cm="1">
        <f t="array" ref="BN196">INDEX(Capacity!$Z$10:$AN$109,COLUMN(BM8),MATCH('Capacity Backing (Hide)'!$A196,Capacity!$Z$9:$AN$9,0))</f>
        <v>0</v>
      </c>
      <c r="BO196" cm="1">
        <f t="array" ref="BO196">INDEX(Capacity!$Z$10:$AN$109,COLUMN(BN8),MATCH('Capacity Backing (Hide)'!$A196,Capacity!$Z$9:$AN$9,0))</f>
        <v>0</v>
      </c>
      <c r="BP196" cm="1">
        <f t="array" ref="BP196">INDEX(Capacity!$Z$10:$AN$109,COLUMN(BO8),MATCH('Capacity Backing (Hide)'!$A196,Capacity!$Z$9:$AN$9,0))</f>
        <v>0</v>
      </c>
      <c r="BQ196" cm="1">
        <f t="array" ref="BQ196">INDEX(Capacity!$Z$10:$AN$109,COLUMN(BP8),MATCH('Capacity Backing (Hide)'!$A196,Capacity!$Z$9:$AN$9,0))</f>
        <v>0</v>
      </c>
      <c r="BR196" cm="1">
        <f t="array" ref="BR196">INDEX(Capacity!$Z$10:$AN$109,COLUMN(BQ8),MATCH('Capacity Backing (Hide)'!$A196,Capacity!$Z$9:$AN$9,0))</f>
        <v>0</v>
      </c>
      <c r="BS196" cm="1">
        <f t="array" ref="BS196">INDEX(Capacity!$Z$10:$AN$109,COLUMN(BR8),MATCH('Capacity Backing (Hide)'!$A196,Capacity!$Z$9:$AN$9,0))</f>
        <v>0</v>
      </c>
      <c r="BT196" cm="1">
        <f t="array" ref="BT196">INDEX(Capacity!$Z$10:$AN$109,COLUMN(BS8),MATCH('Capacity Backing (Hide)'!$A196,Capacity!$Z$9:$AN$9,0))</f>
        <v>0</v>
      </c>
      <c r="BU196" cm="1">
        <f t="array" ref="BU196">INDEX(Capacity!$Z$10:$AN$109,COLUMN(BT8),MATCH('Capacity Backing (Hide)'!$A196,Capacity!$Z$9:$AN$9,0))</f>
        <v>0</v>
      </c>
      <c r="BV196" cm="1">
        <f t="array" ref="BV196">INDEX(Capacity!$Z$10:$AN$109,COLUMN(BU8),MATCH('Capacity Backing (Hide)'!$A196,Capacity!$Z$9:$AN$9,0))</f>
        <v>0</v>
      </c>
      <c r="BW196" cm="1">
        <f t="array" ref="BW196">INDEX(Capacity!$Z$10:$AN$109,COLUMN(BV8),MATCH('Capacity Backing (Hide)'!$A196,Capacity!$Z$9:$AN$9,0))</f>
        <v>0</v>
      </c>
      <c r="BX196" cm="1">
        <f t="array" ref="BX196">INDEX(Capacity!$Z$10:$AN$109,COLUMN(BW8),MATCH('Capacity Backing (Hide)'!$A196,Capacity!$Z$9:$AN$9,0))</f>
        <v>0</v>
      </c>
      <c r="BY196" cm="1">
        <f t="array" ref="BY196">INDEX(Capacity!$Z$10:$AN$109,COLUMN(BX8),MATCH('Capacity Backing (Hide)'!$A196,Capacity!$Z$9:$AN$9,0))</f>
        <v>0</v>
      </c>
      <c r="BZ196" cm="1">
        <f t="array" ref="BZ196">INDEX(Capacity!$Z$10:$AN$109,COLUMN(BY8),MATCH('Capacity Backing (Hide)'!$A196,Capacity!$Z$9:$AN$9,0))</f>
        <v>0</v>
      </c>
      <c r="CA196" cm="1">
        <f t="array" ref="CA196">INDEX(Capacity!$Z$10:$AN$109,COLUMN(BZ8),MATCH('Capacity Backing (Hide)'!$A196,Capacity!$Z$9:$AN$9,0))</f>
        <v>0</v>
      </c>
      <c r="CB196" cm="1">
        <f t="array" ref="CB196">INDEX(Capacity!$Z$10:$AN$109,COLUMN(CA8),MATCH('Capacity Backing (Hide)'!$A196,Capacity!$Z$9:$AN$9,0))</f>
        <v>0</v>
      </c>
      <c r="CC196" cm="1">
        <f t="array" ref="CC196">INDEX(Capacity!$Z$10:$AN$109,COLUMN(CB8),MATCH('Capacity Backing (Hide)'!$A196,Capacity!$Z$9:$AN$9,0))</f>
        <v>0</v>
      </c>
      <c r="CD196" cm="1">
        <f t="array" ref="CD196">INDEX(Capacity!$Z$10:$AN$109,COLUMN(CC8),MATCH('Capacity Backing (Hide)'!$A196,Capacity!$Z$9:$AN$9,0))</f>
        <v>0</v>
      </c>
      <c r="CE196" cm="1">
        <f t="array" ref="CE196">INDEX(Capacity!$Z$10:$AN$109,COLUMN(CD8),MATCH('Capacity Backing (Hide)'!$A196,Capacity!$Z$9:$AN$9,0))</f>
        <v>0</v>
      </c>
      <c r="CF196" cm="1">
        <f t="array" ref="CF196">INDEX(Capacity!$Z$10:$AN$109,COLUMN(CE8),MATCH('Capacity Backing (Hide)'!$A196,Capacity!$Z$9:$AN$9,0))</f>
        <v>0</v>
      </c>
      <c r="CG196" cm="1">
        <f t="array" ref="CG196">INDEX(Capacity!$Z$10:$AN$109,COLUMN(CF8),MATCH('Capacity Backing (Hide)'!$A196,Capacity!$Z$9:$AN$9,0))</f>
        <v>0</v>
      </c>
      <c r="CH196" cm="1">
        <f t="array" ref="CH196">INDEX(Capacity!$Z$10:$AN$109,COLUMN(CG8),MATCH('Capacity Backing (Hide)'!$A196,Capacity!$Z$9:$AN$9,0))</f>
        <v>0</v>
      </c>
      <c r="CI196" cm="1">
        <f t="array" ref="CI196">INDEX(Capacity!$Z$10:$AN$109,COLUMN(CH8),MATCH('Capacity Backing (Hide)'!$A196,Capacity!$Z$9:$AN$9,0))</f>
        <v>0</v>
      </c>
      <c r="CJ196" cm="1">
        <f t="array" ref="CJ196">INDEX(Capacity!$Z$10:$AN$109,COLUMN(CI8),MATCH('Capacity Backing (Hide)'!$A196,Capacity!$Z$9:$AN$9,0))</f>
        <v>0</v>
      </c>
      <c r="CK196" cm="1">
        <f t="array" ref="CK196">INDEX(Capacity!$Z$10:$AN$109,COLUMN(CJ8),MATCH('Capacity Backing (Hide)'!$A196,Capacity!$Z$9:$AN$9,0))</f>
        <v>0</v>
      </c>
      <c r="CL196" cm="1">
        <f t="array" ref="CL196">INDEX(Capacity!$Z$10:$AN$109,COLUMN(CK8),MATCH('Capacity Backing (Hide)'!$A196,Capacity!$Z$9:$AN$9,0))</f>
        <v>0</v>
      </c>
      <c r="CM196" cm="1">
        <f t="array" ref="CM196">INDEX(Capacity!$Z$10:$AN$109,COLUMN(CL8),MATCH('Capacity Backing (Hide)'!$A196,Capacity!$Z$9:$AN$9,0))</f>
        <v>0</v>
      </c>
      <c r="CN196" cm="1">
        <f t="array" ref="CN196">INDEX(Capacity!$Z$10:$AN$109,COLUMN(CM8),MATCH('Capacity Backing (Hide)'!$A196,Capacity!$Z$9:$AN$9,0))</f>
        <v>0</v>
      </c>
      <c r="CO196" cm="1">
        <f t="array" ref="CO196">INDEX(Capacity!$Z$10:$AN$109,COLUMN(CN8),MATCH('Capacity Backing (Hide)'!$A196,Capacity!$Z$9:$AN$9,0))</f>
        <v>0</v>
      </c>
      <c r="CP196" cm="1">
        <f t="array" ref="CP196">INDEX(Capacity!$Z$10:$AN$109,COLUMN(CO8),MATCH('Capacity Backing (Hide)'!$A196,Capacity!$Z$9:$AN$9,0))</f>
        <v>0</v>
      </c>
      <c r="CQ196" cm="1">
        <f t="array" ref="CQ196">INDEX(Capacity!$Z$10:$AN$109,COLUMN(CP8),MATCH('Capacity Backing (Hide)'!$A196,Capacity!$Z$9:$AN$9,0))</f>
        <v>0</v>
      </c>
      <c r="CR196" cm="1">
        <f t="array" ref="CR196">INDEX(Capacity!$Z$10:$AN$109,COLUMN(CQ8),MATCH('Capacity Backing (Hide)'!$A196,Capacity!$Z$9:$AN$9,0))</f>
        <v>0</v>
      </c>
      <c r="CS196" cm="1">
        <f t="array" ref="CS196">INDEX(Capacity!$Z$10:$AN$109,COLUMN(CR8),MATCH('Capacity Backing (Hide)'!$A196,Capacity!$Z$9:$AN$9,0))</f>
        <v>0</v>
      </c>
      <c r="CT196" cm="1">
        <f t="array" ref="CT196">INDEX(Capacity!$Z$10:$AN$109,COLUMN(CS8),MATCH('Capacity Backing (Hide)'!$A196,Capacity!$Z$9:$AN$9,0))</f>
        <v>0</v>
      </c>
      <c r="CU196" cm="1">
        <f t="array" ref="CU196">INDEX(Capacity!$Z$10:$AN$109,COLUMN(CT8),MATCH('Capacity Backing (Hide)'!$A196,Capacity!$Z$9:$AN$9,0))</f>
        <v>0</v>
      </c>
      <c r="CV196" cm="1">
        <f t="array" ref="CV196">INDEX(Capacity!$Z$10:$AN$109,COLUMN(CU8),MATCH('Capacity Backing (Hide)'!$A196,Capacity!$Z$9:$AN$9,0))</f>
        <v>0</v>
      </c>
      <c r="CW196" cm="1">
        <f t="array" ref="CW196">INDEX(Capacity!$Z$10:$AN$109,COLUMN(CV8),MATCH('Capacity Backing (Hide)'!$A196,Capacity!$Z$9:$AN$9,0))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INDEX(Capacity!$Z$10:$AN$109,COLUMN(A9),MATCH('Capacity Backing (Hide)'!$A197,Capacity!$Z$9:$AN$9,0))</f>
        <v>0</v>
      </c>
      <c r="C197" cm="1">
        <f t="array" ref="C197">INDEX(Capacity!$Z$10:$AN$109,COLUMN(B9),MATCH('Capacity Backing (Hide)'!$A197,Capacity!$Z$9:$AN$9,0))</f>
        <v>0</v>
      </c>
      <c r="D197" cm="1">
        <f t="array" ref="D197">INDEX(Capacity!$Z$10:$AN$109,COLUMN(C9),MATCH('Capacity Backing (Hide)'!$A197,Capacity!$Z$9:$AN$9,0))</f>
        <v>0</v>
      </c>
      <c r="E197" cm="1">
        <f t="array" ref="E197">INDEX(Capacity!$Z$10:$AN$109,COLUMN(D9),MATCH('Capacity Backing (Hide)'!$A197,Capacity!$Z$9:$AN$9,0))</f>
        <v>0</v>
      </c>
      <c r="F197" cm="1">
        <f t="array" ref="F197">INDEX(Capacity!$Z$10:$AN$109,COLUMN(E9),MATCH('Capacity Backing (Hide)'!$A197,Capacity!$Z$9:$AN$9,0))</f>
        <v>0</v>
      </c>
      <c r="G197" cm="1">
        <f t="array" ref="G197">INDEX(Capacity!$Z$10:$AN$109,COLUMN(F9),MATCH('Capacity Backing (Hide)'!$A197,Capacity!$Z$9:$AN$9,0))</f>
        <v>0</v>
      </c>
      <c r="H197" cm="1">
        <f t="array" ref="H197">INDEX(Capacity!$Z$10:$AN$109,COLUMN(G9),MATCH('Capacity Backing (Hide)'!$A197,Capacity!$Z$9:$AN$9,0))</f>
        <v>0</v>
      </c>
      <c r="I197" cm="1">
        <f t="array" ref="I197">INDEX(Capacity!$Z$10:$AN$109,COLUMN(H9),MATCH('Capacity Backing (Hide)'!$A197,Capacity!$Z$9:$AN$9,0))</f>
        <v>0</v>
      </c>
      <c r="J197" cm="1">
        <f t="array" ref="J197">INDEX(Capacity!$Z$10:$AN$109,COLUMN(I9),MATCH('Capacity Backing (Hide)'!$A197,Capacity!$Z$9:$AN$9,0))</f>
        <v>0</v>
      </c>
      <c r="K197" cm="1">
        <f t="array" ref="K197">INDEX(Capacity!$Z$10:$AN$109,COLUMN(J9),MATCH('Capacity Backing (Hide)'!$A197,Capacity!$Z$9:$AN$9,0))</f>
        <v>0</v>
      </c>
      <c r="L197" cm="1">
        <f t="array" ref="L197">INDEX(Capacity!$Z$10:$AN$109,COLUMN(K9),MATCH('Capacity Backing (Hide)'!$A197,Capacity!$Z$9:$AN$9,0))</f>
        <v>0</v>
      </c>
      <c r="M197" cm="1">
        <f t="array" ref="M197">INDEX(Capacity!$Z$10:$AN$109,COLUMN(L9),MATCH('Capacity Backing (Hide)'!$A197,Capacity!$Z$9:$AN$9,0))</f>
        <v>0</v>
      </c>
      <c r="N197" cm="1">
        <f t="array" ref="N197">INDEX(Capacity!$Z$10:$AN$109,COLUMN(M9),MATCH('Capacity Backing (Hide)'!$A197,Capacity!$Z$9:$AN$9,0))</f>
        <v>0</v>
      </c>
      <c r="O197" cm="1">
        <f t="array" ref="O197">INDEX(Capacity!$Z$10:$AN$109,COLUMN(N9),MATCH('Capacity Backing (Hide)'!$A197,Capacity!$Z$9:$AN$9,0))</f>
        <v>0</v>
      </c>
      <c r="P197" cm="1">
        <f t="array" ref="P197">INDEX(Capacity!$Z$10:$AN$109,COLUMN(O9),MATCH('Capacity Backing (Hide)'!$A197,Capacity!$Z$9:$AN$9,0))</f>
        <v>0</v>
      </c>
      <c r="Q197" cm="1">
        <f t="array" ref="Q197">INDEX(Capacity!$Z$10:$AN$109,COLUMN(P9),MATCH('Capacity Backing (Hide)'!$A197,Capacity!$Z$9:$AN$9,0))</f>
        <v>0</v>
      </c>
      <c r="R197" cm="1">
        <f t="array" ref="R197">INDEX(Capacity!$Z$10:$AN$109,COLUMN(Q9),MATCH('Capacity Backing (Hide)'!$A197,Capacity!$Z$9:$AN$9,0))</f>
        <v>0</v>
      </c>
      <c r="S197" cm="1">
        <f t="array" ref="S197">INDEX(Capacity!$Z$10:$AN$109,COLUMN(R9),MATCH('Capacity Backing (Hide)'!$A197,Capacity!$Z$9:$AN$9,0))</f>
        <v>0</v>
      </c>
      <c r="T197" cm="1">
        <f t="array" ref="T197">INDEX(Capacity!$Z$10:$AN$109,COLUMN(S9),MATCH('Capacity Backing (Hide)'!$A197,Capacity!$Z$9:$AN$9,0))</f>
        <v>0</v>
      </c>
      <c r="U197" cm="1">
        <f t="array" ref="U197">INDEX(Capacity!$Z$10:$AN$109,COLUMN(T9),MATCH('Capacity Backing (Hide)'!$A197,Capacity!$Z$9:$AN$9,0))</f>
        <v>0</v>
      </c>
      <c r="V197" cm="1">
        <f t="array" ref="V197">INDEX(Capacity!$Z$10:$AN$109,COLUMN(U9),MATCH('Capacity Backing (Hide)'!$A197,Capacity!$Z$9:$AN$9,0))</f>
        <v>0</v>
      </c>
      <c r="W197" cm="1">
        <f t="array" ref="W197">INDEX(Capacity!$Z$10:$AN$109,COLUMN(V9),MATCH('Capacity Backing (Hide)'!$A197,Capacity!$Z$9:$AN$9,0))</f>
        <v>0</v>
      </c>
      <c r="X197" cm="1">
        <f t="array" ref="X197">INDEX(Capacity!$Z$10:$AN$109,COLUMN(W9),MATCH('Capacity Backing (Hide)'!$A197,Capacity!$Z$9:$AN$9,0))</f>
        <v>0</v>
      </c>
      <c r="Y197" cm="1">
        <f t="array" ref="Y197">INDEX(Capacity!$Z$10:$AN$109,COLUMN(X9),MATCH('Capacity Backing (Hide)'!$A197,Capacity!$Z$9:$AN$9,0))</f>
        <v>0</v>
      </c>
      <c r="Z197" cm="1">
        <f t="array" ref="Z197">INDEX(Capacity!$Z$10:$AN$109,COLUMN(Y9),MATCH('Capacity Backing (Hide)'!$A197,Capacity!$Z$9:$AN$9,0))</f>
        <v>0</v>
      </c>
      <c r="AA197" cm="1">
        <f t="array" ref="AA197">INDEX(Capacity!$Z$10:$AN$109,COLUMN(Z9),MATCH('Capacity Backing (Hide)'!$A197,Capacity!$Z$9:$AN$9,0))</f>
        <v>0</v>
      </c>
      <c r="AB197" cm="1">
        <f t="array" ref="AB197">INDEX(Capacity!$Z$10:$AN$109,COLUMN(AA9),MATCH('Capacity Backing (Hide)'!$A197,Capacity!$Z$9:$AN$9,0))</f>
        <v>0</v>
      </c>
      <c r="AC197" cm="1">
        <f t="array" ref="AC197">INDEX(Capacity!$Z$10:$AN$109,COLUMN(AB9),MATCH('Capacity Backing (Hide)'!$A197,Capacity!$Z$9:$AN$9,0))</f>
        <v>0</v>
      </c>
      <c r="AD197" cm="1">
        <f t="array" ref="AD197">INDEX(Capacity!$Z$10:$AN$109,COLUMN(AC9),MATCH('Capacity Backing (Hide)'!$A197,Capacity!$Z$9:$AN$9,0))</f>
        <v>0</v>
      </c>
      <c r="AE197" cm="1">
        <f t="array" ref="AE197">INDEX(Capacity!$Z$10:$AN$109,COLUMN(AD9),MATCH('Capacity Backing (Hide)'!$A197,Capacity!$Z$9:$AN$9,0))</f>
        <v>0</v>
      </c>
      <c r="AF197" cm="1">
        <f t="array" ref="AF197">INDEX(Capacity!$Z$10:$AN$109,COLUMN(AE9),MATCH('Capacity Backing (Hide)'!$A197,Capacity!$Z$9:$AN$9,0))</f>
        <v>0</v>
      </c>
      <c r="AG197" cm="1">
        <f t="array" ref="AG197">INDEX(Capacity!$Z$10:$AN$109,COLUMN(AF9),MATCH('Capacity Backing (Hide)'!$A197,Capacity!$Z$9:$AN$9,0))</f>
        <v>0</v>
      </c>
      <c r="AH197" cm="1">
        <f t="array" ref="AH197">INDEX(Capacity!$Z$10:$AN$109,COLUMN(AG9),MATCH('Capacity Backing (Hide)'!$A197,Capacity!$Z$9:$AN$9,0))</f>
        <v>0</v>
      </c>
      <c r="AI197" cm="1">
        <f t="array" ref="AI197">INDEX(Capacity!$Z$10:$AN$109,COLUMN(AH9),MATCH('Capacity Backing (Hide)'!$A197,Capacity!$Z$9:$AN$9,0))</f>
        <v>0</v>
      </c>
      <c r="AJ197" cm="1">
        <f t="array" ref="AJ197">INDEX(Capacity!$Z$10:$AN$109,COLUMN(AI9),MATCH('Capacity Backing (Hide)'!$A197,Capacity!$Z$9:$AN$9,0))</f>
        <v>0</v>
      </c>
      <c r="AK197" cm="1">
        <f t="array" ref="AK197">INDEX(Capacity!$Z$10:$AN$109,COLUMN(AJ9),MATCH('Capacity Backing (Hide)'!$A197,Capacity!$Z$9:$AN$9,0))</f>
        <v>0</v>
      </c>
      <c r="AL197" cm="1">
        <f t="array" ref="AL197">INDEX(Capacity!$Z$10:$AN$109,COLUMN(AK9),MATCH('Capacity Backing (Hide)'!$A197,Capacity!$Z$9:$AN$9,0))</f>
        <v>0</v>
      </c>
      <c r="AM197" cm="1">
        <f t="array" ref="AM197">INDEX(Capacity!$Z$10:$AN$109,COLUMN(AL9),MATCH('Capacity Backing (Hide)'!$A197,Capacity!$Z$9:$AN$9,0))</f>
        <v>0</v>
      </c>
      <c r="AN197" cm="1">
        <f t="array" ref="AN197">INDEX(Capacity!$Z$10:$AN$109,COLUMN(AM9),MATCH('Capacity Backing (Hide)'!$A197,Capacity!$Z$9:$AN$9,0))</f>
        <v>0</v>
      </c>
      <c r="AO197" cm="1">
        <f t="array" ref="AO197">INDEX(Capacity!$Z$10:$AN$109,COLUMN(AN9),MATCH('Capacity Backing (Hide)'!$A197,Capacity!$Z$9:$AN$9,0))</f>
        <v>0</v>
      </c>
      <c r="AP197" cm="1">
        <f t="array" ref="AP197">INDEX(Capacity!$Z$10:$AN$109,COLUMN(AO9),MATCH('Capacity Backing (Hide)'!$A197,Capacity!$Z$9:$AN$9,0))</f>
        <v>0</v>
      </c>
      <c r="AQ197" cm="1">
        <f t="array" ref="AQ197">INDEX(Capacity!$Z$10:$AN$109,COLUMN(AP9),MATCH('Capacity Backing (Hide)'!$A197,Capacity!$Z$9:$AN$9,0))</f>
        <v>0</v>
      </c>
      <c r="AR197" cm="1">
        <f t="array" ref="AR197">INDEX(Capacity!$Z$10:$AN$109,COLUMN(AQ9),MATCH('Capacity Backing (Hide)'!$A197,Capacity!$Z$9:$AN$9,0))</f>
        <v>0</v>
      </c>
      <c r="AS197" cm="1">
        <f t="array" ref="AS197">INDEX(Capacity!$Z$10:$AN$109,COLUMN(AR9),MATCH('Capacity Backing (Hide)'!$A197,Capacity!$Z$9:$AN$9,0))</f>
        <v>0</v>
      </c>
      <c r="AT197" cm="1">
        <f t="array" ref="AT197">INDEX(Capacity!$Z$10:$AN$109,COLUMN(AS9),MATCH('Capacity Backing (Hide)'!$A197,Capacity!$Z$9:$AN$9,0))</f>
        <v>0</v>
      </c>
      <c r="AU197" cm="1">
        <f t="array" ref="AU197">INDEX(Capacity!$Z$10:$AN$109,COLUMN(AT9),MATCH('Capacity Backing (Hide)'!$A197,Capacity!$Z$9:$AN$9,0))</f>
        <v>0</v>
      </c>
      <c r="AV197" cm="1">
        <f t="array" ref="AV197">INDEX(Capacity!$Z$10:$AN$109,COLUMN(AU9),MATCH('Capacity Backing (Hide)'!$A197,Capacity!$Z$9:$AN$9,0))</f>
        <v>0</v>
      </c>
      <c r="AW197" cm="1">
        <f t="array" ref="AW197">INDEX(Capacity!$Z$10:$AN$109,COLUMN(AV9),MATCH('Capacity Backing (Hide)'!$A197,Capacity!$Z$9:$AN$9,0))</f>
        <v>0</v>
      </c>
      <c r="AX197" cm="1">
        <f t="array" ref="AX197">INDEX(Capacity!$Z$10:$AN$109,COLUMN(AW9),MATCH('Capacity Backing (Hide)'!$A197,Capacity!$Z$9:$AN$9,0))</f>
        <v>0</v>
      </c>
      <c r="AY197" cm="1">
        <f t="array" ref="AY197">INDEX(Capacity!$Z$10:$AN$109,COLUMN(AX9),MATCH('Capacity Backing (Hide)'!$A197,Capacity!$Z$9:$AN$9,0))</f>
        <v>0</v>
      </c>
      <c r="AZ197" cm="1">
        <f t="array" ref="AZ197">INDEX(Capacity!$Z$10:$AN$109,COLUMN(AY9),MATCH('Capacity Backing (Hide)'!$A197,Capacity!$Z$9:$AN$9,0))</f>
        <v>0</v>
      </c>
      <c r="BA197" cm="1">
        <f t="array" ref="BA197">INDEX(Capacity!$Z$10:$AN$109,COLUMN(AZ9),MATCH('Capacity Backing (Hide)'!$A197,Capacity!$Z$9:$AN$9,0))</f>
        <v>0</v>
      </c>
      <c r="BB197" cm="1">
        <f t="array" ref="BB197">INDEX(Capacity!$Z$10:$AN$109,COLUMN(BA9),MATCH('Capacity Backing (Hide)'!$A197,Capacity!$Z$9:$AN$9,0))</f>
        <v>0</v>
      </c>
      <c r="BC197" cm="1">
        <f t="array" ref="BC197">INDEX(Capacity!$Z$10:$AN$109,COLUMN(BB9),MATCH('Capacity Backing (Hide)'!$A197,Capacity!$Z$9:$AN$9,0))</f>
        <v>0</v>
      </c>
      <c r="BD197" cm="1">
        <f t="array" ref="BD197">INDEX(Capacity!$Z$10:$AN$109,COLUMN(BC9),MATCH('Capacity Backing (Hide)'!$A197,Capacity!$Z$9:$AN$9,0))</f>
        <v>0</v>
      </c>
      <c r="BE197" cm="1">
        <f t="array" ref="BE197">INDEX(Capacity!$Z$10:$AN$109,COLUMN(BD9),MATCH('Capacity Backing (Hide)'!$A197,Capacity!$Z$9:$AN$9,0))</f>
        <v>0</v>
      </c>
      <c r="BF197" cm="1">
        <f t="array" ref="BF197">INDEX(Capacity!$Z$10:$AN$109,COLUMN(BE9),MATCH('Capacity Backing (Hide)'!$A197,Capacity!$Z$9:$AN$9,0))</f>
        <v>0</v>
      </c>
      <c r="BG197" cm="1">
        <f t="array" ref="BG197">INDEX(Capacity!$Z$10:$AN$109,COLUMN(BF9),MATCH('Capacity Backing (Hide)'!$A197,Capacity!$Z$9:$AN$9,0))</f>
        <v>0</v>
      </c>
      <c r="BH197" cm="1">
        <f t="array" ref="BH197">INDEX(Capacity!$Z$10:$AN$109,COLUMN(BG9),MATCH('Capacity Backing (Hide)'!$A197,Capacity!$Z$9:$AN$9,0))</f>
        <v>0</v>
      </c>
      <c r="BI197" cm="1">
        <f t="array" ref="BI197">INDEX(Capacity!$Z$10:$AN$109,COLUMN(BH9),MATCH('Capacity Backing (Hide)'!$A197,Capacity!$Z$9:$AN$9,0))</f>
        <v>0</v>
      </c>
      <c r="BJ197" cm="1">
        <f t="array" ref="BJ197">INDEX(Capacity!$Z$10:$AN$109,COLUMN(BI9),MATCH('Capacity Backing (Hide)'!$A197,Capacity!$Z$9:$AN$9,0))</f>
        <v>0</v>
      </c>
      <c r="BK197" cm="1">
        <f t="array" ref="BK197">INDEX(Capacity!$Z$10:$AN$109,COLUMN(BJ9),MATCH('Capacity Backing (Hide)'!$A197,Capacity!$Z$9:$AN$9,0))</f>
        <v>0</v>
      </c>
      <c r="BL197" cm="1">
        <f t="array" ref="BL197">INDEX(Capacity!$Z$10:$AN$109,COLUMN(BK9),MATCH('Capacity Backing (Hide)'!$A197,Capacity!$Z$9:$AN$9,0))</f>
        <v>0</v>
      </c>
      <c r="BM197" cm="1">
        <f t="array" ref="BM197">INDEX(Capacity!$Z$10:$AN$109,COLUMN(BL9),MATCH('Capacity Backing (Hide)'!$A197,Capacity!$Z$9:$AN$9,0))</f>
        <v>0</v>
      </c>
      <c r="BN197" cm="1">
        <f t="array" ref="BN197">INDEX(Capacity!$Z$10:$AN$109,COLUMN(BM9),MATCH('Capacity Backing (Hide)'!$A197,Capacity!$Z$9:$AN$9,0))</f>
        <v>0</v>
      </c>
      <c r="BO197" cm="1">
        <f t="array" ref="BO197">INDEX(Capacity!$Z$10:$AN$109,COLUMN(BN9),MATCH('Capacity Backing (Hide)'!$A197,Capacity!$Z$9:$AN$9,0))</f>
        <v>0</v>
      </c>
      <c r="BP197" cm="1">
        <f t="array" ref="BP197">INDEX(Capacity!$Z$10:$AN$109,COLUMN(BO9),MATCH('Capacity Backing (Hide)'!$A197,Capacity!$Z$9:$AN$9,0))</f>
        <v>0</v>
      </c>
      <c r="BQ197" cm="1">
        <f t="array" ref="BQ197">INDEX(Capacity!$Z$10:$AN$109,COLUMN(BP9),MATCH('Capacity Backing (Hide)'!$A197,Capacity!$Z$9:$AN$9,0))</f>
        <v>0</v>
      </c>
      <c r="BR197" cm="1">
        <f t="array" ref="BR197">INDEX(Capacity!$Z$10:$AN$109,COLUMN(BQ9),MATCH('Capacity Backing (Hide)'!$A197,Capacity!$Z$9:$AN$9,0))</f>
        <v>0</v>
      </c>
      <c r="BS197" cm="1">
        <f t="array" ref="BS197">INDEX(Capacity!$Z$10:$AN$109,COLUMN(BR9),MATCH('Capacity Backing (Hide)'!$A197,Capacity!$Z$9:$AN$9,0))</f>
        <v>0</v>
      </c>
      <c r="BT197" cm="1">
        <f t="array" ref="BT197">INDEX(Capacity!$Z$10:$AN$109,COLUMN(BS9),MATCH('Capacity Backing (Hide)'!$A197,Capacity!$Z$9:$AN$9,0))</f>
        <v>0</v>
      </c>
      <c r="BU197" cm="1">
        <f t="array" ref="BU197">INDEX(Capacity!$Z$10:$AN$109,COLUMN(BT9),MATCH('Capacity Backing (Hide)'!$A197,Capacity!$Z$9:$AN$9,0))</f>
        <v>0</v>
      </c>
      <c r="BV197" cm="1">
        <f t="array" ref="BV197">INDEX(Capacity!$Z$10:$AN$109,COLUMN(BU9),MATCH('Capacity Backing (Hide)'!$A197,Capacity!$Z$9:$AN$9,0))</f>
        <v>0</v>
      </c>
      <c r="BW197" cm="1">
        <f t="array" ref="BW197">INDEX(Capacity!$Z$10:$AN$109,COLUMN(BV9),MATCH('Capacity Backing (Hide)'!$A197,Capacity!$Z$9:$AN$9,0))</f>
        <v>0</v>
      </c>
      <c r="BX197" cm="1">
        <f t="array" ref="BX197">INDEX(Capacity!$Z$10:$AN$109,COLUMN(BW9),MATCH('Capacity Backing (Hide)'!$A197,Capacity!$Z$9:$AN$9,0))</f>
        <v>0</v>
      </c>
      <c r="BY197" cm="1">
        <f t="array" ref="BY197">INDEX(Capacity!$Z$10:$AN$109,COLUMN(BX9),MATCH('Capacity Backing (Hide)'!$A197,Capacity!$Z$9:$AN$9,0))</f>
        <v>0</v>
      </c>
      <c r="BZ197" cm="1">
        <f t="array" ref="BZ197">INDEX(Capacity!$Z$10:$AN$109,COLUMN(BY9),MATCH('Capacity Backing (Hide)'!$A197,Capacity!$Z$9:$AN$9,0))</f>
        <v>0</v>
      </c>
      <c r="CA197" cm="1">
        <f t="array" ref="CA197">INDEX(Capacity!$Z$10:$AN$109,COLUMN(BZ9),MATCH('Capacity Backing (Hide)'!$A197,Capacity!$Z$9:$AN$9,0))</f>
        <v>0</v>
      </c>
      <c r="CB197" cm="1">
        <f t="array" ref="CB197">INDEX(Capacity!$Z$10:$AN$109,COLUMN(CA9),MATCH('Capacity Backing (Hide)'!$A197,Capacity!$Z$9:$AN$9,0))</f>
        <v>0</v>
      </c>
      <c r="CC197" cm="1">
        <f t="array" ref="CC197">INDEX(Capacity!$Z$10:$AN$109,COLUMN(CB9),MATCH('Capacity Backing (Hide)'!$A197,Capacity!$Z$9:$AN$9,0))</f>
        <v>0</v>
      </c>
      <c r="CD197" cm="1">
        <f t="array" ref="CD197">INDEX(Capacity!$Z$10:$AN$109,COLUMN(CC9),MATCH('Capacity Backing (Hide)'!$A197,Capacity!$Z$9:$AN$9,0))</f>
        <v>0</v>
      </c>
      <c r="CE197" cm="1">
        <f t="array" ref="CE197">INDEX(Capacity!$Z$10:$AN$109,COLUMN(CD9),MATCH('Capacity Backing (Hide)'!$A197,Capacity!$Z$9:$AN$9,0))</f>
        <v>0</v>
      </c>
      <c r="CF197" cm="1">
        <f t="array" ref="CF197">INDEX(Capacity!$Z$10:$AN$109,COLUMN(CE9),MATCH('Capacity Backing (Hide)'!$A197,Capacity!$Z$9:$AN$9,0))</f>
        <v>0</v>
      </c>
      <c r="CG197" cm="1">
        <f t="array" ref="CG197">INDEX(Capacity!$Z$10:$AN$109,COLUMN(CF9),MATCH('Capacity Backing (Hide)'!$A197,Capacity!$Z$9:$AN$9,0))</f>
        <v>0</v>
      </c>
      <c r="CH197" cm="1">
        <f t="array" ref="CH197">INDEX(Capacity!$Z$10:$AN$109,COLUMN(CG9),MATCH('Capacity Backing (Hide)'!$A197,Capacity!$Z$9:$AN$9,0))</f>
        <v>0</v>
      </c>
      <c r="CI197" cm="1">
        <f t="array" ref="CI197">INDEX(Capacity!$Z$10:$AN$109,COLUMN(CH9),MATCH('Capacity Backing (Hide)'!$A197,Capacity!$Z$9:$AN$9,0))</f>
        <v>0</v>
      </c>
      <c r="CJ197" cm="1">
        <f t="array" ref="CJ197">INDEX(Capacity!$Z$10:$AN$109,COLUMN(CI9),MATCH('Capacity Backing (Hide)'!$A197,Capacity!$Z$9:$AN$9,0))</f>
        <v>0</v>
      </c>
      <c r="CK197" cm="1">
        <f t="array" ref="CK197">INDEX(Capacity!$Z$10:$AN$109,COLUMN(CJ9),MATCH('Capacity Backing (Hide)'!$A197,Capacity!$Z$9:$AN$9,0))</f>
        <v>0</v>
      </c>
      <c r="CL197" cm="1">
        <f t="array" ref="CL197">INDEX(Capacity!$Z$10:$AN$109,COLUMN(CK9),MATCH('Capacity Backing (Hide)'!$A197,Capacity!$Z$9:$AN$9,0))</f>
        <v>0</v>
      </c>
      <c r="CM197" cm="1">
        <f t="array" ref="CM197">INDEX(Capacity!$Z$10:$AN$109,COLUMN(CL9),MATCH('Capacity Backing (Hide)'!$A197,Capacity!$Z$9:$AN$9,0))</f>
        <v>0</v>
      </c>
      <c r="CN197" cm="1">
        <f t="array" ref="CN197">INDEX(Capacity!$Z$10:$AN$109,COLUMN(CM9),MATCH('Capacity Backing (Hide)'!$A197,Capacity!$Z$9:$AN$9,0))</f>
        <v>0</v>
      </c>
      <c r="CO197" cm="1">
        <f t="array" ref="CO197">INDEX(Capacity!$Z$10:$AN$109,COLUMN(CN9),MATCH('Capacity Backing (Hide)'!$A197,Capacity!$Z$9:$AN$9,0))</f>
        <v>0</v>
      </c>
      <c r="CP197" cm="1">
        <f t="array" ref="CP197">INDEX(Capacity!$Z$10:$AN$109,COLUMN(CO9),MATCH('Capacity Backing (Hide)'!$A197,Capacity!$Z$9:$AN$9,0))</f>
        <v>0</v>
      </c>
      <c r="CQ197" cm="1">
        <f t="array" ref="CQ197">INDEX(Capacity!$Z$10:$AN$109,COLUMN(CP9),MATCH('Capacity Backing (Hide)'!$A197,Capacity!$Z$9:$AN$9,0))</f>
        <v>0</v>
      </c>
      <c r="CR197" cm="1">
        <f t="array" ref="CR197">INDEX(Capacity!$Z$10:$AN$109,COLUMN(CQ9),MATCH('Capacity Backing (Hide)'!$A197,Capacity!$Z$9:$AN$9,0))</f>
        <v>0</v>
      </c>
      <c r="CS197" cm="1">
        <f t="array" ref="CS197">INDEX(Capacity!$Z$10:$AN$109,COLUMN(CR9),MATCH('Capacity Backing (Hide)'!$A197,Capacity!$Z$9:$AN$9,0))</f>
        <v>0</v>
      </c>
      <c r="CT197" cm="1">
        <f t="array" ref="CT197">INDEX(Capacity!$Z$10:$AN$109,COLUMN(CS9),MATCH('Capacity Backing (Hide)'!$A197,Capacity!$Z$9:$AN$9,0))</f>
        <v>0</v>
      </c>
      <c r="CU197" cm="1">
        <f t="array" ref="CU197">INDEX(Capacity!$Z$10:$AN$109,COLUMN(CT9),MATCH('Capacity Backing (Hide)'!$A197,Capacity!$Z$9:$AN$9,0))</f>
        <v>0</v>
      </c>
      <c r="CV197" cm="1">
        <f t="array" ref="CV197">INDEX(Capacity!$Z$10:$AN$109,COLUMN(CU9),MATCH('Capacity Backing (Hide)'!$A197,Capacity!$Z$9:$AN$9,0))</f>
        <v>0</v>
      </c>
      <c r="CW197" cm="1">
        <f t="array" ref="CW197">INDEX(Capacity!$Z$10:$AN$109,COLUMN(CV9),MATCH('Capacity Backing (Hide)'!$A197,Capacity!$Z$9:$AN$9,0))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INDEX(Capacity!$Z$10:$AN$109,COLUMN(A10),MATCH('Capacity Backing (Hide)'!$A198,Capacity!$Z$9:$AN$9,0))</f>
        <v>0</v>
      </c>
      <c r="C198" cm="1">
        <f t="array" ref="C198">INDEX(Capacity!$Z$10:$AN$109,COLUMN(B10),MATCH('Capacity Backing (Hide)'!$A198,Capacity!$Z$9:$AN$9,0))</f>
        <v>0</v>
      </c>
      <c r="D198" cm="1">
        <f t="array" ref="D198">INDEX(Capacity!$Z$10:$AN$109,COLUMN(C10),MATCH('Capacity Backing (Hide)'!$A198,Capacity!$Z$9:$AN$9,0))</f>
        <v>0</v>
      </c>
      <c r="E198" cm="1">
        <f t="array" ref="E198">INDEX(Capacity!$Z$10:$AN$109,COLUMN(D10),MATCH('Capacity Backing (Hide)'!$A198,Capacity!$Z$9:$AN$9,0))</f>
        <v>0</v>
      </c>
      <c r="F198" cm="1">
        <f t="array" ref="F198">INDEX(Capacity!$Z$10:$AN$109,COLUMN(E10),MATCH('Capacity Backing (Hide)'!$A198,Capacity!$Z$9:$AN$9,0))</f>
        <v>0</v>
      </c>
      <c r="G198" cm="1">
        <f t="array" ref="G198">INDEX(Capacity!$Z$10:$AN$109,COLUMN(F10),MATCH('Capacity Backing (Hide)'!$A198,Capacity!$Z$9:$AN$9,0))</f>
        <v>0</v>
      </c>
      <c r="H198" cm="1">
        <f t="array" ref="H198">INDEX(Capacity!$Z$10:$AN$109,COLUMN(G10),MATCH('Capacity Backing (Hide)'!$A198,Capacity!$Z$9:$AN$9,0))</f>
        <v>0</v>
      </c>
      <c r="I198" cm="1">
        <f t="array" ref="I198">INDEX(Capacity!$Z$10:$AN$109,COLUMN(H10),MATCH('Capacity Backing (Hide)'!$A198,Capacity!$Z$9:$AN$9,0))</f>
        <v>0</v>
      </c>
      <c r="J198" cm="1">
        <f t="array" ref="J198">INDEX(Capacity!$Z$10:$AN$109,COLUMN(I10),MATCH('Capacity Backing (Hide)'!$A198,Capacity!$Z$9:$AN$9,0))</f>
        <v>0</v>
      </c>
      <c r="K198" cm="1">
        <f t="array" ref="K198">INDEX(Capacity!$Z$10:$AN$109,COLUMN(J10),MATCH('Capacity Backing (Hide)'!$A198,Capacity!$Z$9:$AN$9,0))</f>
        <v>0</v>
      </c>
      <c r="L198" cm="1">
        <f t="array" ref="L198">INDEX(Capacity!$Z$10:$AN$109,COLUMN(K10),MATCH('Capacity Backing (Hide)'!$A198,Capacity!$Z$9:$AN$9,0))</f>
        <v>0</v>
      </c>
      <c r="M198" cm="1">
        <f t="array" ref="M198">INDEX(Capacity!$Z$10:$AN$109,COLUMN(L10),MATCH('Capacity Backing (Hide)'!$A198,Capacity!$Z$9:$AN$9,0))</f>
        <v>0</v>
      </c>
      <c r="N198" cm="1">
        <f t="array" ref="N198">INDEX(Capacity!$Z$10:$AN$109,COLUMN(M10),MATCH('Capacity Backing (Hide)'!$A198,Capacity!$Z$9:$AN$9,0))</f>
        <v>0</v>
      </c>
      <c r="O198" cm="1">
        <f t="array" ref="O198">INDEX(Capacity!$Z$10:$AN$109,COLUMN(N10),MATCH('Capacity Backing (Hide)'!$A198,Capacity!$Z$9:$AN$9,0))</f>
        <v>0</v>
      </c>
      <c r="P198" cm="1">
        <f t="array" ref="P198">INDEX(Capacity!$Z$10:$AN$109,COLUMN(O10),MATCH('Capacity Backing (Hide)'!$A198,Capacity!$Z$9:$AN$9,0))</f>
        <v>0</v>
      </c>
      <c r="Q198" cm="1">
        <f t="array" ref="Q198">INDEX(Capacity!$Z$10:$AN$109,COLUMN(P10),MATCH('Capacity Backing (Hide)'!$A198,Capacity!$Z$9:$AN$9,0))</f>
        <v>0</v>
      </c>
      <c r="R198" cm="1">
        <f t="array" ref="R198">INDEX(Capacity!$Z$10:$AN$109,COLUMN(Q10),MATCH('Capacity Backing (Hide)'!$A198,Capacity!$Z$9:$AN$9,0))</f>
        <v>0</v>
      </c>
      <c r="S198" cm="1">
        <f t="array" ref="S198">INDEX(Capacity!$Z$10:$AN$109,COLUMN(R10),MATCH('Capacity Backing (Hide)'!$A198,Capacity!$Z$9:$AN$9,0))</f>
        <v>0</v>
      </c>
      <c r="T198" cm="1">
        <f t="array" ref="T198">INDEX(Capacity!$Z$10:$AN$109,COLUMN(S10),MATCH('Capacity Backing (Hide)'!$A198,Capacity!$Z$9:$AN$9,0))</f>
        <v>0</v>
      </c>
      <c r="U198" cm="1">
        <f t="array" ref="U198">INDEX(Capacity!$Z$10:$AN$109,COLUMN(T10),MATCH('Capacity Backing (Hide)'!$A198,Capacity!$Z$9:$AN$9,0))</f>
        <v>0</v>
      </c>
      <c r="V198" cm="1">
        <f t="array" ref="V198">INDEX(Capacity!$Z$10:$AN$109,COLUMN(U10),MATCH('Capacity Backing (Hide)'!$A198,Capacity!$Z$9:$AN$9,0))</f>
        <v>0</v>
      </c>
      <c r="W198" cm="1">
        <f t="array" ref="W198">INDEX(Capacity!$Z$10:$AN$109,COLUMN(V10),MATCH('Capacity Backing (Hide)'!$A198,Capacity!$Z$9:$AN$9,0))</f>
        <v>0</v>
      </c>
      <c r="X198" cm="1">
        <f t="array" ref="X198">INDEX(Capacity!$Z$10:$AN$109,COLUMN(W10),MATCH('Capacity Backing (Hide)'!$A198,Capacity!$Z$9:$AN$9,0))</f>
        <v>0</v>
      </c>
      <c r="Y198" cm="1">
        <f t="array" ref="Y198">INDEX(Capacity!$Z$10:$AN$109,COLUMN(X10),MATCH('Capacity Backing (Hide)'!$A198,Capacity!$Z$9:$AN$9,0))</f>
        <v>0</v>
      </c>
      <c r="Z198" cm="1">
        <f t="array" ref="Z198">INDEX(Capacity!$Z$10:$AN$109,COLUMN(Y10),MATCH('Capacity Backing (Hide)'!$A198,Capacity!$Z$9:$AN$9,0))</f>
        <v>0</v>
      </c>
      <c r="AA198" cm="1">
        <f t="array" ref="AA198">INDEX(Capacity!$Z$10:$AN$109,COLUMN(Z10),MATCH('Capacity Backing (Hide)'!$A198,Capacity!$Z$9:$AN$9,0))</f>
        <v>0</v>
      </c>
      <c r="AB198" cm="1">
        <f t="array" ref="AB198">INDEX(Capacity!$Z$10:$AN$109,COLUMN(AA10),MATCH('Capacity Backing (Hide)'!$A198,Capacity!$Z$9:$AN$9,0))</f>
        <v>0</v>
      </c>
      <c r="AC198" cm="1">
        <f t="array" ref="AC198">INDEX(Capacity!$Z$10:$AN$109,COLUMN(AB10),MATCH('Capacity Backing (Hide)'!$A198,Capacity!$Z$9:$AN$9,0))</f>
        <v>0</v>
      </c>
      <c r="AD198" cm="1">
        <f t="array" ref="AD198">INDEX(Capacity!$Z$10:$AN$109,COLUMN(AC10),MATCH('Capacity Backing (Hide)'!$A198,Capacity!$Z$9:$AN$9,0))</f>
        <v>0</v>
      </c>
      <c r="AE198" cm="1">
        <f t="array" ref="AE198">INDEX(Capacity!$Z$10:$AN$109,COLUMN(AD10),MATCH('Capacity Backing (Hide)'!$A198,Capacity!$Z$9:$AN$9,0))</f>
        <v>0</v>
      </c>
      <c r="AF198" cm="1">
        <f t="array" ref="AF198">INDEX(Capacity!$Z$10:$AN$109,COLUMN(AE10),MATCH('Capacity Backing (Hide)'!$A198,Capacity!$Z$9:$AN$9,0))</f>
        <v>0</v>
      </c>
      <c r="AG198" cm="1">
        <f t="array" ref="AG198">INDEX(Capacity!$Z$10:$AN$109,COLUMN(AF10),MATCH('Capacity Backing (Hide)'!$A198,Capacity!$Z$9:$AN$9,0))</f>
        <v>0</v>
      </c>
      <c r="AH198" cm="1">
        <f t="array" ref="AH198">INDEX(Capacity!$Z$10:$AN$109,COLUMN(AG10),MATCH('Capacity Backing (Hide)'!$A198,Capacity!$Z$9:$AN$9,0))</f>
        <v>0</v>
      </c>
      <c r="AI198" cm="1">
        <f t="array" ref="AI198">INDEX(Capacity!$Z$10:$AN$109,COLUMN(AH10),MATCH('Capacity Backing (Hide)'!$A198,Capacity!$Z$9:$AN$9,0))</f>
        <v>0</v>
      </c>
      <c r="AJ198" cm="1">
        <f t="array" ref="AJ198">INDEX(Capacity!$Z$10:$AN$109,COLUMN(AI10),MATCH('Capacity Backing (Hide)'!$A198,Capacity!$Z$9:$AN$9,0))</f>
        <v>0</v>
      </c>
      <c r="AK198" cm="1">
        <f t="array" ref="AK198">INDEX(Capacity!$Z$10:$AN$109,COLUMN(AJ10),MATCH('Capacity Backing (Hide)'!$A198,Capacity!$Z$9:$AN$9,0))</f>
        <v>0</v>
      </c>
      <c r="AL198" cm="1">
        <f t="array" ref="AL198">INDEX(Capacity!$Z$10:$AN$109,COLUMN(AK10),MATCH('Capacity Backing (Hide)'!$A198,Capacity!$Z$9:$AN$9,0))</f>
        <v>0</v>
      </c>
      <c r="AM198" cm="1">
        <f t="array" ref="AM198">INDEX(Capacity!$Z$10:$AN$109,COLUMN(AL10),MATCH('Capacity Backing (Hide)'!$A198,Capacity!$Z$9:$AN$9,0))</f>
        <v>0</v>
      </c>
      <c r="AN198" cm="1">
        <f t="array" ref="AN198">INDEX(Capacity!$Z$10:$AN$109,COLUMN(AM10),MATCH('Capacity Backing (Hide)'!$A198,Capacity!$Z$9:$AN$9,0))</f>
        <v>0</v>
      </c>
      <c r="AO198" cm="1">
        <f t="array" ref="AO198">INDEX(Capacity!$Z$10:$AN$109,COLUMN(AN10),MATCH('Capacity Backing (Hide)'!$A198,Capacity!$Z$9:$AN$9,0))</f>
        <v>0</v>
      </c>
      <c r="AP198" cm="1">
        <f t="array" ref="AP198">INDEX(Capacity!$Z$10:$AN$109,COLUMN(AO10),MATCH('Capacity Backing (Hide)'!$A198,Capacity!$Z$9:$AN$9,0))</f>
        <v>0</v>
      </c>
      <c r="AQ198" cm="1">
        <f t="array" ref="AQ198">INDEX(Capacity!$Z$10:$AN$109,COLUMN(AP10),MATCH('Capacity Backing (Hide)'!$A198,Capacity!$Z$9:$AN$9,0))</f>
        <v>0</v>
      </c>
      <c r="AR198" cm="1">
        <f t="array" ref="AR198">INDEX(Capacity!$Z$10:$AN$109,COLUMN(AQ10),MATCH('Capacity Backing (Hide)'!$A198,Capacity!$Z$9:$AN$9,0))</f>
        <v>0</v>
      </c>
      <c r="AS198" cm="1">
        <f t="array" ref="AS198">INDEX(Capacity!$Z$10:$AN$109,COLUMN(AR10),MATCH('Capacity Backing (Hide)'!$A198,Capacity!$Z$9:$AN$9,0))</f>
        <v>0</v>
      </c>
      <c r="AT198" cm="1">
        <f t="array" ref="AT198">INDEX(Capacity!$Z$10:$AN$109,COLUMN(AS10),MATCH('Capacity Backing (Hide)'!$A198,Capacity!$Z$9:$AN$9,0))</f>
        <v>0</v>
      </c>
      <c r="AU198" cm="1">
        <f t="array" ref="AU198">INDEX(Capacity!$Z$10:$AN$109,COLUMN(AT10),MATCH('Capacity Backing (Hide)'!$A198,Capacity!$Z$9:$AN$9,0))</f>
        <v>0</v>
      </c>
      <c r="AV198" cm="1">
        <f t="array" ref="AV198">INDEX(Capacity!$Z$10:$AN$109,COLUMN(AU10),MATCH('Capacity Backing (Hide)'!$A198,Capacity!$Z$9:$AN$9,0))</f>
        <v>0</v>
      </c>
      <c r="AW198" cm="1">
        <f t="array" ref="AW198">INDEX(Capacity!$Z$10:$AN$109,COLUMN(AV10),MATCH('Capacity Backing (Hide)'!$A198,Capacity!$Z$9:$AN$9,0))</f>
        <v>0</v>
      </c>
      <c r="AX198" cm="1">
        <f t="array" ref="AX198">INDEX(Capacity!$Z$10:$AN$109,COLUMN(AW10),MATCH('Capacity Backing (Hide)'!$A198,Capacity!$Z$9:$AN$9,0))</f>
        <v>0</v>
      </c>
      <c r="AY198" cm="1">
        <f t="array" ref="AY198">INDEX(Capacity!$Z$10:$AN$109,COLUMN(AX10),MATCH('Capacity Backing (Hide)'!$A198,Capacity!$Z$9:$AN$9,0))</f>
        <v>0</v>
      </c>
      <c r="AZ198" cm="1">
        <f t="array" ref="AZ198">INDEX(Capacity!$Z$10:$AN$109,COLUMN(AY10),MATCH('Capacity Backing (Hide)'!$A198,Capacity!$Z$9:$AN$9,0))</f>
        <v>0</v>
      </c>
      <c r="BA198" cm="1">
        <f t="array" ref="BA198">INDEX(Capacity!$Z$10:$AN$109,COLUMN(AZ10),MATCH('Capacity Backing (Hide)'!$A198,Capacity!$Z$9:$AN$9,0))</f>
        <v>0</v>
      </c>
      <c r="BB198" cm="1">
        <f t="array" ref="BB198">INDEX(Capacity!$Z$10:$AN$109,COLUMN(BA10),MATCH('Capacity Backing (Hide)'!$A198,Capacity!$Z$9:$AN$9,0))</f>
        <v>0</v>
      </c>
      <c r="BC198" cm="1">
        <f t="array" ref="BC198">INDEX(Capacity!$Z$10:$AN$109,COLUMN(BB10),MATCH('Capacity Backing (Hide)'!$A198,Capacity!$Z$9:$AN$9,0))</f>
        <v>0</v>
      </c>
      <c r="BD198" cm="1">
        <f t="array" ref="BD198">INDEX(Capacity!$Z$10:$AN$109,COLUMN(BC10),MATCH('Capacity Backing (Hide)'!$A198,Capacity!$Z$9:$AN$9,0))</f>
        <v>0</v>
      </c>
      <c r="BE198" cm="1">
        <f t="array" ref="BE198">INDEX(Capacity!$Z$10:$AN$109,COLUMN(BD10),MATCH('Capacity Backing (Hide)'!$A198,Capacity!$Z$9:$AN$9,0))</f>
        <v>0</v>
      </c>
      <c r="BF198" cm="1">
        <f t="array" ref="BF198">INDEX(Capacity!$Z$10:$AN$109,COLUMN(BE10),MATCH('Capacity Backing (Hide)'!$A198,Capacity!$Z$9:$AN$9,0))</f>
        <v>0</v>
      </c>
      <c r="BG198" cm="1">
        <f t="array" ref="BG198">INDEX(Capacity!$Z$10:$AN$109,COLUMN(BF10),MATCH('Capacity Backing (Hide)'!$A198,Capacity!$Z$9:$AN$9,0))</f>
        <v>0</v>
      </c>
      <c r="BH198" cm="1">
        <f t="array" ref="BH198">INDEX(Capacity!$Z$10:$AN$109,COLUMN(BG10),MATCH('Capacity Backing (Hide)'!$A198,Capacity!$Z$9:$AN$9,0))</f>
        <v>0</v>
      </c>
      <c r="BI198" cm="1">
        <f t="array" ref="BI198">INDEX(Capacity!$Z$10:$AN$109,COLUMN(BH10),MATCH('Capacity Backing (Hide)'!$A198,Capacity!$Z$9:$AN$9,0))</f>
        <v>0</v>
      </c>
      <c r="BJ198" cm="1">
        <f t="array" ref="BJ198">INDEX(Capacity!$Z$10:$AN$109,COLUMN(BI10),MATCH('Capacity Backing (Hide)'!$A198,Capacity!$Z$9:$AN$9,0))</f>
        <v>0</v>
      </c>
      <c r="BK198" cm="1">
        <f t="array" ref="BK198">INDEX(Capacity!$Z$10:$AN$109,COLUMN(BJ10),MATCH('Capacity Backing (Hide)'!$A198,Capacity!$Z$9:$AN$9,0))</f>
        <v>0</v>
      </c>
      <c r="BL198" cm="1">
        <f t="array" ref="BL198">INDEX(Capacity!$Z$10:$AN$109,COLUMN(BK10),MATCH('Capacity Backing (Hide)'!$A198,Capacity!$Z$9:$AN$9,0))</f>
        <v>0</v>
      </c>
      <c r="BM198" cm="1">
        <f t="array" ref="BM198">INDEX(Capacity!$Z$10:$AN$109,COLUMN(BL10),MATCH('Capacity Backing (Hide)'!$A198,Capacity!$Z$9:$AN$9,0))</f>
        <v>0</v>
      </c>
      <c r="BN198" cm="1">
        <f t="array" ref="BN198">INDEX(Capacity!$Z$10:$AN$109,COLUMN(BM10),MATCH('Capacity Backing (Hide)'!$A198,Capacity!$Z$9:$AN$9,0))</f>
        <v>0</v>
      </c>
      <c r="BO198" cm="1">
        <f t="array" ref="BO198">INDEX(Capacity!$Z$10:$AN$109,COLUMN(BN10),MATCH('Capacity Backing (Hide)'!$A198,Capacity!$Z$9:$AN$9,0))</f>
        <v>0</v>
      </c>
      <c r="BP198" cm="1">
        <f t="array" ref="BP198">INDEX(Capacity!$Z$10:$AN$109,COLUMN(BO10),MATCH('Capacity Backing (Hide)'!$A198,Capacity!$Z$9:$AN$9,0))</f>
        <v>0</v>
      </c>
      <c r="BQ198" cm="1">
        <f t="array" ref="BQ198">INDEX(Capacity!$Z$10:$AN$109,COLUMN(BP10),MATCH('Capacity Backing (Hide)'!$A198,Capacity!$Z$9:$AN$9,0))</f>
        <v>0</v>
      </c>
      <c r="BR198" cm="1">
        <f t="array" ref="BR198">INDEX(Capacity!$Z$10:$AN$109,COLUMN(BQ10),MATCH('Capacity Backing (Hide)'!$A198,Capacity!$Z$9:$AN$9,0))</f>
        <v>0</v>
      </c>
      <c r="BS198" cm="1">
        <f t="array" ref="BS198">INDEX(Capacity!$Z$10:$AN$109,COLUMN(BR10),MATCH('Capacity Backing (Hide)'!$A198,Capacity!$Z$9:$AN$9,0))</f>
        <v>0</v>
      </c>
      <c r="BT198" cm="1">
        <f t="array" ref="BT198">INDEX(Capacity!$Z$10:$AN$109,COLUMN(BS10),MATCH('Capacity Backing (Hide)'!$A198,Capacity!$Z$9:$AN$9,0))</f>
        <v>0</v>
      </c>
      <c r="BU198" cm="1">
        <f t="array" ref="BU198">INDEX(Capacity!$Z$10:$AN$109,COLUMN(BT10),MATCH('Capacity Backing (Hide)'!$A198,Capacity!$Z$9:$AN$9,0))</f>
        <v>0</v>
      </c>
      <c r="BV198" cm="1">
        <f t="array" ref="BV198">INDEX(Capacity!$Z$10:$AN$109,COLUMN(BU10),MATCH('Capacity Backing (Hide)'!$A198,Capacity!$Z$9:$AN$9,0))</f>
        <v>0</v>
      </c>
      <c r="BW198" cm="1">
        <f t="array" ref="BW198">INDEX(Capacity!$Z$10:$AN$109,COLUMN(BV10),MATCH('Capacity Backing (Hide)'!$A198,Capacity!$Z$9:$AN$9,0))</f>
        <v>0</v>
      </c>
      <c r="BX198" cm="1">
        <f t="array" ref="BX198">INDEX(Capacity!$Z$10:$AN$109,COLUMN(BW10),MATCH('Capacity Backing (Hide)'!$A198,Capacity!$Z$9:$AN$9,0))</f>
        <v>0</v>
      </c>
      <c r="BY198" cm="1">
        <f t="array" ref="BY198">INDEX(Capacity!$Z$10:$AN$109,COLUMN(BX10),MATCH('Capacity Backing (Hide)'!$A198,Capacity!$Z$9:$AN$9,0))</f>
        <v>0</v>
      </c>
      <c r="BZ198" cm="1">
        <f t="array" ref="BZ198">INDEX(Capacity!$Z$10:$AN$109,COLUMN(BY10),MATCH('Capacity Backing (Hide)'!$A198,Capacity!$Z$9:$AN$9,0))</f>
        <v>0</v>
      </c>
      <c r="CA198" cm="1">
        <f t="array" ref="CA198">INDEX(Capacity!$Z$10:$AN$109,COLUMN(BZ10),MATCH('Capacity Backing (Hide)'!$A198,Capacity!$Z$9:$AN$9,0))</f>
        <v>0</v>
      </c>
      <c r="CB198" cm="1">
        <f t="array" ref="CB198">INDEX(Capacity!$Z$10:$AN$109,COLUMN(CA10),MATCH('Capacity Backing (Hide)'!$A198,Capacity!$Z$9:$AN$9,0))</f>
        <v>0</v>
      </c>
      <c r="CC198" cm="1">
        <f t="array" ref="CC198">INDEX(Capacity!$Z$10:$AN$109,COLUMN(CB10),MATCH('Capacity Backing (Hide)'!$A198,Capacity!$Z$9:$AN$9,0))</f>
        <v>0</v>
      </c>
      <c r="CD198" cm="1">
        <f t="array" ref="CD198">INDEX(Capacity!$Z$10:$AN$109,COLUMN(CC10),MATCH('Capacity Backing (Hide)'!$A198,Capacity!$Z$9:$AN$9,0))</f>
        <v>0</v>
      </c>
      <c r="CE198" cm="1">
        <f t="array" ref="CE198">INDEX(Capacity!$Z$10:$AN$109,COLUMN(CD10),MATCH('Capacity Backing (Hide)'!$A198,Capacity!$Z$9:$AN$9,0))</f>
        <v>0</v>
      </c>
      <c r="CF198" cm="1">
        <f t="array" ref="CF198">INDEX(Capacity!$Z$10:$AN$109,COLUMN(CE10),MATCH('Capacity Backing (Hide)'!$A198,Capacity!$Z$9:$AN$9,0))</f>
        <v>0</v>
      </c>
      <c r="CG198" cm="1">
        <f t="array" ref="CG198">INDEX(Capacity!$Z$10:$AN$109,COLUMN(CF10),MATCH('Capacity Backing (Hide)'!$A198,Capacity!$Z$9:$AN$9,0))</f>
        <v>0</v>
      </c>
      <c r="CH198" cm="1">
        <f t="array" ref="CH198">INDEX(Capacity!$Z$10:$AN$109,COLUMN(CG10),MATCH('Capacity Backing (Hide)'!$A198,Capacity!$Z$9:$AN$9,0))</f>
        <v>0</v>
      </c>
      <c r="CI198" cm="1">
        <f t="array" ref="CI198">INDEX(Capacity!$Z$10:$AN$109,COLUMN(CH10),MATCH('Capacity Backing (Hide)'!$A198,Capacity!$Z$9:$AN$9,0))</f>
        <v>0</v>
      </c>
      <c r="CJ198" cm="1">
        <f t="array" ref="CJ198">INDEX(Capacity!$Z$10:$AN$109,COLUMN(CI10),MATCH('Capacity Backing (Hide)'!$A198,Capacity!$Z$9:$AN$9,0))</f>
        <v>0</v>
      </c>
      <c r="CK198" cm="1">
        <f t="array" ref="CK198">INDEX(Capacity!$Z$10:$AN$109,COLUMN(CJ10),MATCH('Capacity Backing (Hide)'!$A198,Capacity!$Z$9:$AN$9,0))</f>
        <v>0</v>
      </c>
      <c r="CL198" cm="1">
        <f t="array" ref="CL198">INDEX(Capacity!$Z$10:$AN$109,COLUMN(CK10),MATCH('Capacity Backing (Hide)'!$A198,Capacity!$Z$9:$AN$9,0))</f>
        <v>0</v>
      </c>
      <c r="CM198" cm="1">
        <f t="array" ref="CM198">INDEX(Capacity!$Z$10:$AN$109,COLUMN(CL10),MATCH('Capacity Backing (Hide)'!$A198,Capacity!$Z$9:$AN$9,0))</f>
        <v>0</v>
      </c>
      <c r="CN198" cm="1">
        <f t="array" ref="CN198">INDEX(Capacity!$Z$10:$AN$109,COLUMN(CM10),MATCH('Capacity Backing (Hide)'!$A198,Capacity!$Z$9:$AN$9,0))</f>
        <v>0</v>
      </c>
      <c r="CO198" cm="1">
        <f t="array" ref="CO198">INDEX(Capacity!$Z$10:$AN$109,COLUMN(CN10),MATCH('Capacity Backing (Hide)'!$A198,Capacity!$Z$9:$AN$9,0))</f>
        <v>0</v>
      </c>
      <c r="CP198" cm="1">
        <f t="array" ref="CP198">INDEX(Capacity!$Z$10:$AN$109,COLUMN(CO10),MATCH('Capacity Backing (Hide)'!$A198,Capacity!$Z$9:$AN$9,0))</f>
        <v>0</v>
      </c>
      <c r="CQ198" cm="1">
        <f t="array" ref="CQ198">INDEX(Capacity!$Z$10:$AN$109,COLUMN(CP10),MATCH('Capacity Backing (Hide)'!$A198,Capacity!$Z$9:$AN$9,0))</f>
        <v>0</v>
      </c>
      <c r="CR198" cm="1">
        <f t="array" ref="CR198">INDEX(Capacity!$Z$10:$AN$109,COLUMN(CQ10),MATCH('Capacity Backing (Hide)'!$A198,Capacity!$Z$9:$AN$9,0))</f>
        <v>0</v>
      </c>
      <c r="CS198" cm="1">
        <f t="array" ref="CS198">INDEX(Capacity!$Z$10:$AN$109,COLUMN(CR10),MATCH('Capacity Backing (Hide)'!$A198,Capacity!$Z$9:$AN$9,0))</f>
        <v>0</v>
      </c>
      <c r="CT198" cm="1">
        <f t="array" ref="CT198">INDEX(Capacity!$Z$10:$AN$109,COLUMN(CS10),MATCH('Capacity Backing (Hide)'!$A198,Capacity!$Z$9:$AN$9,0))</f>
        <v>0</v>
      </c>
      <c r="CU198" cm="1">
        <f t="array" ref="CU198">INDEX(Capacity!$Z$10:$AN$109,COLUMN(CT10),MATCH('Capacity Backing (Hide)'!$A198,Capacity!$Z$9:$AN$9,0))</f>
        <v>0</v>
      </c>
      <c r="CV198" cm="1">
        <f t="array" ref="CV198">INDEX(Capacity!$Z$10:$AN$109,COLUMN(CU10),MATCH('Capacity Backing (Hide)'!$A198,Capacity!$Z$9:$AN$9,0))</f>
        <v>0</v>
      </c>
      <c r="CW198" cm="1">
        <f t="array" ref="CW198">INDEX(Capacity!$Z$10:$AN$109,COLUMN(CV10),MATCH('Capacity Backing (Hide)'!$A198,Capacity!$Z$9:$AN$9,0))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INDEX(Capacity!$Z$10:$AN$109,COLUMN(A11),MATCH('Capacity Backing (Hide)'!$A199,Capacity!$Z$9:$AN$9,0))</f>
        <v>0</v>
      </c>
      <c r="C199" cm="1">
        <f t="array" ref="C199">INDEX(Capacity!$Z$10:$AN$109,COLUMN(B11),MATCH('Capacity Backing (Hide)'!$A199,Capacity!$Z$9:$AN$9,0))</f>
        <v>0</v>
      </c>
      <c r="D199" cm="1">
        <f t="array" ref="D199">INDEX(Capacity!$Z$10:$AN$109,COLUMN(C11),MATCH('Capacity Backing (Hide)'!$A199,Capacity!$Z$9:$AN$9,0))</f>
        <v>0</v>
      </c>
      <c r="E199" cm="1">
        <f t="array" ref="E199">INDEX(Capacity!$Z$10:$AN$109,COLUMN(D11),MATCH('Capacity Backing (Hide)'!$A199,Capacity!$Z$9:$AN$9,0))</f>
        <v>0</v>
      </c>
      <c r="F199" cm="1">
        <f t="array" ref="F199">INDEX(Capacity!$Z$10:$AN$109,COLUMN(E11),MATCH('Capacity Backing (Hide)'!$A199,Capacity!$Z$9:$AN$9,0))</f>
        <v>0</v>
      </c>
      <c r="G199" cm="1">
        <f t="array" ref="G199">INDEX(Capacity!$Z$10:$AN$109,COLUMN(F11),MATCH('Capacity Backing (Hide)'!$A199,Capacity!$Z$9:$AN$9,0))</f>
        <v>0</v>
      </c>
      <c r="H199" cm="1">
        <f t="array" ref="H199">INDEX(Capacity!$Z$10:$AN$109,COLUMN(G11),MATCH('Capacity Backing (Hide)'!$A199,Capacity!$Z$9:$AN$9,0))</f>
        <v>0</v>
      </c>
      <c r="I199" cm="1">
        <f t="array" ref="I199">INDEX(Capacity!$Z$10:$AN$109,COLUMN(H11),MATCH('Capacity Backing (Hide)'!$A199,Capacity!$Z$9:$AN$9,0))</f>
        <v>0</v>
      </c>
      <c r="J199" cm="1">
        <f t="array" ref="J199">INDEX(Capacity!$Z$10:$AN$109,COLUMN(I11),MATCH('Capacity Backing (Hide)'!$A199,Capacity!$Z$9:$AN$9,0))</f>
        <v>0</v>
      </c>
      <c r="K199" cm="1">
        <f t="array" ref="K199">INDEX(Capacity!$Z$10:$AN$109,COLUMN(J11),MATCH('Capacity Backing (Hide)'!$A199,Capacity!$Z$9:$AN$9,0))</f>
        <v>0</v>
      </c>
      <c r="L199" cm="1">
        <f t="array" ref="L199">INDEX(Capacity!$Z$10:$AN$109,COLUMN(K11),MATCH('Capacity Backing (Hide)'!$A199,Capacity!$Z$9:$AN$9,0))</f>
        <v>0</v>
      </c>
      <c r="M199" cm="1">
        <f t="array" ref="M199">INDEX(Capacity!$Z$10:$AN$109,COLUMN(L11),MATCH('Capacity Backing (Hide)'!$A199,Capacity!$Z$9:$AN$9,0))</f>
        <v>0</v>
      </c>
      <c r="N199" cm="1">
        <f t="array" ref="N199">INDEX(Capacity!$Z$10:$AN$109,COLUMN(M11),MATCH('Capacity Backing (Hide)'!$A199,Capacity!$Z$9:$AN$9,0))</f>
        <v>0</v>
      </c>
      <c r="O199" cm="1">
        <f t="array" ref="O199">INDEX(Capacity!$Z$10:$AN$109,COLUMN(N11),MATCH('Capacity Backing (Hide)'!$A199,Capacity!$Z$9:$AN$9,0))</f>
        <v>0</v>
      </c>
      <c r="P199" cm="1">
        <f t="array" ref="P199">INDEX(Capacity!$Z$10:$AN$109,COLUMN(O11),MATCH('Capacity Backing (Hide)'!$A199,Capacity!$Z$9:$AN$9,0))</f>
        <v>0</v>
      </c>
      <c r="Q199" cm="1">
        <f t="array" ref="Q199">INDEX(Capacity!$Z$10:$AN$109,COLUMN(P11),MATCH('Capacity Backing (Hide)'!$A199,Capacity!$Z$9:$AN$9,0))</f>
        <v>0</v>
      </c>
      <c r="R199" cm="1">
        <f t="array" ref="R199">INDEX(Capacity!$Z$10:$AN$109,COLUMN(Q11),MATCH('Capacity Backing (Hide)'!$A199,Capacity!$Z$9:$AN$9,0))</f>
        <v>0</v>
      </c>
      <c r="S199" cm="1">
        <f t="array" ref="S199">INDEX(Capacity!$Z$10:$AN$109,COLUMN(R11),MATCH('Capacity Backing (Hide)'!$A199,Capacity!$Z$9:$AN$9,0))</f>
        <v>0</v>
      </c>
      <c r="T199" cm="1">
        <f t="array" ref="T199">INDEX(Capacity!$Z$10:$AN$109,COLUMN(S11),MATCH('Capacity Backing (Hide)'!$A199,Capacity!$Z$9:$AN$9,0))</f>
        <v>0</v>
      </c>
      <c r="U199" cm="1">
        <f t="array" ref="U199">INDEX(Capacity!$Z$10:$AN$109,COLUMN(T11),MATCH('Capacity Backing (Hide)'!$A199,Capacity!$Z$9:$AN$9,0))</f>
        <v>0</v>
      </c>
      <c r="V199" cm="1">
        <f t="array" ref="V199">INDEX(Capacity!$Z$10:$AN$109,COLUMN(U11),MATCH('Capacity Backing (Hide)'!$A199,Capacity!$Z$9:$AN$9,0))</f>
        <v>0</v>
      </c>
      <c r="W199" cm="1">
        <f t="array" ref="W199">INDEX(Capacity!$Z$10:$AN$109,COLUMN(V11),MATCH('Capacity Backing (Hide)'!$A199,Capacity!$Z$9:$AN$9,0))</f>
        <v>0</v>
      </c>
      <c r="X199" cm="1">
        <f t="array" ref="X199">INDEX(Capacity!$Z$10:$AN$109,COLUMN(W11),MATCH('Capacity Backing (Hide)'!$A199,Capacity!$Z$9:$AN$9,0))</f>
        <v>0</v>
      </c>
      <c r="Y199" cm="1">
        <f t="array" ref="Y199">INDEX(Capacity!$Z$10:$AN$109,COLUMN(X11),MATCH('Capacity Backing (Hide)'!$A199,Capacity!$Z$9:$AN$9,0))</f>
        <v>0</v>
      </c>
      <c r="Z199" cm="1">
        <f t="array" ref="Z199">INDEX(Capacity!$Z$10:$AN$109,COLUMN(Y11),MATCH('Capacity Backing (Hide)'!$A199,Capacity!$Z$9:$AN$9,0))</f>
        <v>0</v>
      </c>
      <c r="AA199" cm="1">
        <f t="array" ref="AA199">INDEX(Capacity!$Z$10:$AN$109,COLUMN(Z11),MATCH('Capacity Backing (Hide)'!$A199,Capacity!$Z$9:$AN$9,0))</f>
        <v>0</v>
      </c>
      <c r="AB199" cm="1">
        <f t="array" ref="AB199">INDEX(Capacity!$Z$10:$AN$109,COLUMN(AA11),MATCH('Capacity Backing (Hide)'!$A199,Capacity!$Z$9:$AN$9,0))</f>
        <v>0</v>
      </c>
      <c r="AC199" cm="1">
        <f t="array" ref="AC199">INDEX(Capacity!$Z$10:$AN$109,COLUMN(AB11),MATCH('Capacity Backing (Hide)'!$A199,Capacity!$Z$9:$AN$9,0))</f>
        <v>0</v>
      </c>
      <c r="AD199" cm="1">
        <f t="array" ref="AD199">INDEX(Capacity!$Z$10:$AN$109,COLUMN(AC11),MATCH('Capacity Backing (Hide)'!$A199,Capacity!$Z$9:$AN$9,0))</f>
        <v>0</v>
      </c>
      <c r="AE199" cm="1">
        <f t="array" ref="AE199">INDEX(Capacity!$Z$10:$AN$109,COLUMN(AD11),MATCH('Capacity Backing (Hide)'!$A199,Capacity!$Z$9:$AN$9,0))</f>
        <v>0</v>
      </c>
      <c r="AF199" cm="1">
        <f t="array" ref="AF199">INDEX(Capacity!$Z$10:$AN$109,COLUMN(AE11),MATCH('Capacity Backing (Hide)'!$A199,Capacity!$Z$9:$AN$9,0))</f>
        <v>0</v>
      </c>
      <c r="AG199" cm="1">
        <f t="array" ref="AG199">INDEX(Capacity!$Z$10:$AN$109,COLUMN(AF11),MATCH('Capacity Backing (Hide)'!$A199,Capacity!$Z$9:$AN$9,0))</f>
        <v>0</v>
      </c>
      <c r="AH199" cm="1">
        <f t="array" ref="AH199">INDEX(Capacity!$Z$10:$AN$109,COLUMN(AG11),MATCH('Capacity Backing (Hide)'!$A199,Capacity!$Z$9:$AN$9,0))</f>
        <v>0</v>
      </c>
      <c r="AI199" cm="1">
        <f t="array" ref="AI199">INDEX(Capacity!$Z$10:$AN$109,COLUMN(AH11),MATCH('Capacity Backing (Hide)'!$A199,Capacity!$Z$9:$AN$9,0))</f>
        <v>0</v>
      </c>
      <c r="AJ199" cm="1">
        <f t="array" ref="AJ199">INDEX(Capacity!$Z$10:$AN$109,COLUMN(AI11),MATCH('Capacity Backing (Hide)'!$A199,Capacity!$Z$9:$AN$9,0))</f>
        <v>0</v>
      </c>
      <c r="AK199" cm="1">
        <f t="array" ref="AK199">INDEX(Capacity!$Z$10:$AN$109,COLUMN(AJ11),MATCH('Capacity Backing (Hide)'!$A199,Capacity!$Z$9:$AN$9,0))</f>
        <v>0</v>
      </c>
      <c r="AL199" cm="1">
        <f t="array" ref="AL199">INDEX(Capacity!$Z$10:$AN$109,COLUMN(AK11),MATCH('Capacity Backing (Hide)'!$A199,Capacity!$Z$9:$AN$9,0))</f>
        <v>0</v>
      </c>
      <c r="AM199" cm="1">
        <f t="array" ref="AM199">INDEX(Capacity!$Z$10:$AN$109,COLUMN(AL11),MATCH('Capacity Backing (Hide)'!$A199,Capacity!$Z$9:$AN$9,0))</f>
        <v>0</v>
      </c>
      <c r="AN199" cm="1">
        <f t="array" ref="AN199">INDEX(Capacity!$Z$10:$AN$109,COLUMN(AM11),MATCH('Capacity Backing (Hide)'!$A199,Capacity!$Z$9:$AN$9,0))</f>
        <v>0</v>
      </c>
      <c r="AO199" cm="1">
        <f t="array" ref="AO199">INDEX(Capacity!$Z$10:$AN$109,COLUMN(AN11),MATCH('Capacity Backing (Hide)'!$A199,Capacity!$Z$9:$AN$9,0))</f>
        <v>0</v>
      </c>
      <c r="AP199" cm="1">
        <f t="array" ref="AP199">INDEX(Capacity!$Z$10:$AN$109,COLUMN(AO11),MATCH('Capacity Backing (Hide)'!$A199,Capacity!$Z$9:$AN$9,0))</f>
        <v>0</v>
      </c>
      <c r="AQ199" cm="1">
        <f t="array" ref="AQ199">INDEX(Capacity!$Z$10:$AN$109,COLUMN(AP11),MATCH('Capacity Backing (Hide)'!$A199,Capacity!$Z$9:$AN$9,0))</f>
        <v>0</v>
      </c>
      <c r="AR199" cm="1">
        <f t="array" ref="AR199">INDEX(Capacity!$Z$10:$AN$109,COLUMN(AQ11),MATCH('Capacity Backing (Hide)'!$A199,Capacity!$Z$9:$AN$9,0))</f>
        <v>0</v>
      </c>
      <c r="AS199" cm="1">
        <f t="array" ref="AS199">INDEX(Capacity!$Z$10:$AN$109,COLUMN(AR11),MATCH('Capacity Backing (Hide)'!$A199,Capacity!$Z$9:$AN$9,0))</f>
        <v>0</v>
      </c>
      <c r="AT199" cm="1">
        <f t="array" ref="AT199">INDEX(Capacity!$Z$10:$AN$109,COLUMN(AS11),MATCH('Capacity Backing (Hide)'!$A199,Capacity!$Z$9:$AN$9,0))</f>
        <v>0</v>
      </c>
      <c r="AU199" cm="1">
        <f t="array" ref="AU199">INDEX(Capacity!$Z$10:$AN$109,COLUMN(AT11),MATCH('Capacity Backing (Hide)'!$A199,Capacity!$Z$9:$AN$9,0))</f>
        <v>0</v>
      </c>
      <c r="AV199" cm="1">
        <f t="array" ref="AV199">INDEX(Capacity!$Z$10:$AN$109,COLUMN(AU11),MATCH('Capacity Backing (Hide)'!$A199,Capacity!$Z$9:$AN$9,0))</f>
        <v>0</v>
      </c>
      <c r="AW199" cm="1">
        <f t="array" ref="AW199">INDEX(Capacity!$Z$10:$AN$109,COLUMN(AV11),MATCH('Capacity Backing (Hide)'!$A199,Capacity!$Z$9:$AN$9,0))</f>
        <v>0</v>
      </c>
      <c r="AX199" cm="1">
        <f t="array" ref="AX199">INDEX(Capacity!$Z$10:$AN$109,COLUMN(AW11),MATCH('Capacity Backing (Hide)'!$A199,Capacity!$Z$9:$AN$9,0))</f>
        <v>0</v>
      </c>
      <c r="AY199" cm="1">
        <f t="array" ref="AY199">INDEX(Capacity!$Z$10:$AN$109,COLUMN(AX11),MATCH('Capacity Backing (Hide)'!$A199,Capacity!$Z$9:$AN$9,0))</f>
        <v>0</v>
      </c>
      <c r="AZ199" cm="1">
        <f t="array" ref="AZ199">INDEX(Capacity!$Z$10:$AN$109,COLUMN(AY11),MATCH('Capacity Backing (Hide)'!$A199,Capacity!$Z$9:$AN$9,0))</f>
        <v>0</v>
      </c>
      <c r="BA199" cm="1">
        <f t="array" ref="BA199">INDEX(Capacity!$Z$10:$AN$109,COLUMN(AZ11),MATCH('Capacity Backing (Hide)'!$A199,Capacity!$Z$9:$AN$9,0))</f>
        <v>0</v>
      </c>
      <c r="BB199" cm="1">
        <f t="array" ref="BB199">INDEX(Capacity!$Z$10:$AN$109,COLUMN(BA11),MATCH('Capacity Backing (Hide)'!$A199,Capacity!$Z$9:$AN$9,0))</f>
        <v>0</v>
      </c>
      <c r="BC199" cm="1">
        <f t="array" ref="BC199">INDEX(Capacity!$Z$10:$AN$109,COLUMN(BB11),MATCH('Capacity Backing (Hide)'!$A199,Capacity!$Z$9:$AN$9,0))</f>
        <v>0</v>
      </c>
      <c r="BD199" cm="1">
        <f t="array" ref="BD199">INDEX(Capacity!$Z$10:$AN$109,COLUMN(BC11),MATCH('Capacity Backing (Hide)'!$A199,Capacity!$Z$9:$AN$9,0))</f>
        <v>0</v>
      </c>
      <c r="BE199" cm="1">
        <f t="array" ref="BE199">INDEX(Capacity!$Z$10:$AN$109,COLUMN(BD11),MATCH('Capacity Backing (Hide)'!$A199,Capacity!$Z$9:$AN$9,0))</f>
        <v>0</v>
      </c>
      <c r="BF199" cm="1">
        <f t="array" ref="BF199">INDEX(Capacity!$Z$10:$AN$109,COLUMN(BE11),MATCH('Capacity Backing (Hide)'!$A199,Capacity!$Z$9:$AN$9,0))</f>
        <v>0</v>
      </c>
      <c r="BG199" cm="1">
        <f t="array" ref="BG199">INDEX(Capacity!$Z$10:$AN$109,COLUMN(BF11),MATCH('Capacity Backing (Hide)'!$A199,Capacity!$Z$9:$AN$9,0))</f>
        <v>0</v>
      </c>
      <c r="BH199" cm="1">
        <f t="array" ref="BH199">INDEX(Capacity!$Z$10:$AN$109,COLUMN(BG11),MATCH('Capacity Backing (Hide)'!$A199,Capacity!$Z$9:$AN$9,0))</f>
        <v>0</v>
      </c>
      <c r="BI199" cm="1">
        <f t="array" ref="BI199">INDEX(Capacity!$Z$10:$AN$109,COLUMN(BH11),MATCH('Capacity Backing (Hide)'!$A199,Capacity!$Z$9:$AN$9,0))</f>
        <v>0</v>
      </c>
      <c r="BJ199" cm="1">
        <f t="array" ref="BJ199">INDEX(Capacity!$Z$10:$AN$109,COLUMN(BI11),MATCH('Capacity Backing (Hide)'!$A199,Capacity!$Z$9:$AN$9,0))</f>
        <v>0</v>
      </c>
      <c r="BK199" cm="1">
        <f t="array" ref="BK199">INDEX(Capacity!$Z$10:$AN$109,COLUMN(BJ11),MATCH('Capacity Backing (Hide)'!$A199,Capacity!$Z$9:$AN$9,0))</f>
        <v>0</v>
      </c>
      <c r="BL199" cm="1">
        <f t="array" ref="BL199">INDEX(Capacity!$Z$10:$AN$109,COLUMN(BK11),MATCH('Capacity Backing (Hide)'!$A199,Capacity!$Z$9:$AN$9,0))</f>
        <v>0</v>
      </c>
      <c r="BM199" cm="1">
        <f t="array" ref="BM199">INDEX(Capacity!$Z$10:$AN$109,COLUMN(BL11),MATCH('Capacity Backing (Hide)'!$A199,Capacity!$Z$9:$AN$9,0))</f>
        <v>0</v>
      </c>
      <c r="BN199" cm="1">
        <f t="array" ref="BN199">INDEX(Capacity!$Z$10:$AN$109,COLUMN(BM11),MATCH('Capacity Backing (Hide)'!$A199,Capacity!$Z$9:$AN$9,0))</f>
        <v>0</v>
      </c>
      <c r="BO199" cm="1">
        <f t="array" ref="BO199">INDEX(Capacity!$Z$10:$AN$109,COLUMN(BN11),MATCH('Capacity Backing (Hide)'!$A199,Capacity!$Z$9:$AN$9,0))</f>
        <v>0</v>
      </c>
      <c r="BP199" cm="1">
        <f t="array" ref="BP199">INDEX(Capacity!$Z$10:$AN$109,COLUMN(BO11),MATCH('Capacity Backing (Hide)'!$A199,Capacity!$Z$9:$AN$9,0))</f>
        <v>0</v>
      </c>
      <c r="BQ199" cm="1">
        <f t="array" ref="BQ199">INDEX(Capacity!$Z$10:$AN$109,COLUMN(BP11),MATCH('Capacity Backing (Hide)'!$A199,Capacity!$Z$9:$AN$9,0))</f>
        <v>0</v>
      </c>
      <c r="BR199" cm="1">
        <f t="array" ref="BR199">INDEX(Capacity!$Z$10:$AN$109,COLUMN(BQ11),MATCH('Capacity Backing (Hide)'!$A199,Capacity!$Z$9:$AN$9,0))</f>
        <v>0</v>
      </c>
      <c r="BS199" cm="1">
        <f t="array" ref="BS199">INDEX(Capacity!$Z$10:$AN$109,COLUMN(BR11),MATCH('Capacity Backing (Hide)'!$A199,Capacity!$Z$9:$AN$9,0))</f>
        <v>0</v>
      </c>
      <c r="BT199" cm="1">
        <f t="array" ref="BT199">INDEX(Capacity!$Z$10:$AN$109,COLUMN(BS11),MATCH('Capacity Backing (Hide)'!$A199,Capacity!$Z$9:$AN$9,0))</f>
        <v>0</v>
      </c>
      <c r="BU199" cm="1">
        <f t="array" ref="BU199">INDEX(Capacity!$Z$10:$AN$109,COLUMN(BT11),MATCH('Capacity Backing (Hide)'!$A199,Capacity!$Z$9:$AN$9,0))</f>
        <v>0</v>
      </c>
      <c r="BV199" cm="1">
        <f t="array" ref="BV199">INDEX(Capacity!$Z$10:$AN$109,COLUMN(BU11),MATCH('Capacity Backing (Hide)'!$A199,Capacity!$Z$9:$AN$9,0))</f>
        <v>0</v>
      </c>
      <c r="BW199" cm="1">
        <f t="array" ref="BW199">INDEX(Capacity!$Z$10:$AN$109,COLUMN(BV11),MATCH('Capacity Backing (Hide)'!$A199,Capacity!$Z$9:$AN$9,0))</f>
        <v>0</v>
      </c>
      <c r="BX199" cm="1">
        <f t="array" ref="BX199">INDEX(Capacity!$Z$10:$AN$109,COLUMN(BW11),MATCH('Capacity Backing (Hide)'!$A199,Capacity!$Z$9:$AN$9,0))</f>
        <v>0</v>
      </c>
      <c r="BY199" cm="1">
        <f t="array" ref="BY199">INDEX(Capacity!$Z$10:$AN$109,COLUMN(BX11),MATCH('Capacity Backing (Hide)'!$A199,Capacity!$Z$9:$AN$9,0))</f>
        <v>0</v>
      </c>
      <c r="BZ199" cm="1">
        <f t="array" ref="BZ199">INDEX(Capacity!$Z$10:$AN$109,COLUMN(BY11),MATCH('Capacity Backing (Hide)'!$A199,Capacity!$Z$9:$AN$9,0))</f>
        <v>0</v>
      </c>
      <c r="CA199" cm="1">
        <f t="array" ref="CA199">INDEX(Capacity!$Z$10:$AN$109,COLUMN(BZ11),MATCH('Capacity Backing (Hide)'!$A199,Capacity!$Z$9:$AN$9,0))</f>
        <v>0</v>
      </c>
      <c r="CB199" cm="1">
        <f t="array" ref="CB199">INDEX(Capacity!$Z$10:$AN$109,COLUMN(CA11),MATCH('Capacity Backing (Hide)'!$A199,Capacity!$Z$9:$AN$9,0))</f>
        <v>0</v>
      </c>
      <c r="CC199" cm="1">
        <f t="array" ref="CC199">INDEX(Capacity!$Z$10:$AN$109,COLUMN(CB11),MATCH('Capacity Backing (Hide)'!$A199,Capacity!$Z$9:$AN$9,0))</f>
        <v>0</v>
      </c>
      <c r="CD199" cm="1">
        <f t="array" ref="CD199">INDEX(Capacity!$Z$10:$AN$109,COLUMN(CC11),MATCH('Capacity Backing (Hide)'!$A199,Capacity!$Z$9:$AN$9,0))</f>
        <v>0</v>
      </c>
      <c r="CE199" cm="1">
        <f t="array" ref="CE199">INDEX(Capacity!$Z$10:$AN$109,COLUMN(CD11),MATCH('Capacity Backing (Hide)'!$A199,Capacity!$Z$9:$AN$9,0))</f>
        <v>0</v>
      </c>
      <c r="CF199" cm="1">
        <f t="array" ref="CF199">INDEX(Capacity!$Z$10:$AN$109,COLUMN(CE11),MATCH('Capacity Backing (Hide)'!$A199,Capacity!$Z$9:$AN$9,0))</f>
        <v>0</v>
      </c>
      <c r="CG199" cm="1">
        <f t="array" ref="CG199">INDEX(Capacity!$Z$10:$AN$109,COLUMN(CF11),MATCH('Capacity Backing (Hide)'!$A199,Capacity!$Z$9:$AN$9,0))</f>
        <v>0</v>
      </c>
      <c r="CH199" cm="1">
        <f t="array" ref="CH199">INDEX(Capacity!$Z$10:$AN$109,COLUMN(CG11),MATCH('Capacity Backing (Hide)'!$A199,Capacity!$Z$9:$AN$9,0))</f>
        <v>0</v>
      </c>
      <c r="CI199" cm="1">
        <f t="array" ref="CI199">INDEX(Capacity!$Z$10:$AN$109,COLUMN(CH11),MATCH('Capacity Backing (Hide)'!$A199,Capacity!$Z$9:$AN$9,0))</f>
        <v>0</v>
      </c>
      <c r="CJ199" cm="1">
        <f t="array" ref="CJ199">INDEX(Capacity!$Z$10:$AN$109,COLUMN(CI11),MATCH('Capacity Backing (Hide)'!$A199,Capacity!$Z$9:$AN$9,0))</f>
        <v>0</v>
      </c>
      <c r="CK199" cm="1">
        <f t="array" ref="CK199">INDEX(Capacity!$Z$10:$AN$109,COLUMN(CJ11),MATCH('Capacity Backing (Hide)'!$A199,Capacity!$Z$9:$AN$9,0))</f>
        <v>0</v>
      </c>
      <c r="CL199" cm="1">
        <f t="array" ref="CL199">INDEX(Capacity!$Z$10:$AN$109,COLUMN(CK11),MATCH('Capacity Backing (Hide)'!$A199,Capacity!$Z$9:$AN$9,0))</f>
        <v>0</v>
      </c>
      <c r="CM199" cm="1">
        <f t="array" ref="CM199">INDEX(Capacity!$Z$10:$AN$109,COLUMN(CL11),MATCH('Capacity Backing (Hide)'!$A199,Capacity!$Z$9:$AN$9,0))</f>
        <v>0</v>
      </c>
      <c r="CN199" cm="1">
        <f t="array" ref="CN199">INDEX(Capacity!$Z$10:$AN$109,COLUMN(CM11),MATCH('Capacity Backing (Hide)'!$A199,Capacity!$Z$9:$AN$9,0))</f>
        <v>0</v>
      </c>
      <c r="CO199" cm="1">
        <f t="array" ref="CO199">INDEX(Capacity!$Z$10:$AN$109,COLUMN(CN11),MATCH('Capacity Backing (Hide)'!$A199,Capacity!$Z$9:$AN$9,0))</f>
        <v>0</v>
      </c>
      <c r="CP199" cm="1">
        <f t="array" ref="CP199">INDEX(Capacity!$Z$10:$AN$109,COLUMN(CO11),MATCH('Capacity Backing (Hide)'!$A199,Capacity!$Z$9:$AN$9,0))</f>
        <v>0</v>
      </c>
      <c r="CQ199" cm="1">
        <f t="array" ref="CQ199">INDEX(Capacity!$Z$10:$AN$109,COLUMN(CP11),MATCH('Capacity Backing (Hide)'!$A199,Capacity!$Z$9:$AN$9,0))</f>
        <v>0</v>
      </c>
      <c r="CR199" cm="1">
        <f t="array" ref="CR199">INDEX(Capacity!$Z$10:$AN$109,COLUMN(CQ11),MATCH('Capacity Backing (Hide)'!$A199,Capacity!$Z$9:$AN$9,0))</f>
        <v>0</v>
      </c>
      <c r="CS199" cm="1">
        <f t="array" ref="CS199">INDEX(Capacity!$Z$10:$AN$109,COLUMN(CR11),MATCH('Capacity Backing (Hide)'!$A199,Capacity!$Z$9:$AN$9,0))</f>
        <v>0</v>
      </c>
      <c r="CT199" cm="1">
        <f t="array" ref="CT199">INDEX(Capacity!$Z$10:$AN$109,COLUMN(CS11),MATCH('Capacity Backing (Hide)'!$A199,Capacity!$Z$9:$AN$9,0))</f>
        <v>0</v>
      </c>
      <c r="CU199" cm="1">
        <f t="array" ref="CU199">INDEX(Capacity!$Z$10:$AN$109,COLUMN(CT11),MATCH('Capacity Backing (Hide)'!$A199,Capacity!$Z$9:$AN$9,0))</f>
        <v>0</v>
      </c>
      <c r="CV199" cm="1">
        <f t="array" ref="CV199">INDEX(Capacity!$Z$10:$AN$109,COLUMN(CU11),MATCH('Capacity Backing (Hide)'!$A199,Capacity!$Z$9:$AN$9,0))</f>
        <v>0</v>
      </c>
      <c r="CW199" cm="1">
        <f t="array" ref="CW199">INDEX(Capacity!$Z$10:$AN$109,COLUMN(CV11),MATCH('Capacity Backing (Hide)'!$A199,Capacity!$Z$9:$AN$9,0))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INDEX(Capacity!$Z$10:$AN$109,COLUMN(A12),MATCH('Capacity Backing (Hide)'!$A200,Capacity!$Z$9:$AN$9,0))</f>
        <v>0</v>
      </c>
      <c r="C200" cm="1">
        <f t="array" ref="C200">INDEX(Capacity!$Z$10:$AN$109,COLUMN(B12),MATCH('Capacity Backing (Hide)'!$A200,Capacity!$Z$9:$AN$9,0))</f>
        <v>0</v>
      </c>
      <c r="D200" cm="1">
        <f t="array" ref="D200">INDEX(Capacity!$Z$10:$AN$109,COLUMN(C12),MATCH('Capacity Backing (Hide)'!$A200,Capacity!$Z$9:$AN$9,0))</f>
        <v>0</v>
      </c>
      <c r="E200" cm="1">
        <f t="array" ref="E200">INDEX(Capacity!$Z$10:$AN$109,COLUMN(D12),MATCH('Capacity Backing (Hide)'!$A200,Capacity!$Z$9:$AN$9,0))</f>
        <v>0</v>
      </c>
      <c r="F200" cm="1">
        <f t="array" ref="F200">INDEX(Capacity!$Z$10:$AN$109,COLUMN(E12),MATCH('Capacity Backing (Hide)'!$A200,Capacity!$Z$9:$AN$9,0))</f>
        <v>0</v>
      </c>
      <c r="G200" cm="1">
        <f t="array" ref="G200">INDEX(Capacity!$Z$10:$AN$109,COLUMN(F12),MATCH('Capacity Backing (Hide)'!$A200,Capacity!$Z$9:$AN$9,0))</f>
        <v>0</v>
      </c>
      <c r="H200" cm="1">
        <f t="array" ref="H200">INDEX(Capacity!$Z$10:$AN$109,COLUMN(G12),MATCH('Capacity Backing (Hide)'!$A200,Capacity!$Z$9:$AN$9,0))</f>
        <v>0</v>
      </c>
      <c r="I200" cm="1">
        <f t="array" ref="I200">INDEX(Capacity!$Z$10:$AN$109,COLUMN(H12),MATCH('Capacity Backing (Hide)'!$A200,Capacity!$Z$9:$AN$9,0))</f>
        <v>0</v>
      </c>
      <c r="J200" cm="1">
        <f t="array" ref="J200">INDEX(Capacity!$Z$10:$AN$109,COLUMN(I12),MATCH('Capacity Backing (Hide)'!$A200,Capacity!$Z$9:$AN$9,0))</f>
        <v>0</v>
      </c>
      <c r="K200" cm="1">
        <f t="array" ref="K200">INDEX(Capacity!$Z$10:$AN$109,COLUMN(J12),MATCH('Capacity Backing (Hide)'!$A200,Capacity!$Z$9:$AN$9,0))</f>
        <v>0</v>
      </c>
      <c r="L200" cm="1">
        <f t="array" ref="L200">INDEX(Capacity!$Z$10:$AN$109,COLUMN(K12),MATCH('Capacity Backing (Hide)'!$A200,Capacity!$Z$9:$AN$9,0))</f>
        <v>0</v>
      </c>
      <c r="M200" cm="1">
        <f t="array" ref="M200">INDEX(Capacity!$Z$10:$AN$109,COLUMN(L12),MATCH('Capacity Backing (Hide)'!$A200,Capacity!$Z$9:$AN$9,0))</f>
        <v>0</v>
      </c>
      <c r="N200" cm="1">
        <f t="array" ref="N200">INDEX(Capacity!$Z$10:$AN$109,COLUMN(M12),MATCH('Capacity Backing (Hide)'!$A200,Capacity!$Z$9:$AN$9,0))</f>
        <v>0</v>
      </c>
      <c r="O200" cm="1">
        <f t="array" ref="O200">INDEX(Capacity!$Z$10:$AN$109,COLUMN(N12),MATCH('Capacity Backing (Hide)'!$A200,Capacity!$Z$9:$AN$9,0))</f>
        <v>0</v>
      </c>
      <c r="P200" cm="1">
        <f t="array" ref="P200">INDEX(Capacity!$Z$10:$AN$109,COLUMN(O12),MATCH('Capacity Backing (Hide)'!$A200,Capacity!$Z$9:$AN$9,0))</f>
        <v>0</v>
      </c>
      <c r="Q200" cm="1">
        <f t="array" ref="Q200">INDEX(Capacity!$Z$10:$AN$109,COLUMN(P12),MATCH('Capacity Backing (Hide)'!$A200,Capacity!$Z$9:$AN$9,0))</f>
        <v>0</v>
      </c>
      <c r="R200" cm="1">
        <f t="array" ref="R200">INDEX(Capacity!$Z$10:$AN$109,COLUMN(Q12),MATCH('Capacity Backing (Hide)'!$A200,Capacity!$Z$9:$AN$9,0))</f>
        <v>0</v>
      </c>
      <c r="S200" cm="1">
        <f t="array" ref="S200">INDEX(Capacity!$Z$10:$AN$109,COLUMN(R12),MATCH('Capacity Backing (Hide)'!$A200,Capacity!$Z$9:$AN$9,0))</f>
        <v>0</v>
      </c>
      <c r="T200" cm="1">
        <f t="array" ref="T200">INDEX(Capacity!$Z$10:$AN$109,COLUMN(S12),MATCH('Capacity Backing (Hide)'!$A200,Capacity!$Z$9:$AN$9,0))</f>
        <v>0</v>
      </c>
      <c r="U200" cm="1">
        <f t="array" ref="U200">INDEX(Capacity!$Z$10:$AN$109,COLUMN(T12),MATCH('Capacity Backing (Hide)'!$A200,Capacity!$Z$9:$AN$9,0))</f>
        <v>0</v>
      </c>
      <c r="V200" cm="1">
        <f t="array" ref="V200">INDEX(Capacity!$Z$10:$AN$109,COLUMN(U12),MATCH('Capacity Backing (Hide)'!$A200,Capacity!$Z$9:$AN$9,0))</f>
        <v>0</v>
      </c>
      <c r="W200" cm="1">
        <f t="array" ref="W200">INDEX(Capacity!$Z$10:$AN$109,COLUMN(V12),MATCH('Capacity Backing (Hide)'!$A200,Capacity!$Z$9:$AN$9,0))</f>
        <v>0</v>
      </c>
      <c r="X200" cm="1">
        <f t="array" ref="X200">INDEX(Capacity!$Z$10:$AN$109,COLUMN(W12),MATCH('Capacity Backing (Hide)'!$A200,Capacity!$Z$9:$AN$9,0))</f>
        <v>0</v>
      </c>
      <c r="Y200" cm="1">
        <f t="array" ref="Y200">INDEX(Capacity!$Z$10:$AN$109,COLUMN(X12),MATCH('Capacity Backing (Hide)'!$A200,Capacity!$Z$9:$AN$9,0))</f>
        <v>0</v>
      </c>
      <c r="Z200" cm="1">
        <f t="array" ref="Z200">INDEX(Capacity!$Z$10:$AN$109,COLUMN(Y12),MATCH('Capacity Backing (Hide)'!$A200,Capacity!$Z$9:$AN$9,0))</f>
        <v>0</v>
      </c>
      <c r="AA200" cm="1">
        <f t="array" ref="AA200">INDEX(Capacity!$Z$10:$AN$109,COLUMN(Z12),MATCH('Capacity Backing (Hide)'!$A200,Capacity!$Z$9:$AN$9,0))</f>
        <v>0</v>
      </c>
      <c r="AB200" cm="1">
        <f t="array" ref="AB200">INDEX(Capacity!$Z$10:$AN$109,COLUMN(AA12),MATCH('Capacity Backing (Hide)'!$A200,Capacity!$Z$9:$AN$9,0))</f>
        <v>0</v>
      </c>
      <c r="AC200" cm="1">
        <f t="array" ref="AC200">INDEX(Capacity!$Z$10:$AN$109,COLUMN(AB12),MATCH('Capacity Backing (Hide)'!$A200,Capacity!$Z$9:$AN$9,0))</f>
        <v>0</v>
      </c>
      <c r="AD200" cm="1">
        <f t="array" ref="AD200">INDEX(Capacity!$Z$10:$AN$109,COLUMN(AC12),MATCH('Capacity Backing (Hide)'!$A200,Capacity!$Z$9:$AN$9,0))</f>
        <v>0</v>
      </c>
      <c r="AE200" cm="1">
        <f t="array" ref="AE200">INDEX(Capacity!$Z$10:$AN$109,COLUMN(AD12),MATCH('Capacity Backing (Hide)'!$A200,Capacity!$Z$9:$AN$9,0))</f>
        <v>0</v>
      </c>
      <c r="AF200" cm="1">
        <f t="array" ref="AF200">INDEX(Capacity!$Z$10:$AN$109,COLUMN(AE12),MATCH('Capacity Backing (Hide)'!$A200,Capacity!$Z$9:$AN$9,0))</f>
        <v>0</v>
      </c>
      <c r="AG200" cm="1">
        <f t="array" ref="AG200">INDEX(Capacity!$Z$10:$AN$109,COLUMN(AF12),MATCH('Capacity Backing (Hide)'!$A200,Capacity!$Z$9:$AN$9,0))</f>
        <v>0</v>
      </c>
      <c r="AH200" cm="1">
        <f t="array" ref="AH200">INDEX(Capacity!$Z$10:$AN$109,COLUMN(AG12),MATCH('Capacity Backing (Hide)'!$A200,Capacity!$Z$9:$AN$9,0))</f>
        <v>0</v>
      </c>
      <c r="AI200" cm="1">
        <f t="array" ref="AI200">INDEX(Capacity!$Z$10:$AN$109,COLUMN(AH12),MATCH('Capacity Backing (Hide)'!$A200,Capacity!$Z$9:$AN$9,0))</f>
        <v>0</v>
      </c>
      <c r="AJ200" cm="1">
        <f t="array" ref="AJ200">INDEX(Capacity!$Z$10:$AN$109,COLUMN(AI12),MATCH('Capacity Backing (Hide)'!$A200,Capacity!$Z$9:$AN$9,0))</f>
        <v>0</v>
      </c>
      <c r="AK200" cm="1">
        <f t="array" ref="AK200">INDEX(Capacity!$Z$10:$AN$109,COLUMN(AJ12),MATCH('Capacity Backing (Hide)'!$A200,Capacity!$Z$9:$AN$9,0))</f>
        <v>0</v>
      </c>
      <c r="AL200" cm="1">
        <f t="array" ref="AL200">INDEX(Capacity!$Z$10:$AN$109,COLUMN(AK12),MATCH('Capacity Backing (Hide)'!$A200,Capacity!$Z$9:$AN$9,0))</f>
        <v>0</v>
      </c>
      <c r="AM200" cm="1">
        <f t="array" ref="AM200">INDEX(Capacity!$Z$10:$AN$109,COLUMN(AL12),MATCH('Capacity Backing (Hide)'!$A200,Capacity!$Z$9:$AN$9,0))</f>
        <v>0</v>
      </c>
      <c r="AN200" cm="1">
        <f t="array" ref="AN200">INDEX(Capacity!$Z$10:$AN$109,COLUMN(AM12),MATCH('Capacity Backing (Hide)'!$A200,Capacity!$Z$9:$AN$9,0))</f>
        <v>0</v>
      </c>
      <c r="AO200" cm="1">
        <f t="array" ref="AO200">INDEX(Capacity!$Z$10:$AN$109,COLUMN(AN12),MATCH('Capacity Backing (Hide)'!$A200,Capacity!$Z$9:$AN$9,0))</f>
        <v>0</v>
      </c>
      <c r="AP200" cm="1">
        <f t="array" ref="AP200">INDEX(Capacity!$Z$10:$AN$109,COLUMN(AO12),MATCH('Capacity Backing (Hide)'!$A200,Capacity!$Z$9:$AN$9,0))</f>
        <v>0</v>
      </c>
      <c r="AQ200" cm="1">
        <f t="array" ref="AQ200">INDEX(Capacity!$Z$10:$AN$109,COLUMN(AP12),MATCH('Capacity Backing (Hide)'!$A200,Capacity!$Z$9:$AN$9,0))</f>
        <v>0</v>
      </c>
      <c r="AR200" cm="1">
        <f t="array" ref="AR200">INDEX(Capacity!$Z$10:$AN$109,COLUMN(AQ12),MATCH('Capacity Backing (Hide)'!$A200,Capacity!$Z$9:$AN$9,0))</f>
        <v>0</v>
      </c>
      <c r="AS200" cm="1">
        <f t="array" ref="AS200">INDEX(Capacity!$Z$10:$AN$109,COLUMN(AR12),MATCH('Capacity Backing (Hide)'!$A200,Capacity!$Z$9:$AN$9,0))</f>
        <v>0</v>
      </c>
      <c r="AT200" cm="1">
        <f t="array" ref="AT200">INDEX(Capacity!$Z$10:$AN$109,COLUMN(AS12),MATCH('Capacity Backing (Hide)'!$A200,Capacity!$Z$9:$AN$9,0))</f>
        <v>0</v>
      </c>
      <c r="AU200" cm="1">
        <f t="array" ref="AU200">INDEX(Capacity!$Z$10:$AN$109,COLUMN(AT12),MATCH('Capacity Backing (Hide)'!$A200,Capacity!$Z$9:$AN$9,0))</f>
        <v>0</v>
      </c>
      <c r="AV200" cm="1">
        <f t="array" ref="AV200">INDEX(Capacity!$Z$10:$AN$109,COLUMN(AU12),MATCH('Capacity Backing (Hide)'!$A200,Capacity!$Z$9:$AN$9,0))</f>
        <v>0</v>
      </c>
      <c r="AW200" cm="1">
        <f t="array" ref="AW200">INDEX(Capacity!$Z$10:$AN$109,COLUMN(AV12),MATCH('Capacity Backing (Hide)'!$A200,Capacity!$Z$9:$AN$9,0))</f>
        <v>0</v>
      </c>
      <c r="AX200" cm="1">
        <f t="array" ref="AX200">INDEX(Capacity!$Z$10:$AN$109,COLUMN(AW12),MATCH('Capacity Backing (Hide)'!$A200,Capacity!$Z$9:$AN$9,0))</f>
        <v>0</v>
      </c>
      <c r="AY200" cm="1">
        <f t="array" ref="AY200">INDEX(Capacity!$Z$10:$AN$109,COLUMN(AX12),MATCH('Capacity Backing (Hide)'!$A200,Capacity!$Z$9:$AN$9,0))</f>
        <v>0</v>
      </c>
      <c r="AZ200" cm="1">
        <f t="array" ref="AZ200">INDEX(Capacity!$Z$10:$AN$109,COLUMN(AY12),MATCH('Capacity Backing (Hide)'!$A200,Capacity!$Z$9:$AN$9,0))</f>
        <v>0</v>
      </c>
      <c r="BA200" cm="1">
        <f t="array" ref="BA200">INDEX(Capacity!$Z$10:$AN$109,COLUMN(AZ12),MATCH('Capacity Backing (Hide)'!$A200,Capacity!$Z$9:$AN$9,0))</f>
        <v>0</v>
      </c>
      <c r="BB200" cm="1">
        <f t="array" ref="BB200">INDEX(Capacity!$Z$10:$AN$109,COLUMN(BA12),MATCH('Capacity Backing (Hide)'!$A200,Capacity!$Z$9:$AN$9,0))</f>
        <v>0</v>
      </c>
      <c r="BC200" cm="1">
        <f t="array" ref="BC200">INDEX(Capacity!$Z$10:$AN$109,COLUMN(BB12),MATCH('Capacity Backing (Hide)'!$A200,Capacity!$Z$9:$AN$9,0))</f>
        <v>0</v>
      </c>
      <c r="BD200" cm="1">
        <f t="array" ref="BD200">INDEX(Capacity!$Z$10:$AN$109,COLUMN(BC12),MATCH('Capacity Backing (Hide)'!$A200,Capacity!$Z$9:$AN$9,0))</f>
        <v>0</v>
      </c>
      <c r="BE200" cm="1">
        <f t="array" ref="BE200">INDEX(Capacity!$Z$10:$AN$109,COLUMN(BD12),MATCH('Capacity Backing (Hide)'!$A200,Capacity!$Z$9:$AN$9,0))</f>
        <v>0</v>
      </c>
      <c r="BF200" cm="1">
        <f t="array" ref="BF200">INDEX(Capacity!$Z$10:$AN$109,COLUMN(BE12),MATCH('Capacity Backing (Hide)'!$A200,Capacity!$Z$9:$AN$9,0))</f>
        <v>0</v>
      </c>
      <c r="BG200" cm="1">
        <f t="array" ref="BG200">INDEX(Capacity!$Z$10:$AN$109,COLUMN(BF12),MATCH('Capacity Backing (Hide)'!$A200,Capacity!$Z$9:$AN$9,0))</f>
        <v>0</v>
      </c>
      <c r="BH200" cm="1">
        <f t="array" ref="BH200">INDEX(Capacity!$Z$10:$AN$109,COLUMN(BG12),MATCH('Capacity Backing (Hide)'!$A200,Capacity!$Z$9:$AN$9,0))</f>
        <v>0</v>
      </c>
      <c r="BI200" cm="1">
        <f t="array" ref="BI200">INDEX(Capacity!$Z$10:$AN$109,COLUMN(BH12),MATCH('Capacity Backing (Hide)'!$A200,Capacity!$Z$9:$AN$9,0))</f>
        <v>0</v>
      </c>
      <c r="BJ200" cm="1">
        <f t="array" ref="BJ200">INDEX(Capacity!$Z$10:$AN$109,COLUMN(BI12),MATCH('Capacity Backing (Hide)'!$A200,Capacity!$Z$9:$AN$9,0))</f>
        <v>0</v>
      </c>
      <c r="BK200" cm="1">
        <f t="array" ref="BK200">INDEX(Capacity!$Z$10:$AN$109,COLUMN(BJ12),MATCH('Capacity Backing (Hide)'!$A200,Capacity!$Z$9:$AN$9,0))</f>
        <v>0</v>
      </c>
      <c r="BL200" cm="1">
        <f t="array" ref="BL200">INDEX(Capacity!$Z$10:$AN$109,COLUMN(BK12),MATCH('Capacity Backing (Hide)'!$A200,Capacity!$Z$9:$AN$9,0))</f>
        <v>0</v>
      </c>
      <c r="BM200" cm="1">
        <f t="array" ref="BM200">INDEX(Capacity!$Z$10:$AN$109,COLUMN(BL12),MATCH('Capacity Backing (Hide)'!$A200,Capacity!$Z$9:$AN$9,0))</f>
        <v>0</v>
      </c>
      <c r="BN200" cm="1">
        <f t="array" ref="BN200">INDEX(Capacity!$Z$10:$AN$109,COLUMN(BM12),MATCH('Capacity Backing (Hide)'!$A200,Capacity!$Z$9:$AN$9,0))</f>
        <v>0</v>
      </c>
      <c r="BO200" cm="1">
        <f t="array" ref="BO200">INDEX(Capacity!$Z$10:$AN$109,COLUMN(BN12),MATCH('Capacity Backing (Hide)'!$A200,Capacity!$Z$9:$AN$9,0))</f>
        <v>0</v>
      </c>
      <c r="BP200" cm="1">
        <f t="array" ref="BP200">INDEX(Capacity!$Z$10:$AN$109,COLUMN(BO12),MATCH('Capacity Backing (Hide)'!$A200,Capacity!$Z$9:$AN$9,0))</f>
        <v>0</v>
      </c>
      <c r="BQ200" cm="1">
        <f t="array" ref="BQ200">INDEX(Capacity!$Z$10:$AN$109,COLUMN(BP12),MATCH('Capacity Backing (Hide)'!$A200,Capacity!$Z$9:$AN$9,0))</f>
        <v>0</v>
      </c>
      <c r="BR200" cm="1">
        <f t="array" ref="BR200">INDEX(Capacity!$Z$10:$AN$109,COLUMN(BQ12),MATCH('Capacity Backing (Hide)'!$A200,Capacity!$Z$9:$AN$9,0))</f>
        <v>0</v>
      </c>
      <c r="BS200" cm="1">
        <f t="array" ref="BS200">INDEX(Capacity!$Z$10:$AN$109,COLUMN(BR12),MATCH('Capacity Backing (Hide)'!$A200,Capacity!$Z$9:$AN$9,0))</f>
        <v>0</v>
      </c>
      <c r="BT200" cm="1">
        <f t="array" ref="BT200">INDEX(Capacity!$Z$10:$AN$109,COLUMN(BS12),MATCH('Capacity Backing (Hide)'!$A200,Capacity!$Z$9:$AN$9,0))</f>
        <v>0</v>
      </c>
      <c r="BU200" cm="1">
        <f t="array" ref="BU200">INDEX(Capacity!$Z$10:$AN$109,COLUMN(BT12),MATCH('Capacity Backing (Hide)'!$A200,Capacity!$Z$9:$AN$9,0))</f>
        <v>0</v>
      </c>
      <c r="BV200" cm="1">
        <f t="array" ref="BV200">INDEX(Capacity!$Z$10:$AN$109,COLUMN(BU12),MATCH('Capacity Backing (Hide)'!$A200,Capacity!$Z$9:$AN$9,0))</f>
        <v>0</v>
      </c>
      <c r="BW200" cm="1">
        <f t="array" ref="BW200">INDEX(Capacity!$Z$10:$AN$109,COLUMN(BV12),MATCH('Capacity Backing (Hide)'!$A200,Capacity!$Z$9:$AN$9,0))</f>
        <v>0</v>
      </c>
      <c r="BX200" cm="1">
        <f t="array" ref="BX200">INDEX(Capacity!$Z$10:$AN$109,COLUMN(BW12),MATCH('Capacity Backing (Hide)'!$A200,Capacity!$Z$9:$AN$9,0))</f>
        <v>0</v>
      </c>
      <c r="BY200" cm="1">
        <f t="array" ref="BY200">INDEX(Capacity!$Z$10:$AN$109,COLUMN(BX12),MATCH('Capacity Backing (Hide)'!$A200,Capacity!$Z$9:$AN$9,0))</f>
        <v>0</v>
      </c>
      <c r="BZ200" cm="1">
        <f t="array" ref="BZ200">INDEX(Capacity!$Z$10:$AN$109,COLUMN(BY12),MATCH('Capacity Backing (Hide)'!$A200,Capacity!$Z$9:$AN$9,0))</f>
        <v>0</v>
      </c>
      <c r="CA200" cm="1">
        <f t="array" ref="CA200">INDEX(Capacity!$Z$10:$AN$109,COLUMN(BZ12),MATCH('Capacity Backing (Hide)'!$A200,Capacity!$Z$9:$AN$9,0))</f>
        <v>0</v>
      </c>
      <c r="CB200" cm="1">
        <f t="array" ref="CB200">INDEX(Capacity!$Z$10:$AN$109,COLUMN(CA12),MATCH('Capacity Backing (Hide)'!$A200,Capacity!$Z$9:$AN$9,0))</f>
        <v>0</v>
      </c>
      <c r="CC200" cm="1">
        <f t="array" ref="CC200">INDEX(Capacity!$Z$10:$AN$109,COLUMN(CB12),MATCH('Capacity Backing (Hide)'!$A200,Capacity!$Z$9:$AN$9,0))</f>
        <v>0</v>
      </c>
      <c r="CD200" cm="1">
        <f t="array" ref="CD200">INDEX(Capacity!$Z$10:$AN$109,COLUMN(CC12),MATCH('Capacity Backing (Hide)'!$A200,Capacity!$Z$9:$AN$9,0))</f>
        <v>0</v>
      </c>
      <c r="CE200" cm="1">
        <f t="array" ref="CE200">INDEX(Capacity!$Z$10:$AN$109,COLUMN(CD12),MATCH('Capacity Backing (Hide)'!$A200,Capacity!$Z$9:$AN$9,0))</f>
        <v>0</v>
      </c>
      <c r="CF200" cm="1">
        <f t="array" ref="CF200">INDEX(Capacity!$Z$10:$AN$109,COLUMN(CE12),MATCH('Capacity Backing (Hide)'!$A200,Capacity!$Z$9:$AN$9,0))</f>
        <v>0</v>
      </c>
      <c r="CG200" cm="1">
        <f t="array" ref="CG200">INDEX(Capacity!$Z$10:$AN$109,COLUMN(CF12),MATCH('Capacity Backing (Hide)'!$A200,Capacity!$Z$9:$AN$9,0))</f>
        <v>0</v>
      </c>
      <c r="CH200" cm="1">
        <f t="array" ref="CH200">INDEX(Capacity!$Z$10:$AN$109,COLUMN(CG12),MATCH('Capacity Backing (Hide)'!$A200,Capacity!$Z$9:$AN$9,0))</f>
        <v>0</v>
      </c>
      <c r="CI200" cm="1">
        <f t="array" ref="CI200">INDEX(Capacity!$Z$10:$AN$109,COLUMN(CH12),MATCH('Capacity Backing (Hide)'!$A200,Capacity!$Z$9:$AN$9,0))</f>
        <v>0</v>
      </c>
      <c r="CJ200" cm="1">
        <f t="array" ref="CJ200">INDEX(Capacity!$Z$10:$AN$109,COLUMN(CI12),MATCH('Capacity Backing (Hide)'!$A200,Capacity!$Z$9:$AN$9,0))</f>
        <v>0</v>
      </c>
      <c r="CK200" cm="1">
        <f t="array" ref="CK200">INDEX(Capacity!$Z$10:$AN$109,COLUMN(CJ12),MATCH('Capacity Backing (Hide)'!$A200,Capacity!$Z$9:$AN$9,0))</f>
        <v>0</v>
      </c>
      <c r="CL200" cm="1">
        <f t="array" ref="CL200">INDEX(Capacity!$Z$10:$AN$109,COLUMN(CK12),MATCH('Capacity Backing (Hide)'!$A200,Capacity!$Z$9:$AN$9,0))</f>
        <v>0</v>
      </c>
      <c r="CM200" cm="1">
        <f t="array" ref="CM200">INDEX(Capacity!$Z$10:$AN$109,COLUMN(CL12),MATCH('Capacity Backing (Hide)'!$A200,Capacity!$Z$9:$AN$9,0))</f>
        <v>0</v>
      </c>
      <c r="CN200" cm="1">
        <f t="array" ref="CN200">INDEX(Capacity!$Z$10:$AN$109,COLUMN(CM12),MATCH('Capacity Backing (Hide)'!$A200,Capacity!$Z$9:$AN$9,0))</f>
        <v>0</v>
      </c>
      <c r="CO200" cm="1">
        <f t="array" ref="CO200">INDEX(Capacity!$Z$10:$AN$109,COLUMN(CN12),MATCH('Capacity Backing (Hide)'!$A200,Capacity!$Z$9:$AN$9,0))</f>
        <v>0</v>
      </c>
      <c r="CP200" cm="1">
        <f t="array" ref="CP200">INDEX(Capacity!$Z$10:$AN$109,COLUMN(CO12),MATCH('Capacity Backing (Hide)'!$A200,Capacity!$Z$9:$AN$9,0))</f>
        <v>0</v>
      </c>
      <c r="CQ200" cm="1">
        <f t="array" ref="CQ200">INDEX(Capacity!$Z$10:$AN$109,COLUMN(CP12),MATCH('Capacity Backing (Hide)'!$A200,Capacity!$Z$9:$AN$9,0))</f>
        <v>0</v>
      </c>
      <c r="CR200" cm="1">
        <f t="array" ref="CR200">INDEX(Capacity!$Z$10:$AN$109,COLUMN(CQ12),MATCH('Capacity Backing (Hide)'!$A200,Capacity!$Z$9:$AN$9,0))</f>
        <v>0</v>
      </c>
      <c r="CS200" cm="1">
        <f t="array" ref="CS200">INDEX(Capacity!$Z$10:$AN$109,COLUMN(CR12),MATCH('Capacity Backing (Hide)'!$A200,Capacity!$Z$9:$AN$9,0))</f>
        <v>0</v>
      </c>
      <c r="CT200" cm="1">
        <f t="array" ref="CT200">INDEX(Capacity!$Z$10:$AN$109,COLUMN(CS12),MATCH('Capacity Backing (Hide)'!$A200,Capacity!$Z$9:$AN$9,0))</f>
        <v>0</v>
      </c>
      <c r="CU200" cm="1">
        <f t="array" ref="CU200">INDEX(Capacity!$Z$10:$AN$109,COLUMN(CT12),MATCH('Capacity Backing (Hide)'!$A200,Capacity!$Z$9:$AN$9,0))</f>
        <v>0</v>
      </c>
      <c r="CV200" cm="1">
        <f t="array" ref="CV200">INDEX(Capacity!$Z$10:$AN$109,COLUMN(CU12),MATCH('Capacity Backing (Hide)'!$A200,Capacity!$Z$9:$AN$9,0))</f>
        <v>0</v>
      </c>
      <c r="CW200" cm="1">
        <f t="array" ref="CW200">INDEX(Capacity!$Z$10:$AN$109,COLUMN(CV12),MATCH('Capacity Backing (Hide)'!$A200,Capacity!$Z$9:$AN$9,0))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INDEX(Capacity!$Z$10:$AN$109,COLUMN(A13),MATCH('Capacity Backing (Hide)'!$A201,Capacity!$Z$9:$AN$9,0))</f>
        <v>0</v>
      </c>
      <c r="C201" cm="1">
        <f t="array" ref="C201">INDEX(Capacity!$Z$10:$AN$109,COLUMN(B13),MATCH('Capacity Backing (Hide)'!$A201,Capacity!$Z$9:$AN$9,0))</f>
        <v>0</v>
      </c>
      <c r="D201" cm="1">
        <f t="array" ref="D201">INDEX(Capacity!$Z$10:$AN$109,COLUMN(C13),MATCH('Capacity Backing (Hide)'!$A201,Capacity!$Z$9:$AN$9,0))</f>
        <v>0</v>
      </c>
      <c r="E201" cm="1">
        <f t="array" ref="E201">INDEX(Capacity!$Z$10:$AN$109,COLUMN(D13),MATCH('Capacity Backing (Hide)'!$A201,Capacity!$Z$9:$AN$9,0))</f>
        <v>0</v>
      </c>
      <c r="F201" cm="1">
        <f t="array" ref="F201">INDEX(Capacity!$Z$10:$AN$109,COLUMN(E13),MATCH('Capacity Backing (Hide)'!$A201,Capacity!$Z$9:$AN$9,0))</f>
        <v>0</v>
      </c>
      <c r="G201" cm="1">
        <f t="array" ref="G201">INDEX(Capacity!$Z$10:$AN$109,COLUMN(F13),MATCH('Capacity Backing (Hide)'!$A201,Capacity!$Z$9:$AN$9,0))</f>
        <v>0</v>
      </c>
      <c r="H201" cm="1">
        <f t="array" ref="H201">INDEX(Capacity!$Z$10:$AN$109,COLUMN(G13),MATCH('Capacity Backing (Hide)'!$A201,Capacity!$Z$9:$AN$9,0))</f>
        <v>0</v>
      </c>
      <c r="I201" cm="1">
        <f t="array" ref="I201">INDEX(Capacity!$Z$10:$AN$109,COLUMN(H13),MATCH('Capacity Backing (Hide)'!$A201,Capacity!$Z$9:$AN$9,0))</f>
        <v>0</v>
      </c>
      <c r="J201" cm="1">
        <f t="array" ref="J201">INDEX(Capacity!$Z$10:$AN$109,COLUMN(I13),MATCH('Capacity Backing (Hide)'!$A201,Capacity!$Z$9:$AN$9,0))</f>
        <v>0</v>
      </c>
      <c r="K201" cm="1">
        <f t="array" ref="K201">INDEX(Capacity!$Z$10:$AN$109,COLUMN(J13),MATCH('Capacity Backing (Hide)'!$A201,Capacity!$Z$9:$AN$9,0))</f>
        <v>0</v>
      </c>
      <c r="L201" cm="1">
        <f t="array" ref="L201">INDEX(Capacity!$Z$10:$AN$109,COLUMN(K13),MATCH('Capacity Backing (Hide)'!$A201,Capacity!$Z$9:$AN$9,0))</f>
        <v>0</v>
      </c>
      <c r="M201" cm="1">
        <f t="array" ref="M201">INDEX(Capacity!$Z$10:$AN$109,COLUMN(L13),MATCH('Capacity Backing (Hide)'!$A201,Capacity!$Z$9:$AN$9,0))</f>
        <v>0</v>
      </c>
      <c r="N201" cm="1">
        <f t="array" ref="N201">INDEX(Capacity!$Z$10:$AN$109,COLUMN(M13),MATCH('Capacity Backing (Hide)'!$A201,Capacity!$Z$9:$AN$9,0))</f>
        <v>0</v>
      </c>
      <c r="O201" cm="1">
        <f t="array" ref="O201">INDEX(Capacity!$Z$10:$AN$109,COLUMN(N13),MATCH('Capacity Backing (Hide)'!$A201,Capacity!$Z$9:$AN$9,0))</f>
        <v>0</v>
      </c>
      <c r="P201" cm="1">
        <f t="array" ref="P201">INDEX(Capacity!$Z$10:$AN$109,COLUMN(O13),MATCH('Capacity Backing (Hide)'!$A201,Capacity!$Z$9:$AN$9,0))</f>
        <v>0</v>
      </c>
      <c r="Q201" cm="1">
        <f t="array" ref="Q201">INDEX(Capacity!$Z$10:$AN$109,COLUMN(P13),MATCH('Capacity Backing (Hide)'!$A201,Capacity!$Z$9:$AN$9,0))</f>
        <v>0</v>
      </c>
      <c r="R201" cm="1">
        <f t="array" ref="R201">INDEX(Capacity!$Z$10:$AN$109,COLUMN(Q13),MATCH('Capacity Backing (Hide)'!$A201,Capacity!$Z$9:$AN$9,0))</f>
        <v>0</v>
      </c>
      <c r="S201" cm="1">
        <f t="array" ref="S201">INDEX(Capacity!$Z$10:$AN$109,COLUMN(R13),MATCH('Capacity Backing (Hide)'!$A201,Capacity!$Z$9:$AN$9,0))</f>
        <v>0</v>
      </c>
      <c r="T201" cm="1">
        <f t="array" ref="T201">INDEX(Capacity!$Z$10:$AN$109,COLUMN(S13),MATCH('Capacity Backing (Hide)'!$A201,Capacity!$Z$9:$AN$9,0))</f>
        <v>0</v>
      </c>
      <c r="U201" cm="1">
        <f t="array" ref="U201">INDEX(Capacity!$Z$10:$AN$109,COLUMN(T13),MATCH('Capacity Backing (Hide)'!$A201,Capacity!$Z$9:$AN$9,0))</f>
        <v>0</v>
      </c>
      <c r="V201" cm="1">
        <f t="array" ref="V201">INDEX(Capacity!$Z$10:$AN$109,COLUMN(U13),MATCH('Capacity Backing (Hide)'!$A201,Capacity!$Z$9:$AN$9,0))</f>
        <v>0</v>
      </c>
      <c r="W201" cm="1">
        <f t="array" ref="W201">INDEX(Capacity!$Z$10:$AN$109,COLUMN(V13),MATCH('Capacity Backing (Hide)'!$A201,Capacity!$Z$9:$AN$9,0))</f>
        <v>0</v>
      </c>
      <c r="X201" cm="1">
        <f t="array" ref="X201">INDEX(Capacity!$Z$10:$AN$109,COLUMN(W13),MATCH('Capacity Backing (Hide)'!$A201,Capacity!$Z$9:$AN$9,0))</f>
        <v>0</v>
      </c>
      <c r="Y201" cm="1">
        <f t="array" ref="Y201">INDEX(Capacity!$Z$10:$AN$109,COLUMN(X13),MATCH('Capacity Backing (Hide)'!$A201,Capacity!$Z$9:$AN$9,0))</f>
        <v>0</v>
      </c>
      <c r="Z201" cm="1">
        <f t="array" ref="Z201">INDEX(Capacity!$Z$10:$AN$109,COLUMN(Y13),MATCH('Capacity Backing (Hide)'!$A201,Capacity!$Z$9:$AN$9,0))</f>
        <v>0</v>
      </c>
      <c r="AA201" cm="1">
        <f t="array" ref="AA201">INDEX(Capacity!$Z$10:$AN$109,COLUMN(Z13),MATCH('Capacity Backing (Hide)'!$A201,Capacity!$Z$9:$AN$9,0))</f>
        <v>0</v>
      </c>
      <c r="AB201" cm="1">
        <f t="array" ref="AB201">INDEX(Capacity!$Z$10:$AN$109,COLUMN(AA13),MATCH('Capacity Backing (Hide)'!$A201,Capacity!$Z$9:$AN$9,0))</f>
        <v>0</v>
      </c>
      <c r="AC201" cm="1">
        <f t="array" ref="AC201">INDEX(Capacity!$Z$10:$AN$109,COLUMN(AB13),MATCH('Capacity Backing (Hide)'!$A201,Capacity!$Z$9:$AN$9,0))</f>
        <v>0</v>
      </c>
      <c r="AD201" cm="1">
        <f t="array" ref="AD201">INDEX(Capacity!$Z$10:$AN$109,COLUMN(AC13),MATCH('Capacity Backing (Hide)'!$A201,Capacity!$Z$9:$AN$9,0))</f>
        <v>0</v>
      </c>
      <c r="AE201" cm="1">
        <f t="array" ref="AE201">INDEX(Capacity!$Z$10:$AN$109,COLUMN(AD13),MATCH('Capacity Backing (Hide)'!$A201,Capacity!$Z$9:$AN$9,0))</f>
        <v>0</v>
      </c>
      <c r="AF201" cm="1">
        <f t="array" ref="AF201">INDEX(Capacity!$Z$10:$AN$109,COLUMN(AE13),MATCH('Capacity Backing (Hide)'!$A201,Capacity!$Z$9:$AN$9,0))</f>
        <v>0</v>
      </c>
      <c r="AG201" cm="1">
        <f t="array" ref="AG201">INDEX(Capacity!$Z$10:$AN$109,COLUMN(AF13),MATCH('Capacity Backing (Hide)'!$A201,Capacity!$Z$9:$AN$9,0))</f>
        <v>0</v>
      </c>
      <c r="AH201" cm="1">
        <f t="array" ref="AH201">INDEX(Capacity!$Z$10:$AN$109,COLUMN(AG13),MATCH('Capacity Backing (Hide)'!$A201,Capacity!$Z$9:$AN$9,0))</f>
        <v>0</v>
      </c>
      <c r="AI201" cm="1">
        <f t="array" ref="AI201">INDEX(Capacity!$Z$10:$AN$109,COLUMN(AH13),MATCH('Capacity Backing (Hide)'!$A201,Capacity!$Z$9:$AN$9,0))</f>
        <v>0</v>
      </c>
      <c r="AJ201" cm="1">
        <f t="array" ref="AJ201">INDEX(Capacity!$Z$10:$AN$109,COLUMN(AI13),MATCH('Capacity Backing (Hide)'!$A201,Capacity!$Z$9:$AN$9,0))</f>
        <v>0</v>
      </c>
      <c r="AK201" cm="1">
        <f t="array" ref="AK201">INDEX(Capacity!$Z$10:$AN$109,COLUMN(AJ13),MATCH('Capacity Backing (Hide)'!$A201,Capacity!$Z$9:$AN$9,0))</f>
        <v>0</v>
      </c>
      <c r="AL201" cm="1">
        <f t="array" ref="AL201">INDEX(Capacity!$Z$10:$AN$109,COLUMN(AK13),MATCH('Capacity Backing (Hide)'!$A201,Capacity!$Z$9:$AN$9,0))</f>
        <v>0</v>
      </c>
      <c r="AM201" cm="1">
        <f t="array" ref="AM201">INDEX(Capacity!$Z$10:$AN$109,COLUMN(AL13),MATCH('Capacity Backing (Hide)'!$A201,Capacity!$Z$9:$AN$9,0))</f>
        <v>0</v>
      </c>
      <c r="AN201" cm="1">
        <f t="array" ref="AN201">INDEX(Capacity!$Z$10:$AN$109,COLUMN(AM13),MATCH('Capacity Backing (Hide)'!$A201,Capacity!$Z$9:$AN$9,0))</f>
        <v>0</v>
      </c>
      <c r="AO201" cm="1">
        <f t="array" ref="AO201">INDEX(Capacity!$Z$10:$AN$109,COLUMN(AN13),MATCH('Capacity Backing (Hide)'!$A201,Capacity!$Z$9:$AN$9,0))</f>
        <v>0</v>
      </c>
      <c r="AP201" cm="1">
        <f t="array" ref="AP201">INDEX(Capacity!$Z$10:$AN$109,COLUMN(AO13),MATCH('Capacity Backing (Hide)'!$A201,Capacity!$Z$9:$AN$9,0))</f>
        <v>0</v>
      </c>
      <c r="AQ201" cm="1">
        <f t="array" ref="AQ201">INDEX(Capacity!$Z$10:$AN$109,COLUMN(AP13),MATCH('Capacity Backing (Hide)'!$A201,Capacity!$Z$9:$AN$9,0))</f>
        <v>0</v>
      </c>
      <c r="AR201" cm="1">
        <f t="array" ref="AR201">INDEX(Capacity!$Z$10:$AN$109,COLUMN(AQ13),MATCH('Capacity Backing (Hide)'!$A201,Capacity!$Z$9:$AN$9,0))</f>
        <v>0</v>
      </c>
      <c r="AS201" cm="1">
        <f t="array" ref="AS201">INDEX(Capacity!$Z$10:$AN$109,COLUMN(AR13),MATCH('Capacity Backing (Hide)'!$A201,Capacity!$Z$9:$AN$9,0))</f>
        <v>0</v>
      </c>
      <c r="AT201" cm="1">
        <f t="array" ref="AT201">INDEX(Capacity!$Z$10:$AN$109,COLUMN(AS13),MATCH('Capacity Backing (Hide)'!$A201,Capacity!$Z$9:$AN$9,0))</f>
        <v>0</v>
      </c>
      <c r="AU201" cm="1">
        <f t="array" ref="AU201">INDEX(Capacity!$Z$10:$AN$109,COLUMN(AT13),MATCH('Capacity Backing (Hide)'!$A201,Capacity!$Z$9:$AN$9,0))</f>
        <v>0</v>
      </c>
      <c r="AV201" cm="1">
        <f t="array" ref="AV201">INDEX(Capacity!$Z$10:$AN$109,COLUMN(AU13),MATCH('Capacity Backing (Hide)'!$A201,Capacity!$Z$9:$AN$9,0))</f>
        <v>0</v>
      </c>
      <c r="AW201" cm="1">
        <f t="array" ref="AW201">INDEX(Capacity!$Z$10:$AN$109,COLUMN(AV13),MATCH('Capacity Backing (Hide)'!$A201,Capacity!$Z$9:$AN$9,0))</f>
        <v>0</v>
      </c>
      <c r="AX201" cm="1">
        <f t="array" ref="AX201">INDEX(Capacity!$Z$10:$AN$109,COLUMN(AW13),MATCH('Capacity Backing (Hide)'!$A201,Capacity!$Z$9:$AN$9,0))</f>
        <v>0</v>
      </c>
      <c r="AY201" cm="1">
        <f t="array" ref="AY201">INDEX(Capacity!$Z$10:$AN$109,COLUMN(AX13),MATCH('Capacity Backing (Hide)'!$A201,Capacity!$Z$9:$AN$9,0))</f>
        <v>0</v>
      </c>
      <c r="AZ201" cm="1">
        <f t="array" ref="AZ201">INDEX(Capacity!$Z$10:$AN$109,COLUMN(AY13),MATCH('Capacity Backing (Hide)'!$A201,Capacity!$Z$9:$AN$9,0))</f>
        <v>0</v>
      </c>
      <c r="BA201" cm="1">
        <f t="array" ref="BA201">INDEX(Capacity!$Z$10:$AN$109,COLUMN(AZ13),MATCH('Capacity Backing (Hide)'!$A201,Capacity!$Z$9:$AN$9,0))</f>
        <v>0</v>
      </c>
      <c r="BB201" cm="1">
        <f t="array" ref="BB201">INDEX(Capacity!$Z$10:$AN$109,COLUMN(BA13),MATCH('Capacity Backing (Hide)'!$A201,Capacity!$Z$9:$AN$9,0))</f>
        <v>0</v>
      </c>
      <c r="BC201" cm="1">
        <f t="array" ref="BC201">INDEX(Capacity!$Z$10:$AN$109,COLUMN(BB13),MATCH('Capacity Backing (Hide)'!$A201,Capacity!$Z$9:$AN$9,0))</f>
        <v>0</v>
      </c>
      <c r="BD201" cm="1">
        <f t="array" ref="BD201">INDEX(Capacity!$Z$10:$AN$109,COLUMN(BC13),MATCH('Capacity Backing (Hide)'!$A201,Capacity!$Z$9:$AN$9,0))</f>
        <v>0</v>
      </c>
      <c r="BE201" cm="1">
        <f t="array" ref="BE201">INDEX(Capacity!$Z$10:$AN$109,COLUMN(BD13),MATCH('Capacity Backing (Hide)'!$A201,Capacity!$Z$9:$AN$9,0))</f>
        <v>0</v>
      </c>
      <c r="BF201" cm="1">
        <f t="array" ref="BF201">INDEX(Capacity!$Z$10:$AN$109,COLUMN(BE13),MATCH('Capacity Backing (Hide)'!$A201,Capacity!$Z$9:$AN$9,0))</f>
        <v>0</v>
      </c>
      <c r="BG201" cm="1">
        <f t="array" ref="BG201">INDEX(Capacity!$Z$10:$AN$109,COLUMN(BF13),MATCH('Capacity Backing (Hide)'!$A201,Capacity!$Z$9:$AN$9,0))</f>
        <v>0</v>
      </c>
      <c r="BH201" cm="1">
        <f t="array" ref="BH201">INDEX(Capacity!$Z$10:$AN$109,COLUMN(BG13),MATCH('Capacity Backing (Hide)'!$A201,Capacity!$Z$9:$AN$9,0))</f>
        <v>0</v>
      </c>
      <c r="BI201" cm="1">
        <f t="array" ref="BI201">INDEX(Capacity!$Z$10:$AN$109,COLUMN(BH13),MATCH('Capacity Backing (Hide)'!$A201,Capacity!$Z$9:$AN$9,0))</f>
        <v>0</v>
      </c>
      <c r="BJ201" cm="1">
        <f t="array" ref="BJ201">INDEX(Capacity!$Z$10:$AN$109,COLUMN(BI13),MATCH('Capacity Backing (Hide)'!$A201,Capacity!$Z$9:$AN$9,0))</f>
        <v>0</v>
      </c>
      <c r="BK201" cm="1">
        <f t="array" ref="BK201">INDEX(Capacity!$Z$10:$AN$109,COLUMN(BJ13),MATCH('Capacity Backing (Hide)'!$A201,Capacity!$Z$9:$AN$9,0))</f>
        <v>0</v>
      </c>
      <c r="BL201" cm="1">
        <f t="array" ref="BL201">INDEX(Capacity!$Z$10:$AN$109,COLUMN(BK13),MATCH('Capacity Backing (Hide)'!$A201,Capacity!$Z$9:$AN$9,0))</f>
        <v>0</v>
      </c>
      <c r="BM201" cm="1">
        <f t="array" ref="BM201">INDEX(Capacity!$Z$10:$AN$109,COLUMN(BL13),MATCH('Capacity Backing (Hide)'!$A201,Capacity!$Z$9:$AN$9,0))</f>
        <v>0</v>
      </c>
      <c r="BN201" cm="1">
        <f t="array" ref="BN201">INDEX(Capacity!$Z$10:$AN$109,COLUMN(BM13),MATCH('Capacity Backing (Hide)'!$A201,Capacity!$Z$9:$AN$9,0))</f>
        <v>0</v>
      </c>
      <c r="BO201" cm="1">
        <f t="array" ref="BO201">INDEX(Capacity!$Z$10:$AN$109,COLUMN(BN13),MATCH('Capacity Backing (Hide)'!$A201,Capacity!$Z$9:$AN$9,0))</f>
        <v>0</v>
      </c>
      <c r="BP201" cm="1">
        <f t="array" ref="BP201">INDEX(Capacity!$Z$10:$AN$109,COLUMN(BO13),MATCH('Capacity Backing (Hide)'!$A201,Capacity!$Z$9:$AN$9,0))</f>
        <v>0</v>
      </c>
      <c r="BQ201" cm="1">
        <f t="array" ref="BQ201">INDEX(Capacity!$Z$10:$AN$109,COLUMN(BP13),MATCH('Capacity Backing (Hide)'!$A201,Capacity!$Z$9:$AN$9,0))</f>
        <v>0</v>
      </c>
      <c r="BR201" cm="1">
        <f t="array" ref="BR201">INDEX(Capacity!$Z$10:$AN$109,COLUMN(BQ13),MATCH('Capacity Backing (Hide)'!$A201,Capacity!$Z$9:$AN$9,0))</f>
        <v>0</v>
      </c>
      <c r="BS201" cm="1">
        <f t="array" ref="BS201">INDEX(Capacity!$Z$10:$AN$109,COLUMN(BR13),MATCH('Capacity Backing (Hide)'!$A201,Capacity!$Z$9:$AN$9,0))</f>
        <v>0</v>
      </c>
      <c r="BT201" cm="1">
        <f t="array" ref="BT201">INDEX(Capacity!$Z$10:$AN$109,COLUMN(BS13),MATCH('Capacity Backing (Hide)'!$A201,Capacity!$Z$9:$AN$9,0))</f>
        <v>0</v>
      </c>
      <c r="BU201" cm="1">
        <f t="array" ref="BU201">INDEX(Capacity!$Z$10:$AN$109,COLUMN(BT13),MATCH('Capacity Backing (Hide)'!$A201,Capacity!$Z$9:$AN$9,0))</f>
        <v>0</v>
      </c>
      <c r="BV201" cm="1">
        <f t="array" ref="BV201">INDEX(Capacity!$Z$10:$AN$109,COLUMN(BU13),MATCH('Capacity Backing (Hide)'!$A201,Capacity!$Z$9:$AN$9,0))</f>
        <v>0</v>
      </c>
      <c r="BW201" cm="1">
        <f t="array" ref="BW201">INDEX(Capacity!$Z$10:$AN$109,COLUMN(BV13),MATCH('Capacity Backing (Hide)'!$A201,Capacity!$Z$9:$AN$9,0))</f>
        <v>0</v>
      </c>
      <c r="BX201" cm="1">
        <f t="array" ref="BX201">INDEX(Capacity!$Z$10:$AN$109,COLUMN(BW13),MATCH('Capacity Backing (Hide)'!$A201,Capacity!$Z$9:$AN$9,0))</f>
        <v>0</v>
      </c>
      <c r="BY201" cm="1">
        <f t="array" ref="BY201">INDEX(Capacity!$Z$10:$AN$109,COLUMN(BX13),MATCH('Capacity Backing (Hide)'!$A201,Capacity!$Z$9:$AN$9,0))</f>
        <v>0</v>
      </c>
      <c r="BZ201" cm="1">
        <f t="array" ref="BZ201">INDEX(Capacity!$Z$10:$AN$109,COLUMN(BY13),MATCH('Capacity Backing (Hide)'!$A201,Capacity!$Z$9:$AN$9,0))</f>
        <v>0</v>
      </c>
      <c r="CA201" cm="1">
        <f t="array" ref="CA201">INDEX(Capacity!$Z$10:$AN$109,COLUMN(BZ13),MATCH('Capacity Backing (Hide)'!$A201,Capacity!$Z$9:$AN$9,0))</f>
        <v>0</v>
      </c>
      <c r="CB201" cm="1">
        <f t="array" ref="CB201">INDEX(Capacity!$Z$10:$AN$109,COLUMN(CA13),MATCH('Capacity Backing (Hide)'!$A201,Capacity!$Z$9:$AN$9,0))</f>
        <v>0</v>
      </c>
      <c r="CC201" cm="1">
        <f t="array" ref="CC201">INDEX(Capacity!$Z$10:$AN$109,COLUMN(CB13),MATCH('Capacity Backing (Hide)'!$A201,Capacity!$Z$9:$AN$9,0))</f>
        <v>0</v>
      </c>
      <c r="CD201" cm="1">
        <f t="array" ref="CD201">INDEX(Capacity!$Z$10:$AN$109,COLUMN(CC13),MATCH('Capacity Backing (Hide)'!$A201,Capacity!$Z$9:$AN$9,0))</f>
        <v>0</v>
      </c>
      <c r="CE201" cm="1">
        <f t="array" ref="CE201">INDEX(Capacity!$Z$10:$AN$109,COLUMN(CD13),MATCH('Capacity Backing (Hide)'!$A201,Capacity!$Z$9:$AN$9,0))</f>
        <v>0</v>
      </c>
      <c r="CF201" cm="1">
        <f t="array" ref="CF201">INDEX(Capacity!$Z$10:$AN$109,COLUMN(CE13),MATCH('Capacity Backing (Hide)'!$A201,Capacity!$Z$9:$AN$9,0))</f>
        <v>0</v>
      </c>
      <c r="CG201" cm="1">
        <f t="array" ref="CG201">INDEX(Capacity!$Z$10:$AN$109,COLUMN(CF13),MATCH('Capacity Backing (Hide)'!$A201,Capacity!$Z$9:$AN$9,0))</f>
        <v>0</v>
      </c>
      <c r="CH201" cm="1">
        <f t="array" ref="CH201">INDEX(Capacity!$Z$10:$AN$109,COLUMN(CG13),MATCH('Capacity Backing (Hide)'!$A201,Capacity!$Z$9:$AN$9,0))</f>
        <v>0</v>
      </c>
      <c r="CI201" cm="1">
        <f t="array" ref="CI201">INDEX(Capacity!$Z$10:$AN$109,COLUMN(CH13),MATCH('Capacity Backing (Hide)'!$A201,Capacity!$Z$9:$AN$9,0))</f>
        <v>0</v>
      </c>
      <c r="CJ201" cm="1">
        <f t="array" ref="CJ201">INDEX(Capacity!$Z$10:$AN$109,COLUMN(CI13),MATCH('Capacity Backing (Hide)'!$A201,Capacity!$Z$9:$AN$9,0))</f>
        <v>0</v>
      </c>
      <c r="CK201" cm="1">
        <f t="array" ref="CK201">INDEX(Capacity!$Z$10:$AN$109,COLUMN(CJ13),MATCH('Capacity Backing (Hide)'!$A201,Capacity!$Z$9:$AN$9,0))</f>
        <v>0</v>
      </c>
      <c r="CL201" cm="1">
        <f t="array" ref="CL201">INDEX(Capacity!$Z$10:$AN$109,COLUMN(CK13),MATCH('Capacity Backing (Hide)'!$A201,Capacity!$Z$9:$AN$9,0))</f>
        <v>0</v>
      </c>
      <c r="CM201" cm="1">
        <f t="array" ref="CM201">INDEX(Capacity!$Z$10:$AN$109,COLUMN(CL13),MATCH('Capacity Backing (Hide)'!$A201,Capacity!$Z$9:$AN$9,0))</f>
        <v>0</v>
      </c>
      <c r="CN201" cm="1">
        <f t="array" ref="CN201">INDEX(Capacity!$Z$10:$AN$109,COLUMN(CM13),MATCH('Capacity Backing (Hide)'!$A201,Capacity!$Z$9:$AN$9,0))</f>
        <v>0</v>
      </c>
      <c r="CO201" cm="1">
        <f t="array" ref="CO201">INDEX(Capacity!$Z$10:$AN$109,COLUMN(CN13),MATCH('Capacity Backing (Hide)'!$A201,Capacity!$Z$9:$AN$9,0))</f>
        <v>0</v>
      </c>
      <c r="CP201" cm="1">
        <f t="array" ref="CP201">INDEX(Capacity!$Z$10:$AN$109,COLUMN(CO13),MATCH('Capacity Backing (Hide)'!$A201,Capacity!$Z$9:$AN$9,0))</f>
        <v>0</v>
      </c>
      <c r="CQ201" cm="1">
        <f t="array" ref="CQ201">INDEX(Capacity!$Z$10:$AN$109,COLUMN(CP13),MATCH('Capacity Backing (Hide)'!$A201,Capacity!$Z$9:$AN$9,0))</f>
        <v>0</v>
      </c>
      <c r="CR201" cm="1">
        <f t="array" ref="CR201">INDEX(Capacity!$Z$10:$AN$109,COLUMN(CQ13),MATCH('Capacity Backing (Hide)'!$A201,Capacity!$Z$9:$AN$9,0))</f>
        <v>0</v>
      </c>
      <c r="CS201" cm="1">
        <f t="array" ref="CS201">INDEX(Capacity!$Z$10:$AN$109,COLUMN(CR13),MATCH('Capacity Backing (Hide)'!$A201,Capacity!$Z$9:$AN$9,0))</f>
        <v>0</v>
      </c>
      <c r="CT201" cm="1">
        <f t="array" ref="CT201">INDEX(Capacity!$Z$10:$AN$109,COLUMN(CS13),MATCH('Capacity Backing (Hide)'!$A201,Capacity!$Z$9:$AN$9,0))</f>
        <v>0</v>
      </c>
      <c r="CU201" cm="1">
        <f t="array" ref="CU201">INDEX(Capacity!$Z$10:$AN$109,COLUMN(CT13),MATCH('Capacity Backing (Hide)'!$A201,Capacity!$Z$9:$AN$9,0))</f>
        <v>0</v>
      </c>
      <c r="CV201" cm="1">
        <f t="array" ref="CV201">INDEX(Capacity!$Z$10:$AN$109,COLUMN(CU13),MATCH('Capacity Backing (Hide)'!$A201,Capacity!$Z$9:$AN$9,0))</f>
        <v>0</v>
      </c>
      <c r="CW201" cm="1">
        <f t="array" ref="CW201">INDEX(Capacity!$Z$10:$AN$109,COLUMN(CV13),MATCH('Capacity Backing (Hide)'!$A201,Capacity!$Z$9:$AN$9,0))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INDEX(Capacity!$Z$10:$AN$109,COLUMN(A14),MATCH('Capacity Backing (Hide)'!$A202,Capacity!$Z$9:$AN$9,0))</f>
        <v>0</v>
      </c>
      <c r="C202" cm="1">
        <f t="array" ref="C202">INDEX(Capacity!$Z$10:$AN$109,COLUMN(B14),MATCH('Capacity Backing (Hide)'!$A202,Capacity!$Z$9:$AN$9,0))</f>
        <v>0</v>
      </c>
      <c r="D202" cm="1">
        <f t="array" ref="D202">INDEX(Capacity!$Z$10:$AN$109,COLUMN(C14),MATCH('Capacity Backing (Hide)'!$A202,Capacity!$Z$9:$AN$9,0))</f>
        <v>0</v>
      </c>
      <c r="E202" cm="1">
        <f t="array" ref="E202">INDEX(Capacity!$Z$10:$AN$109,COLUMN(D14),MATCH('Capacity Backing (Hide)'!$A202,Capacity!$Z$9:$AN$9,0))</f>
        <v>0</v>
      </c>
      <c r="F202" cm="1">
        <f t="array" ref="F202">INDEX(Capacity!$Z$10:$AN$109,COLUMN(E14),MATCH('Capacity Backing (Hide)'!$A202,Capacity!$Z$9:$AN$9,0))</f>
        <v>0</v>
      </c>
      <c r="G202" cm="1">
        <f t="array" ref="G202">INDEX(Capacity!$Z$10:$AN$109,COLUMN(F14),MATCH('Capacity Backing (Hide)'!$A202,Capacity!$Z$9:$AN$9,0))</f>
        <v>0</v>
      </c>
      <c r="H202" cm="1">
        <f t="array" ref="H202">INDEX(Capacity!$Z$10:$AN$109,COLUMN(G14),MATCH('Capacity Backing (Hide)'!$A202,Capacity!$Z$9:$AN$9,0))</f>
        <v>0</v>
      </c>
      <c r="I202" cm="1">
        <f t="array" ref="I202">INDEX(Capacity!$Z$10:$AN$109,COLUMN(H14),MATCH('Capacity Backing (Hide)'!$A202,Capacity!$Z$9:$AN$9,0))</f>
        <v>0</v>
      </c>
      <c r="J202" cm="1">
        <f t="array" ref="J202">INDEX(Capacity!$Z$10:$AN$109,COLUMN(I14),MATCH('Capacity Backing (Hide)'!$A202,Capacity!$Z$9:$AN$9,0))</f>
        <v>0</v>
      </c>
      <c r="K202" cm="1">
        <f t="array" ref="K202">INDEX(Capacity!$Z$10:$AN$109,COLUMN(J14),MATCH('Capacity Backing (Hide)'!$A202,Capacity!$Z$9:$AN$9,0))</f>
        <v>0</v>
      </c>
      <c r="L202" cm="1">
        <f t="array" ref="L202">INDEX(Capacity!$Z$10:$AN$109,COLUMN(K14),MATCH('Capacity Backing (Hide)'!$A202,Capacity!$Z$9:$AN$9,0))</f>
        <v>0</v>
      </c>
      <c r="M202" cm="1">
        <f t="array" ref="M202">INDEX(Capacity!$Z$10:$AN$109,COLUMN(L14),MATCH('Capacity Backing (Hide)'!$A202,Capacity!$Z$9:$AN$9,0))</f>
        <v>0</v>
      </c>
      <c r="N202" cm="1">
        <f t="array" ref="N202">INDEX(Capacity!$Z$10:$AN$109,COLUMN(M14),MATCH('Capacity Backing (Hide)'!$A202,Capacity!$Z$9:$AN$9,0))</f>
        <v>0</v>
      </c>
      <c r="O202" cm="1">
        <f t="array" ref="O202">INDEX(Capacity!$Z$10:$AN$109,COLUMN(N14),MATCH('Capacity Backing (Hide)'!$A202,Capacity!$Z$9:$AN$9,0))</f>
        <v>0</v>
      </c>
      <c r="P202" cm="1">
        <f t="array" ref="P202">INDEX(Capacity!$Z$10:$AN$109,COLUMN(O14),MATCH('Capacity Backing (Hide)'!$A202,Capacity!$Z$9:$AN$9,0))</f>
        <v>0</v>
      </c>
      <c r="Q202" cm="1">
        <f t="array" ref="Q202">INDEX(Capacity!$Z$10:$AN$109,COLUMN(P14),MATCH('Capacity Backing (Hide)'!$A202,Capacity!$Z$9:$AN$9,0))</f>
        <v>0</v>
      </c>
      <c r="R202" cm="1">
        <f t="array" ref="R202">INDEX(Capacity!$Z$10:$AN$109,COLUMN(Q14),MATCH('Capacity Backing (Hide)'!$A202,Capacity!$Z$9:$AN$9,0))</f>
        <v>0</v>
      </c>
      <c r="S202" cm="1">
        <f t="array" ref="S202">INDEX(Capacity!$Z$10:$AN$109,COLUMN(R14),MATCH('Capacity Backing (Hide)'!$A202,Capacity!$Z$9:$AN$9,0))</f>
        <v>0</v>
      </c>
      <c r="T202" cm="1">
        <f t="array" ref="T202">INDEX(Capacity!$Z$10:$AN$109,COLUMN(S14),MATCH('Capacity Backing (Hide)'!$A202,Capacity!$Z$9:$AN$9,0))</f>
        <v>0</v>
      </c>
      <c r="U202" cm="1">
        <f t="array" ref="U202">INDEX(Capacity!$Z$10:$AN$109,COLUMN(T14),MATCH('Capacity Backing (Hide)'!$A202,Capacity!$Z$9:$AN$9,0))</f>
        <v>0</v>
      </c>
      <c r="V202" cm="1">
        <f t="array" ref="V202">INDEX(Capacity!$Z$10:$AN$109,COLUMN(U14),MATCH('Capacity Backing (Hide)'!$A202,Capacity!$Z$9:$AN$9,0))</f>
        <v>0</v>
      </c>
      <c r="W202" cm="1">
        <f t="array" ref="W202">INDEX(Capacity!$Z$10:$AN$109,COLUMN(V14),MATCH('Capacity Backing (Hide)'!$A202,Capacity!$Z$9:$AN$9,0))</f>
        <v>0</v>
      </c>
      <c r="X202" cm="1">
        <f t="array" ref="X202">INDEX(Capacity!$Z$10:$AN$109,COLUMN(W14),MATCH('Capacity Backing (Hide)'!$A202,Capacity!$Z$9:$AN$9,0))</f>
        <v>0</v>
      </c>
      <c r="Y202" cm="1">
        <f t="array" ref="Y202">INDEX(Capacity!$Z$10:$AN$109,COLUMN(X14),MATCH('Capacity Backing (Hide)'!$A202,Capacity!$Z$9:$AN$9,0))</f>
        <v>0</v>
      </c>
      <c r="Z202" cm="1">
        <f t="array" ref="Z202">INDEX(Capacity!$Z$10:$AN$109,COLUMN(Y14),MATCH('Capacity Backing (Hide)'!$A202,Capacity!$Z$9:$AN$9,0))</f>
        <v>0</v>
      </c>
      <c r="AA202" cm="1">
        <f t="array" ref="AA202">INDEX(Capacity!$Z$10:$AN$109,COLUMN(Z14),MATCH('Capacity Backing (Hide)'!$A202,Capacity!$Z$9:$AN$9,0))</f>
        <v>0</v>
      </c>
      <c r="AB202" cm="1">
        <f t="array" ref="AB202">INDEX(Capacity!$Z$10:$AN$109,COLUMN(AA14),MATCH('Capacity Backing (Hide)'!$A202,Capacity!$Z$9:$AN$9,0))</f>
        <v>0</v>
      </c>
      <c r="AC202" cm="1">
        <f t="array" ref="AC202">INDEX(Capacity!$Z$10:$AN$109,COLUMN(AB14),MATCH('Capacity Backing (Hide)'!$A202,Capacity!$Z$9:$AN$9,0))</f>
        <v>0</v>
      </c>
      <c r="AD202" cm="1">
        <f t="array" ref="AD202">INDEX(Capacity!$Z$10:$AN$109,COLUMN(AC14),MATCH('Capacity Backing (Hide)'!$A202,Capacity!$Z$9:$AN$9,0))</f>
        <v>0</v>
      </c>
      <c r="AE202" cm="1">
        <f t="array" ref="AE202">INDEX(Capacity!$Z$10:$AN$109,COLUMN(AD14),MATCH('Capacity Backing (Hide)'!$A202,Capacity!$Z$9:$AN$9,0))</f>
        <v>0</v>
      </c>
      <c r="AF202" cm="1">
        <f t="array" ref="AF202">INDEX(Capacity!$Z$10:$AN$109,COLUMN(AE14),MATCH('Capacity Backing (Hide)'!$A202,Capacity!$Z$9:$AN$9,0))</f>
        <v>0</v>
      </c>
      <c r="AG202" cm="1">
        <f t="array" ref="AG202">INDEX(Capacity!$Z$10:$AN$109,COLUMN(AF14),MATCH('Capacity Backing (Hide)'!$A202,Capacity!$Z$9:$AN$9,0))</f>
        <v>0</v>
      </c>
      <c r="AH202" cm="1">
        <f t="array" ref="AH202">INDEX(Capacity!$Z$10:$AN$109,COLUMN(AG14),MATCH('Capacity Backing (Hide)'!$A202,Capacity!$Z$9:$AN$9,0))</f>
        <v>0</v>
      </c>
      <c r="AI202" cm="1">
        <f t="array" ref="AI202">INDEX(Capacity!$Z$10:$AN$109,COLUMN(AH14),MATCH('Capacity Backing (Hide)'!$A202,Capacity!$Z$9:$AN$9,0))</f>
        <v>0</v>
      </c>
      <c r="AJ202" cm="1">
        <f t="array" ref="AJ202">INDEX(Capacity!$Z$10:$AN$109,COLUMN(AI14),MATCH('Capacity Backing (Hide)'!$A202,Capacity!$Z$9:$AN$9,0))</f>
        <v>0</v>
      </c>
      <c r="AK202" cm="1">
        <f t="array" ref="AK202">INDEX(Capacity!$Z$10:$AN$109,COLUMN(AJ14),MATCH('Capacity Backing (Hide)'!$A202,Capacity!$Z$9:$AN$9,0))</f>
        <v>0</v>
      </c>
      <c r="AL202" cm="1">
        <f t="array" ref="AL202">INDEX(Capacity!$Z$10:$AN$109,COLUMN(AK14),MATCH('Capacity Backing (Hide)'!$A202,Capacity!$Z$9:$AN$9,0))</f>
        <v>0</v>
      </c>
      <c r="AM202" cm="1">
        <f t="array" ref="AM202">INDEX(Capacity!$Z$10:$AN$109,COLUMN(AL14),MATCH('Capacity Backing (Hide)'!$A202,Capacity!$Z$9:$AN$9,0))</f>
        <v>0</v>
      </c>
      <c r="AN202" cm="1">
        <f t="array" ref="AN202">INDEX(Capacity!$Z$10:$AN$109,COLUMN(AM14),MATCH('Capacity Backing (Hide)'!$A202,Capacity!$Z$9:$AN$9,0))</f>
        <v>0</v>
      </c>
      <c r="AO202" cm="1">
        <f t="array" ref="AO202">INDEX(Capacity!$Z$10:$AN$109,COLUMN(AN14),MATCH('Capacity Backing (Hide)'!$A202,Capacity!$Z$9:$AN$9,0))</f>
        <v>0</v>
      </c>
      <c r="AP202" cm="1">
        <f t="array" ref="AP202">INDEX(Capacity!$Z$10:$AN$109,COLUMN(AO14),MATCH('Capacity Backing (Hide)'!$A202,Capacity!$Z$9:$AN$9,0))</f>
        <v>0</v>
      </c>
      <c r="AQ202" cm="1">
        <f t="array" ref="AQ202">INDEX(Capacity!$Z$10:$AN$109,COLUMN(AP14),MATCH('Capacity Backing (Hide)'!$A202,Capacity!$Z$9:$AN$9,0))</f>
        <v>0</v>
      </c>
      <c r="AR202" cm="1">
        <f t="array" ref="AR202">INDEX(Capacity!$Z$10:$AN$109,COLUMN(AQ14),MATCH('Capacity Backing (Hide)'!$A202,Capacity!$Z$9:$AN$9,0))</f>
        <v>0</v>
      </c>
      <c r="AS202" cm="1">
        <f t="array" ref="AS202">INDEX(Capacity!$Z$10:$AN$109,COLUMN(AR14),MATCH('Capacity Backing (Hide)'!$A202,Capacity!$Z$9:$AN$9,0))</f>
        <v>0</v>
      </c>
      <c r="AT202" cm="1">
        <f t="array" ref="AT202">INDEX(Capacity!$Z$10:$AN$109,COLUMN(AS14),MATCH('Capacity Backing (Hide)'!$A202,Capacity!$Z$9:$AN$9,0))</f>
        <v>0</v>
      </c>
      <c r="AU202" cm="1">
        <f t="array" ref="AU202">INDEX(Capacity!$Z$10:$AN$109,COLUMN(AT14),MATCH('Capacity Backing (Hide)'!$A202,Capacity!$Z$9:$AN$9,0))</f>
        <v>0</v>
      </c>
      <c r="AV202" cm="1">
        <f t="array" ref="AV202">INDEX(Capacity!$Z$10:$AN$109,COLUMN(AU14),MATCH('Capacity Backing (Hide)'!$A202,Capacity!$Z$9:$AN$9,0))</f>
        <v>0</v>
      </c>
      <c r="AW202" cm="1">
        <f t="array" ref="AW202">INDEX(Capacity!$Z$10:$AN$109,COLUMN(AV14),MATCH('Capacity Backing (Hide)'!$A202,Capacity!$Z$9:$AN$9,0))</f>
        <v>0</v>
      </c>
      <c r="AX202" cm="1">
        <f t="array" ref="AX202">INDEX(Capacity!$Z$10:$AN$109,COLUMN(AW14),MATCH('Capacity Backing (Hide)'!$A202,Capacity!$Z$9:$AN$9,0))</f>
        <v>0</v>
      </c>
      <c r="AY202" cm="1">
        <f t="array" ref="AY202">INDEX(Capacity!$Z$10:$AN$109,COLUMN(AX14),MATCH('Capacity Backing (Hide)'!$A202,Capacity!$Z$9:$AN$9,0))</f>
        <v>0</v>
      </c>
      <c r="AZ202" cm="1">
        <f t="array" ref="AZ202">INDEX(Capacity!$Z$10:$AN$109,COLUMN(AY14),MATCH('Capacity Backing (Hide)'!$A202,Capacity!$Z$9:$AN$9,0))</f>
        <v>0</v>
      </c>
      <c r="BA202" cm="1">
        <f t="array" ref="BA202">INDEX(Capacity!$Z$10:$AN$109,COLUMN(AZ14),MATCH('Capacity Backing (Hide)'!$A202,Capacity!$Z$9:$AN$9,0))</f>
        <v>0</v>
      </c>
      <c r="BB202" cm="1">
        <f t="array" ref="BB202">INDEX(Capacity!$Z$10:$AN$109,COLUMN(BA14),MATCH('Capacity Backing (Hide)'!$A202,Capacity!$Z$9:$AN$9,0))</f>
        <v>0</v>
      </c>
      <c r="BC202" cm="1">
        <f t="array" ref="BC202">INDEX(Capacity!$Z$10:$AN$109,COLUMN(BB14),MATCH('Capacity Backing (Hide)'!$A202,Capacity!$Z$9:$AN$9,0))</f>
        <v>0</v>
      </c>
      <c r="BD202" cm="1">
        <f t="array" ref="BD202">INDEX(Capacity!$Z$10:$AN$109,COLUMN(BC14),MATCH('Capacity Backing (Hide)'!$A202,Capacity!$Z$9:$AN$9,0))</f>
        <v>0</v>
      </c>
      <c r="BE202" cm="1">
        <f t="array" ref="BE202">INDEX(Capacity!$Z$10:$AN$109,COLUMN(BD14),MATCH('Capacity Backing (Hide)'!$A202,Capacity!$Z$9:$AN$9,0))</f>
        <v>0</v>
      </c>
      <c r="BF202" cm="1">
        <f t="array" ref="BF202">INDEX(Capacity!$Z$10:$AN$109,COLUMN(BE14),MATCH('Capacity Backing (Hide)'!$A202,Capacity!$Z$9:$AN$9,0))</f>
        <v>0</v>
      </c>
      <c r="BG202" cm="1">
        <f t="array" ref="BG202">INDEX(Capacity!$Z$10:$AN$109,COLUMN(BF14),MATCH('Capacity Backing (Hide)'!$A202,Capacity!$Z$9:$AN$9,0))</f>
        <v>0</v>
      </c>
      <c r="BH202" cm="1">
        <f t="array" ref="BH202">INDEX(Capacity!$Z$10:$AN$109,COLUMN(BG14),MATCH('Capacity Backing (Hide)'!$A202,Capacity!$Z$9:$AN$9,0))</f>
        <v>0</v>
      </c>
      <c r="BI202" cm="1">
        <f t="array" ref="BI202">INDEX(Capacity!$Z$10:$AN$109,COLUMN(BH14),MATCH('Capacity Backing (Hide)'!$A202,Capacity!$Z$9:$AN$9,0))</f>
        <v>0</v>
      </c>
      <c r="BJ202" cm="1">
        <f t="array" ref="BJ202">INDEX(Capacity!$Z$10:$AN$109,COLUMN(BI14),MATCH('Capacity Backing (Hide)'!$A202,Capacity!$Z$9:$AN$9,0))</f>
        <v>0</v>
      </c>
      <c r="BK202" cm="1">
        <f t="array" ref="BK202">INDEX(Capacity!$Z$10:$AN$109,COLUMN(BJ14),MATCH('Capacity Backing (Hide)'!$A202,Capacity!$Z$9:$AN$9,0))</f>
        <v>0</v>
      </c>
      <c r="BL202" cm="1">
        <f t="array" ref="BL202">INDEX(Capacity!$Z$10:$AN$109,COLUMN(BK14),MATCH('Capacity Backing (Hide)'!$A202,Capacity!$Z$9:$AN$9,0))</f>
        <v>0</v>
      </c>
      <c r="BM202" cm="1">
        <f t="array" ref="BM202">INDEX(Capacity!$Z$10:$AN$109,COLUMN(BL14),MATCH('Capacity Backing (Hide)'!$A202,Capacity!$Z$9:$AN$9,0))</f>
        <v>0</v>
      </c>
      <c r="BN202" cm="1">
        <f t="array" ref="BN202">INDEX(Capacity!$Z$10:$AN$109,COLUMN(BM14),MATCH('Capacity Backing (Hide)'!$A202,Capacity!$Z$9:$AN$9,0))</f>
        <v>0</v>
      </c>
      <c r="BO202" cm="1">
        <f t="array" ref="BO202">INDEX(Capacity!$Z$10:$AN$109,COLUMN(BN14),MATCH('Capacity Backing (Hide)'!$A202,Capacity!$Z$9:$AN$9,0))</f>
        <v>0</v>
      </c>
      <c r="BP202" cm="1">
        <f t="array" ref="BP202">INDEX(Capacity!$Z$10:$AN$109,COLUMN(BO14),MATCH('Capacity Backing (Hide)'!$A202,Capacity!$Z$9:$AN$9,0))</f>
        <v>0</v>
      </c>
      <c r="BQ202" cm="1">
        <f t="array" ref="BQ202">INDEX(Capacity!$Z$10:$AN$109,COLUMN(BP14),MATCH('Capacity Backing (Hide)'!$A202,Capacity!$Z$9:$AN$9,0))</f>
        <v>0</v>
      </c>
      <c r="BR202" cm="1">
        <f t="array" ref="BR202">INDEX(Capacity!$Z$10:$AN$109,COLUMN(BQ14),MATCH('Capacity Backing (Hide)'!$A202,Capacity!$Z$9:$AN$9,0))</f>
        <v>0</v>
      </c>
      <c r="BS202" cm="1">
        <f t="array" ref="BS202">INDEX(Capacity!$Z$10:$AN$109,COLUMN(BR14),MATCH('Capacity Backing (Hide)'!$A202,Capacity!$Z$9:$AN$9,0))</f>
        <v>0</v>
      </c>
      <c r="BT202" cm="1">
        <f t="array" ref="BT202">INDEX(Capacity!$Z$10:$AN$109,COLUMN(BS14),MATCH('Capacity Backing (Hide)'!$A202,Capacity!$Z$9:$AN$9,0))</f>
        <v>0</v>
      </c>
      <c r="BU202" cm="1">
        <f t="array" ref="BU202">INDEX(Capacity!$Z$10:$AN$109,COLUMN(BT14),MATCH('Capacity Backing (Hide)'!$A202,Capacity!$Z$9:$AN$9,0))</f>
        <v>0</v>
      </c>
      <c r="BV202" cm="1">
        <f t="array" ref="BV202">INDEX(Capacity!$Z$10:$AN$109,COLUMN(BU14),MATCH('Capacity Backing (Hide)'!$A202,Capacity!$Z$9:$AN$9,0))</f>
        <v>0</v>
      </c>
      <c r="BW202" cm="1">
        <f t="array" ref="BW202">INDEX(Capacity!$Z$10:$AN$109,COLUMN(BV14),MATCH('Capacity Backing (Hide)'!$A202,Capacity!$Z$9:$AN$9,0))</f>
        <v>0</v>
      </c>
      <c r="BX202" cm="1">
        <f t="array" ref="BX202">INDEX(Capacity!$Z$10:$AN$109,COLUMN(BW14),MATCH('Capacity Backing (Hide)'!$A202,Capacity!$Z$9:$AN$9,0))</f>
        <v>0</v>
      </c>
      <c r="BY202" cm="1">
        <f t="array" ref="BY202">INDEX(Capacity!$Z$10:$AN$109,COLUMN(BX14),MATCH('Capacity Backing (Hide)'!$A202,Capacity!$Z$9:$AN$9,0))</f>
        <v>0</v>
      </c>
      <c r="BZ202" cm="1">
        <f t="array" ref="BZ202">INDEX(Capacity!$Z$10:$AN$109,COLUMN(BY14),MATCH('Capacity Backing (Hide)'!$A202,Capacity!$Z$9:$AN$9,0))</f>
        <v>0</v>
      </c>
      <c r="CA202" cm="1">
        <f t="array" ref="CA202">INDEX(Capacity!$Z$10:$AN$109,COLUMN(BZ14),MATCH('Capacity Backing (Hide)'!$A202,Capacity!$Z$9:$AN$9,0))</f>
        <v>0</v>
      </c>
      <c r="CB202" cm="1">
        <f t="array" ref="CB202">INDEX(Capacity!$Z$10:$AN$109,COLUMN(CA14),MATCH('Capacity Backing (Hide)'!$A202,Capacity!$Z$9:$AN$9,0))</f>
        <v>0</v>
      </c>
      <c r="CC202" cm="1">
        <f t="array" ref="CC202">INDEX(Capacity!$Z$10:$AN$109,COLUMN(CB14),MATCH('Capacity Backing (Hide)'!$A202,Capacity!$Z$9:$AN$9,0))</f>
        <v>0</v>
      </c>
      <c r="CD202" cm="1">
        <f t="array" ref="CD202">INDEX(Capacity!$Z$10:$AN$109,COLUMN(CC14),MATCH('Capacity Backing (Hide)'!$A202,Capacity!$Z$9:$AN$9,0))</f>
        <v>0</v>
      </c>
      <c r="CE202" cm="1">
        <f t="array" ref="CE202">INDEX(Capacity!$Z$10:$AN$109,COLUMN(CD14),MATCH('Capacity Backing (Hide)'!$A202,Capacity!$Z$9:$AN$9,0))</f>
        <v>0</v>
      </c>
      <c r="CF202" cm="1">
        <f t="array" ref="CF202">INDEX(Capacity!$Z$10:$AN$109,COLUMN(CE14),MATCH('Capacity Backing (Hide)'!$A202,Capacity!$Z$9:$AN$9,0))</f>
        <v>0</v>
      </c>
      <c r="CG202" cm="1">
        <f t="array" ref="CG202">INDEX(Capacity!$Z$10:$AN$109,COLUMN(CF14),MATCH('Capacity Backing (Hide)'!$A202,Capacity!$Z$9:$AN$9,0))</f>
        <v>0</v>
      </c>
      <c r="CH202" cm="1">
        <f t="array" ref="CH202">INDEX(Capacity!$Z$10:$AN$109,COLUMN(CG14),MATCH('Capacity Backing (Hide)'!$A202,Capacity!$Z$9:$AN$9,0))</f>
        <v>0</v>
      </c>
      <c r="CI202" cm="1">
        <f t="array" ref="CI202">INDEX(Capacity!$Z$10:$AN$109,COLUMN(CH14),MATCH('Capacity Backing (Hide)'!$A202,Capacity!$Z$9:$AN$9,0))</f>
        <v>0</v>
      </c>
      <c r="CJ202" cm="1">
        <f t="array" ref="CJ202">INDEX(Capacity!$Z$10:$AN$109,COLUMN(CI14),MATCH('Capacity Backing (Hide)'!$A202,Capacity!$Z$9:$AN$9,0))</f>
        <v>0</v>
      </c>
      <c r="CK202" cm="1">
        <f t="array" ref="CK202">INDEX(Capacity!$Z$10:$AN$109,COLUMN(CJ14),MATCH('Capacity Backing (Hide)'!$A202,Capacity!$Z$9:$AN$9,0))</f>
        <v>0</v>
      </c>
      <c r="CL202" cm="1">
        <f t="array" ref="CL202">INDEX(Capacity!$Z$10:$AN$109,COLUMN(CK14),MATCH('Capacity Backing (Hide)'!$A202,Capacity!$Z$9:$AN$9,0))</f>
        <v>0</v>
      </c>
      <c r="CM202" cm="1">
        <f t="array" ref="CM202">INDEX(Capacity!$Z$10:$AN$109,COLUMN(CL14),MATCH('Capacity Backing (Hide)'!$A202,Capacity!$Z$9:$AN$9,0))</f>
        <v>0</v>
      </c>
      <c r="CN202" cm="1">
        <f t="array" ref="CN202">INDEX(Capacity!$Z$10:$AN$109,COLUMN(CM14),MATCH('Capacity Backing (Hide)'!$A202,Capacity!$Z$9:$AN$9,0))</f>
        <v>0</v>
      </c>
      <c r="CO202" cm="1">
        <f t="array" ref="CO202">INDEX(Capacity!$Z$10:$AN$109,COLUMN(CN14),MATCH('Capacity Backing (Hide)'!$A202,Capacity!$Z$9:$AN$9,0))</f>
        <v>0</v>
      </c>
      <c r="CP202" cm="1">
        <f t="array" ref="CP202">INDEX(Capacity!$Z$10:$AN$109,COLUMN(CO14),MATCH('Capacity Backing (Hide)'!$A202,Capacity!$Z$9:$AN$9,0))</f>
        <v>0</v>
      </c>
      <c r="CQ202" cm="1">
        <f t="array" ref="CQ202">INDEX(Capacity!$Z$10:$AN$109,COLUMN(CP14),MATCH('Capacity Backing (Hide)'!$A202,Capacity!$Z$9:$AN$9,0))</f>
        <v>0</v>
      </c>
      <c r="CR202" cm="1">
        <f t="array" ref="CR202">INDEX(Capacity!$Z$10:$AN$109,COLUMN(CQ14),MATCH('Capacity Backing (Hide)'!$A202,Capacity!$Z$9:$AN$9,0))</f>
        <v>0</v>
      </c>
      <c r="CS202" cm="1">
        <f t="array" ref="CS202">INDEX(Capacity!$Z$10:$AN$109,COLUMN(CR14),MATCH('Capacity Backing (Hide)'!$A202,Capacity!$Z$9:$AN$9,0))</f>
        <v>0</v>
      </c>
      <c r="CT202" cm="1">
        <f t="array" ref="CT202">INDEX(Capacity!$Z$10:$AN$109,COLUMN(CS14),MATCH('Capacity Backing (Hide)'!$A202,Capacity!$Z$9:$AN$9,0))</f>
        <v>0</v>
      </c>
      <c r="CU202" cm="1">
        <f t="array" ref="CU202">INDEX(Capacity!$Z$10:$AN$109,COLUMN(CT14),MATCH('Capacity Backing (Hide)'!$A202,Capacity!$Z$9:$AN$9,0))</f>
        <v>0</v>
      </c>
      <c r="CV202" cm="1">
        <f t="array" ref="CV202">INDEX(Capacity!$Z$10:$AN$109,COLUMN(CU14),MATCH('Capacity Backing (Hide)'!$A202,Capacity!$Z$9:$AN$9,0))</f>
        <v>0</v>
      </c>
      <c r="CW202" cm="1">
        <f t="array" ref="CW202">INDEX(Capacity!$Z$10:$AN$109,COLUMN(CV14),MATCH('Capacity Backing (Hide)'!$A202,Capacity!$Z$9:$AN$9,0))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INDEX(Capacity!$Z$10:$AN$109,COLUMN(A15),MATCH('Capacity Backing (Hide)'!$A203,Capacity!$Z$9:$AN$9,0))</f>
        <v>0</v>
      </c>
      <c r="C203" cm="1">
        <f t="array" ref="C203">INDEX(Capacity!$Z$10:$AN$109,COLUMN(B15),MATCH('Capacity Backing (Hide)'!$A203,Capacity!$Z$9:$AN$9,0))</f>
        <v>0</v>
      </c>
      <c r="D203" cm="1">
        <f t="array" ref="D203">INDEX(Capacity!$Z$10:$AN$109,COLUMN(C15),MATCH('Capacity Backing (Hide)'!$A203,Capacity!$Z$9:$AN$9,0))</f>
        <v>0</v>
      </c>
      <c r="E203" cm="1">
        <f t="array" ref="E203">INDEX(Capacity!$Z$10:$AN$109,COLUMN(D15),MATCH('Capacity Backing (Hide)'!$A203,Capacity!$Z$9:$AN$9,0))</f>
        <v>0</v>
      </c>
      <c r="F203" cm="1">
        <f t="array" ref="F203">INDEX(Capacity!$Z$10:$AN$109,COLUMN(E15),MATCH('Capacity Backing (Hide)'!$A203,Capacity!$Z$9:$AN$9,0))</f>
        <v>0</v>
      </c>
      <c r="G203" cm="1">
        <f t="array" ref="G203">INDEX(Capacity!$Z$10:$AN$109,COLUMN(F15),MATCH('Capacity Backing (Hide)'!$A203,Capacity!$Z$9:$AN$9,0))</f>
        <v>0</v>
      </c>
      <c r="H203" cm="1">
        <f t="array" ref="H203">INDEX(Capacity!$Z$10:$AN$109,COLUMN(G15),MATCH('Capacity Backing (Hide)'!$A203,Capacity!$Z$9:$AN$9,0))</f>
        <v>0</v>
      </c>
      <c r="I203" cm="1">
        <f t="array" ref="I203">INDEX(Capacity!$Z$10:$AN$109,COLUMN(H15),MATCH('Capacity Backing (Hide)'!$A203,Capacity!$Z$9:$AN$9,0))</f>
        <v>0</v>
      </c>
      <c r="J203" cm="1">
        <f t="array" ref="J203">INDEX(Capacity!$Z$10:$AN$109,COLUMN(I15),MATCH('Capacity Backing (Hide)'!$A203,Capacity!$Z$9:$AN$9,0))</f>
        <v>0</v>
      </c>
      <c r="K203" cm="1">
        <f t="array" ref="K203">INDEX(Capacity!$Z$10:$AN$109,COLUMN(J15),MATCH('Capacity Backing (Hide)'!$A203,Capacity!$Z$9:$AN$9,0))</f>
        <v>0</v>
      </c>
      <c r="L203" cm="1">
        <f t="array" ref="L203">INDEX(Capacity!$Z$10:$AN$109,COLUMN(K15),MATCH('Capacity Backing (Hide)'!$A203,Capacity!$Z$9:$AN$9,0))</f>
        <v>0</v>
      </c>
      <c r="M203" cm="1">
        <f t="array" ref="M203">INDEX(Capacity!$Z$10:$AN$109,COLUMN(L15),MATCH('Capacity Backing (Hide)'!$A203,Capacity!$Z$9:$AN$9,0))</f>
        <v>0</v>
      </c>
      <c r="N203" cm="1">
        <f t="array" ref="N203">INDEX(Capacity!$Z$10:$AN$109,COLUMN(M15),MATCH('Capacity Backing (Hide)'!$A203,Capacity!$Z$9:$AN$9,0))</f>
        <v>0</v>
      </c>
      <c r="O203" cm="1">
        <f t="array" ref="O203">INDEX(Capacity!$Z$10:$AN$109,COLUMN(N15),MATCH('Capacity Backing (Hide)'!$A203,Capacity!$Z$9:$AN$9,0))</f>
        <v>0</v>
      </c>
      <c r="P203" cm="1">
        <f t="array" ref="P203">INDEX(Capacity!$Z$10:$AN$109,COLUMN(O15),MATCH('Capacity Backing (Hide)'!$A203,Capacity!$Z$9:$AN$9,0))</f>
        <v>0</v>
      </c>
      <c r="Q203" cm="1">
        <f t="array" ref="Q203">INDEX(Capacity!$Z$10:$AN$109,COLUMN(P15),MATCH('Capacity Backing (Hide)'!$A203,Capacity!$Z$9:$AN$9,0))</f>
        <v>0</v>
      </c>
      <c r="R203" cm="1">
        <f t="array" ref="R203">INDEX(Capacity!$Z$10:$AN$109,COLUMN(Q15),MATCH('Capacity Backing (Hide)'!$A203,Capacity!$Z$9:$AN$9,0))</f>
        <v>0</v>
      </c>
      <c r="S203" cm="1">
        <f t="array" ref="S203">INDEX(Capacity!$Z$10:$AN$109,COLUMN(R15),MATCH('Capacity Backing (Hide)'!$A203,Capacity!$Z$9:$AN$9,0))</f>
        <v>0</v>
      </c>
      <c r="T203" cm="1">
        <f t="array" ref="T203">INDEX(Capacity!$Z$10:$AN$109,COLUMN(S15),MATCH('Capacity Backing (Hide)'!$A203,Capacity!$Z$9:$AN$9,0))</f>
        <v>0</v>
      </c>
      <c r="U203" cm="1">
        <f t="array" ref="U203">INDEX(Capacity!$Z$10:$AN$109,COLUMN(T15),MATCH('Capacity Backing (Hide)'!$A203,Capacity!$Z$9:$AN$9,0))</f>
        <v>0</v>
      </c>
      <c r="V203" cm="1">
        <f t="array" ref="V203">INDEX(Capacity!$Z$10:$AN$109,COLUMN(U15),MATCH('Capacity Backing (Hide)'!$A203,Capacity!$Z$9:$AN$9,0))</f>
        <v>0</v>
      </c>
      <c r="W203" cm="1">
        <f t="array" ref="W203">INDEX(Capacity!$Z$10:$AN$109,COLUMN(V15),MATCH('Capacity Backing (Hide)'!$A203,Capacity!$Z$9:$AN$9,0))</f>
        <v>0</v>
      </c>
      <c r="X203" cm="1">
        <f t="array" ref="X203">INDEX(Capacity!$Z$10:$AN$109,COLUMN(W15),MATCH('Capacity Backing (Hide)'!$A203,Capacity!$Z$9:$AN$9,0))</f>
        <v>0</v>
      </c>
      <c r="Y203" cm="1">
        <f t="array" ref="Y203">INDEX(Capacity!$Z$10:$AN$109,COLUMN(X15),MATCH('Capacity Backing (Hide)'!$A203,Capacity!$Z$9:$AN$9,0))</f>
        <v>0</v>
      </c>
      <c r="Z203" cm="1">
        <f t="array" ref="Z203">INDEX(Capacity!$Z$10:$AN$109,COLUMN(Y15),MATCH('Capacity Backing (Hide)'!$A203,Capacity!$Z$9:$AN$9,0))</f>
        <v>0</v>
      </c>
      <c r="AA203" cm="1">
        <f t="array" ref="AA203">INDEX(Capacity!$Z$10:$AN$109,COLUMN(Z15),MATCH('Capacity Backing (Hide)'!$A203,Capacity!$Z$9:$AN$9,0))</f>
        <v>0</v>
      </c>
      <c r="AB203" cm="1">
        <f t="array" ref="AB203">INDEX(Capacity!$Z$10:$AN$109,COLUMN(AA15),MATCH('Capacity Backing (Hide)'!$A203,Capacity!$Z$9:$AN$9,0))</f>
        <v>0</v>
      </c>
      <c r="AC203" cm="1">
        <f t="array" ref="AC203">INDEX(Capacity!$Z$10:$AN$109,COLUMN(AB15),MATCH('Capacity Backing (Hide)'!$A203,Capacity!$Z$9:$AN$9,0))</f>
        <v>0</v>
      </c>
      <c r="AD203" cm="1">
        <f t="array" ref="AD203">INDEX(Capacity!$Z$10:$AN$109,COLUMN(AC15),MATCH('Capacity Backing (Hide)'!$A203,Capacity!$Z$9:$AN$9,0))</f>
        <v>0</v>
      </c>
      <c r="AE203" cm="1">
        <f t="array" ref="AE203">INDEX(Capacity!$Z$10:$AN$109,COLUMN(AD15),MATCH('Capacity Backing (Hide)'!$A203,Capacity!$Z$9:$AN$9,0))</f>
        <v>0</v>
      </c>
      <c r="AF203" cm="1">
        <f t="array" ref="AF203">INDEX(Capacity!$Z$10:$AN$109,COLUMN(AE15),MATCH('Capacity Backing (Hide)'!$A203,Capacity!$Z$9:$AN$9,0))</f>
        <v>0</v>
      </c>
      <c r="AG203" cm="1">
        <f t="array" ref="AG203">INDEX(Capacity!$Z$10:$AN$109,COLUMN(AF15),MATCH('Capacity Backing (Hide)'!$A203,Capacity!$Z$9:$AN$9,0))</f>
        <v>0</v>
      </c>
      <c r="AH203" cm="1">
        <f t="array" ref="AH203">INDEX(Capacity!$Z$10:$AN$109,COLUMN(AG15),MATCH('Capacity Backing (Hide)'!$A203,Capacity!$Z$9:$AN$9,0))</f>
        <v>0</v>
      </c>
      <c r="AI203" cm="1">
        <f t="array" ref="AI203">INDEX(Capacity!$Z$10:$AN$109,COLUMN(AH15),MATCH('Capacity Backing (Hide)'!$A203,Capacity!$Z$9:$AN$9,0))</f>
        <v>0</v>
      </c>
      <c r="AJ203" cm="1">
        <f t="array" ref="AJ203">INDEX(Capacity!$Z$10:$AN$109,COLUMN(AI15),MATCH('Capacity Backing (Hide)'!$A203,Capacity!$Z$9:$AN$9,0))</f>
        <v>0</v>
      </c>
      <c r="AK203" cm="1">
        <f t="array" ref="AK203">INDEX(Capacity!$Z$10:$AN$109,COLUMN(AJ15),MATCH('Capacity Backing (Hide)'!$A203,Capacity!$Z$9:$AN$9,0))</f>
        <v>0</v>
      </c>
      <c r="AL203" cm="1">
        <f t="array" ref="AL203">INDEX(Capacity!$Z$10:$AN$109,COLUMN(AK15),MATCH('Capacity Backing (Hide)'!$A203,Capacity!$Z$9:$AN$9,0))</f>
        <v>0</v>
      </c>
      <c r="AM203" cm="1">
        <f t="array" ref="AM203">INDEX(Capacity!$Z$10:$AN$109,COLUMN(AL15),MATCH('Capacity Backing (Hide)'!$A203,Capacity!$Z$9:$AN$9,0))</f>
        <v>0</v>
      </c>
      <c r="AN203" cm="1">
        <f t="array" ref="AN203">INDEX(Capacity!$Z$10:$AN$109,COLUMN(AM15),MATCH('Capacity Backing (Hide)'!$A203,Capacity!$Z$9:$AN$9,0))</f>
        <v>0</v>
      </c>
      <c r="AO203" cm="1">
        <f t="array" ref="AO203">INDEX(Capacity!$Z$10:$AN$109,COLUMN(AN15),MATCH('Capacity Backing (Hide)'!$A203,Capacity!$Z$9:$AN$9,0))</f>
        <v>0</v>
      </c>
      <c r="AP203" cm="1">
        <f t="array" ref="AP203">INDEX(Capacity!$Z$10:$AN$109,COLUMN(AO15),MATCH('Capacity Backing (Hide)'!$A203,Capacity!$Z$9:$AN$9,0))</f>
        <v>0</v>
      </c>
      <c r="AQ203" cm="1">
        <f t="array" ref="AQ203">INDEX(Capacity!$Z$10:$AN$109,COLUMN(AP15),MATCH('Capacity Backing (Hide)'!$A203,Capacity!$Z$9:$AN$9,0))</f>
        <v>0</v>
      </c>
      <c r="AR203" cm="1">
        <f t="array" ref="AR203">INDEX(Capacity!$Z$10:$AN$109,COLUMN(AQ15),MATCH('Capacity Backing (Hide)'!$A203,Capacity!$Z$9:$AN$9,0))</f>
        <v>0</v>
      </c>
      <c r="AS203" cm="1">
        <f t="array" ref="AS203">INDEX(Capacity!$Z$10:$AN$109,COLUMN(AR15),MATCH('Capacity Backing (Hide)'!$A203,Capacity!$Z$9:$AN$9,0))</f>
        <v>0</v>
      </c>
      <c r="AT203" cm="1">
        <f t="array" ref="AT203">INDEX(Capacity!$Z$10:$AN$109,COLUMN(AS15),MATCH('Capacity Backing (Hide)'!$A203,Capacity!$Z$9:$AN$9,0))</f>
        <v>0</v>
      </c>
      <c r="AU203" cm="1">
        <f t="array" ref="AU203">INDEX(Capacity!$Z$10:$AN$109,COLUMN(AT15),MATCH('Capacity Backing (Hide)'!$A203,Capacity!$Z$9:$AN$9,0))</f>
        <v>0</v>
      </c>
      <c r="AV203" cm="1">
        <f t="array" ref="AV203">INDEX(Capacity!$Z$10:$AN$109,COLUMN(AU15),MATCH('Capacity Backing (Hide)'!$A203,Capacity!$Z$9:$AN$9,0))</f>
        <v>0</v>
      </c>
      <c r="AW203" cm="1">
        <f t="array" ref="AW203">INDEX(Capacity!$Z$10:$AN$109,COLUMN(AV15),MATCH('Capacity Backing (Hide)'!$A203,Capacity!$Z$9:$AN$9,0))</f>
        <v>0</v>
      </c>
      <c r="AX203" cm="1">
        <f t="array" ref="AX203">INDEX(Capacity!$Z$10:$AN$109,COLUMN(AW15),MATCH('Capacity Backing (Hide)'!$A203,Capacity!$Z$9:$AN$9,0))</f>
        <v>0</v>
      </c>
      <c r="AY203" cm="1">
        <f t="array" ref="AY203">INDEX(Capacity!$Z$10:$AN$109,COLUMN(AX15),MATCH('Capacity Backing (Hide)'!$A203,Capacity!$Z$9:$AN$9,0))</f>
        <v>0</v>
      </c>
      <c r="AZ203" cm="1">
        <f t="array" ref="AZ203">INDEX(Capacity!$Z$10:$AN$109,COLUMN(AY15),MATCH('Capacity Backing (Hide)'!$A203,Capacity!$Z$9:$AN$9,0))</f>
        <v>0</v>
      </c>
      <c r="BA203" cm="1">
        <f t="array" ref="BA203">INDEX(Capacity!$Z$10:$AN$109,COLUMN(AZ15),MATCH('Capacity Backing (Hide)'!$A203,Capacity!$Z$9:$AN$9,0))</f>
        <v>0</v>
      </c>
      <c r="BB203" cm="1">
        <f t="array" ref="BB203">INDEX(Capacity!$Z$10:$AN$109,COLUMN(BA15),MATCH('Capacity Backing (Hide)'!$A203,Capacity!$Z$9:$AN$9,0))</f>
        <v>0</v>
      </c>
      <c r="BC203" cm="1">
        <f t="array" ref="BC203">INDEX(Capacity!$Z$10:$AN$109,COLUMN(BB15),MATCH('Capacity Backing (Hide)'!$A203,Capacity!$Z$9:$AN$9,0))</f>
        <v>0</v>
      </c>
      <c r="BD203" cm="1">
        <f t="array" ref="BD203">INDEX(Capacity!$Z$10:$AN$109,COLUMN(BC15),MATCH('Capacity Backing (Hide)'!$A203,Capacity!$Z$9:$AN$9,0))</f>
        <v>0</v>
      </c>
      <c r="BE203" cm="1">
        <f t="array" ref="BE203">INDEX(Capacity!$Z$10:$AN$109,COLUMN(BD15),MATCH('Capacity Backing (Hide)'!$A203,Capacity!$Z$9:$AN$9,0))</f>
        <v>0</v>
      </c>
      <c r="BF203" cm="1">
        <f t="array" ref="BF203">INDEX(Capacity!$Z$10:$AN$109,COLUMN(BE15),MATCH('Capacity Backing (Hide)'!$A203,Capacity!$Z$9:$AN$9,0))</f>
        <v>0</v>
      </c>
      <c r="BG203" cm="1">
        <f t="array" ref="BG203">INDEX(Capacity!$Z$10:$AN$109,COLUMN(BF15),MATCH('Capacity Backing (Hide)'!$A203,Capacity!$Z$9:$AN$9,0))</f>
        <v>0</v>
      </c>
      <c r="BH203" cm="1">
        <f t="array" ref="BH203">INDEX(Capacity!$Z$10:$AN$109,COLUMN(BG15),MATCH('Capacity Backing (Hide)'!$A203,Capacity!$Z$9:$AN$9,0))</f>
        <v>0</v>
      </c>
      <c r="BI203" cm="1">
        <f t="array" ref="BI203">INDEX(Capacity!$Z$10:$AN$109,COLUMN(BH15),MATCH('Capacity Backing (Hide)'!$A203,Capacity!$Z$9:$AN$9,0))</f>
        <v>0</v>
      </c>
      <c r="BJ203" cm="1">
        <f t="array" ref="BJ203">INDEX(Capacity!$Z$10:$AN$109,COLUMN(BI15),MATCH('Capacity Backing (Hide)'!$A203,Capacity!$Z$9:$AN$9,0))</f>
        <v>0</v>
      </c>
      <c r="BK203" cm="1">
        <f t="array" ref="BK203">INDEX(Capacity!$Z$10:$AN$109,COLUMN(BJ15),MATCH('Capacity Backing (Hide)'!$A203,Capacity!$Z$9:$AN$9,0))</f>
        <v>0</v>
      </c>
      <c r="BL203" cm="1">
        <f t="array" ref="BL203">INDEX(Capacity!$Z$10:$AN$109,COLUMN(BK15),MATCH('Capacity Backing (Hide)'!$A203,Capacity!$Z$9:$AN$9,0))</f>
        <v>0</v>
      </c>
      <c r="BM203" cm="1">
        <f t="array" ref="BM203">INDEX(Capacity!$Z$10:$AN$109,COLUMN(BL15),MATCH('Capacity Backing (Hide)'!$A203,Capacity!$Z$9:$AN$9,0))</f>
        <v>0</v>
      </c>
      <c r="BN203" cm="1">
        <f t="array" ref="BN203">INDEX(Capacity!$Z$10:$AN$109,COLUMN(BM15),MATCH('Capacity Backing (Hide)'!$A203,Capacity!$Z$9:$AN$9,0))</f>
        <v>0</v>
      </c>
      <c r="BO203" cm="1">
        <f t="array" ref="BO203">INDEX(Capacity!$Z$10:$AN$109,COLUMN(BN15),MATCH('Capacity Backing (Hide)'!$A203,Capacity!$Z$9:$AN$9,0))</f>
        <v>0</v>
      </c>
      <c r="BP203" cm="1">
        <f t="array" ref="BP203">INDEX(Capacity!$Z$10:$AN$109,COLUMN(BO15),MATCH('Capacity Backing (Hide)'!$A203,Capacity!$Z$9:$AN$9,0))</f>
        <v>0</v>
      </c>
      <c r="BQ203" cm="1">
        <f t="array" ref="BQ203">INDEX(Capacity!$Z$10:$AN$109,COLUMN(BP15),MATCH('Capacity Backing (Hide)'!$A203,Capacity!$Z$9:$AN$9,0))</f>
        <v>0</v>
      </c>
      <c r="BR203" cm="1">
        <f t="array" ref="BR203">INDEX(Capacity!$Z$10:$AN$109,COLUMN(BQ15),MATCH('Capacity Backing (Hide)'!$A203,Capacity!$Z$9:$AN$9,0))</f>
        <v>0</v>
      </c>
      <c r="BS203" cm="1">
        <f t="array" ref="BS203">INDEX(Capacity!$Z$10:$AN$109,COLUMN(BR15),MATCH('Capacity Backing (Hide)'!$A203,Capacity!$Z$9:$AN$9,0))</f>
        <v>0</v>
      </c>
      <c r="BT203" cm="1">
        <f t="array" ref="BT203">INDEX(Capacity!$Z$10:$AN$109,COLUMN(BS15),MATCH('Capacity Backing (Hide)'!$A203,Capacity!$Z$9:$AN$9,0))</f>
        <v>0</v>
      </c>
      <c r="BU203" cm="1">
        <f t="array" ref="BU203">INDEX(Capacity!$Z$10:$AN$109,COLUMN(BT15),MATCH('Capacity Backing (Hide)'!$A203,Capacity!$Z$9:$AN$9,0))</f>
        <v>0</v>
      </c>
      <c r="BV203" cm="1">
        <f t="array" ref="BV203">INDEX(Capacity!$Z$10:$AN$109,COLUMN(BU15),MATCH('Capacity Backing (Hide)'!$A203,Capacity!$Z$9:$AN$9,0))</f>
        <v>0</v>
      </c>
      <c r="BW203" cm="1">
        <f t="array" ref="BW203">INDEX(Capacity!$Z$10:$AN$109,COLUMN(BV15),MATCH('Capacity Backing (Hide)'!$A203,Capacity!$Z$9:$AN$9,0))</f>
        <v>0</v>
      </c>
      <c r="BX203" cm="1">
        <f t="array" ref="BX203">INDEX(Capacity!$Z$10:$AN$109,COLUMN(BW15),MATCH('Capacity Backing (Hide)'!$A203,Capacity!$Z$9:$AN$9,0))</f>
        <v>0</v>
      </c>
      <c r="BY203" cm="1">
        <f t="array" ref="BY203">INDEX(Capacity!$Z$10:$AN$109,COLUMN(BX15),MATCH('Capacity Backing (Hide)'!$A203,Capacity!$Z$9:$AN$9,0))</f>
        <v>0</v>
      </c>
      <c r="BZ203" cm="1">
        <f t="array" ref="BZ203">INDEX(Capacity!$Z$10:$AN$109,COLUMN(BY15),MATCH('Capacity Backing (Hide)'!$A203,Capacity!$Z$9:$AN$9,0))</f>
        <v>0</v>
      </c>
      <c r="CA203" cm="1">
        <f t="array" ref="CA203">INDEX(Capacity!$Z$10:$AN$109,COLUMN(BZ15),MATCH('Capacity Backing (Hide)'!$A203,Capacity!$Z$9:$AN$9,0))</f>
        <v>0</v>
      </c>
      <c r="CB203" cm="1">
        <f t="array" ref="CB203">INDEX(Capacity!$Z$10:$AN$109,COLUMN(CA15),MATCH('Capacity Backing (Hide)'!$A203,Capacity!$Z$9:$AN$9,0))</f>
        <v>0</v>
      </c>
      <c r="CC203" cm="1">
        <f t="array" ref="CC203">INDEX(Capacity!$Z$10:$AN$109,COLUMN(CB15),MATCH('Capacity Backing (Hide)'!$A203,Capacity!$Z$9:$AN$9,0))</f>
        <v>0</v>
      </c>
      <c r="CD203" cm="1">
        <f t="array" ref="CD203">INDEX(Capacity!$Z$10:$AN$109,COLUMN(CC15),MATCH('Capacity Backing (Hide)'!$A203,Capacity!$Z$9:$AN$9,0))</f>
        <v>0</v>
      </c>
      <c r="CE203" cm="1">
        <f t="array" ref="CE203">INDEX(Capacity!$Z$10:$AN$109,COLUMN(CD15),MATCH('Capacity Backing (Hide)'!$A203,Capacity!$Z$9:$AN$9,0))</f>
        <v>0</v>
      </c>
      <c r="CF203" cm="1">
        <f t="array" ref="CF203">INDEX(Capacity!$Z$10:$AN$109,COLUMN(CE15),MATCH('Capacity Backing (Hide)'!$A203,Capacity!$Z$9:$AN$9,0))</f>
        <v>0</v>
      </c>
      <c r="CG203" cm="1">
        <f t="array" ref="CG203">INDEX(Capacity!$Z$10:$AN$109,COLUMN(CF15),MATCH('Capacity Backing (Hide)'!$A203,Capacity!$Z$9:$AN$9,0))</f>
        <v>0</v>
      </c>
      <c r="CH203" cm="1">
        <f t="array" ref="CH203">INDEX(Capacity!$Z$10:$AN$109,COLUMN(CG15),MATCH('Capacity Backing (Hide)'!$A203,Capacity!$Z$9:$AN$9,0))</f>
        <v>0</v>
      </c>
      <c r="CI203" cm="1">
        <f t="array" ref="CI203">INDEX(Capacity!$Z$10:$AN$109,COLUMN(CH15),MATCH('Capacity Backing (Hide)'!$A203,Capacity!$Z$9:$AN$9,0))</f>
        <v>0</v>
      </c>
      <c r="CJ203" cm="1">
        <f t="array" ref="CJ203">INDEX(Capacity!$Z$10:$AN$109,COLUMN(CI15),MATCH('Capacity Backing (Hide)'!$A203,Capacity!$Z$9:$AN$9,0))</f>
        <v>0</v>
      </c>
      <c r="CK203" cm="1">
        <f t="array" ref="CK203">INDEX(Capacity!$Z$10:$AN$109,COLUMN(CJ15),MATCH('Capacity Backing (Hide)'!$A203,Capacity!$Z$9:$AN$9,0))</f>
        <v>0</v>
      </c>
      <c r="CL203" cm="1">
        <f t="array" ref="CL203">INDEX(Capacity!$Z$10:$AN$109,COLUMN(CK15),MATCH('Capacity Backing (Hide)'!$A203,Capacity!$Z$9:$AN$9,0))</f>
        <v>0</v>
      </c>
      <c r="CM203" cm="1">
        <f t="array" ref="CM203">INDEX(Capacity!$Z$10:$AN$109,COLUMN(CL15),MATCH('Capacity Backing (Hide)'!$A203,Capacity!$Z$9:$AN$9,0))</f>
        <v>0</v>
      </c>
      <c r="CN203" cm="1">
        <f t="array" ref="CN203">INDEX(Capacity!$Z$10:$AN$109,COLUMN(CM15),MATCH('Capacity Backing (Hide)'!$A203,Capacity!$Z$9:$AN$9,0))</f>
        <v>0</v>
      </c>
      <c r="CO203" cm="1">
        <f t="array" ref="CO203">INDEX(Capacity!$Z$10:$AN$109,COLUMN(CN15),MATCH('Capacity Backing (Hide)'!$A203,Capacity!$Z$9:$AN$9,0))</f>
        <v>0</v>
      </c>
      <c r="CP203" cm="1">
        <f t="array" ref="CP203">INDEX(Capacity!$Z$10:$AN$109,COLUMN(CO15),MATCH('Capacity Backing (Hide)'!$A203,Capacity!$Z$9:$AN$9,0))</f>
        <v>0</v>
      </c>
      <c r="CQ203" cm="1">
        <f t="array" ref="CQ203">INDEX(Capacity!$Z$10:$AN$109,COLUMN(CP15),MATCH('Capacity Backing (Hide)'!$A203,Capacity!$Z$9:$AN$9,0))</f>
        <v>0</v>
      </c>
      <c r="CR203" cm="1">
        <f t="array" ref="CR203">INDEX(Capacity!$Z$10:$AN$109,COLUMN(CQ15),MATCH('Capacity Backing (Hide)'!$A203,Capacity!$Z$9:$AN$9,0))</f>
        <v>0</v>
      </c>
      <c r="CS203" cm="1">
        <f t="array" ref="CS203">INDEX(Capacity!$Z$10:$AN$109,COLUMN(CR15),MATCH('Capacity Backing (Hide)'!$A203,Capacity!$Z$9:$AN$9,0))</f>
        <v>0</v>
      </c>
      <c r="CT203" cm="1">
        <f t="array" ref="CT203">INDEX(Capacity!$Z$10:$AN$109,COLUMN(CS15),MATCH('Capacity Backing (Hide)'!$A203,Capacity!$Z$9:$AN$9,0))</f>
        <v>0</v>
      </c>
      <c r="CU203" cm="1">
        <f t="array" ref="CU203">INDEX(Capacity!$Z$10:$AN$109,COLUMN(CT15),MATCH('Capacity Backing (Hide)'!$A203,Capacity!$Z$9:$AN$9,0))</f>
        <v>0</v>
      </c>
      <c r="CV203" cm="1">
        <f t="array" ref="CV203">INDEX(Capacity!$Z$10:$AN$109,COLUMN(CU15),MATCH('Capacity Backing (Hide)'!$A203,Capacity!$Z$9:$AN$9,0))</f>
        <v>0</v>
      </c>
      <c r="CW203" cm="1">
        <f t="array" ref="CW203">INDEX(Capacity!$Z$10:$AN$109,COLUMN(CV15),MATCH('Capacity Backing (Hide)'!$A203,Capacity!$Z$9:$AN$9,0))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aca="1" ref="B205" ca="1">INDEX($A$5:$A$56,COLUMN(A1),1)</f>
        <v>44204</v>
      </c>
      <c r="C205" s="2" cm="1">
        <f t="array" aca="1" ref="C205" ca="1">INDEX($A$5:$A$56,COLUMN(B1),1)</f>
        <v>44211</v>
      </c>
      <c r="D205" s="2" cm="1">
        <f t="array" aca="1" ref="D205" ca="1">INDEX($A$5:$A$56,COLUMN(C1),1)</f>
        <v>44218</v>
      </c>
      <c r="E205" s="2" cm="1">
        <f t="array" aca="1" ref="E205" ca="1">INDEX($A$5:$A$56,COLUMN(D1),1)</f>
        <v>44225</v>
      </c>
      <c r="F205" s="2" cm="1">
        <f t="array" aca="1" ref="F205" ca="1">INDEX($A$5:$A$56,COLUMN(E1),1)</f>
        <v>44232</v>
      </c>
      <c r="G205" s="2" cm="1">
        <f t="array" aca="1" ref="G205" ca="1">INDEX($A$5:$A$56,COLUMN(F1),1)</f>
        <v>44239</v>
      </c>
      <c r="H205" s="2" cm="1">
        <f t="array" aca="1" ref="H205" ca="1">INDEX($A$5:$A$56,COLUMN(G1),1)</f>
        <v>44246</v>
      </c>
      <c r="I205" s="2" cm="1">
        <f t="array" aca="1" ref="I205" ca="1">INDEX($A$5:$A$56,COLUMN(H1),1)</f>
        <v>44253</v>
      </c>
      <c r="J205" s="2" cm="1">
        <f t="array" aca="1" ref="J205" ca="1">INDEX($A$5:$A$56,COLUMN(I1),1)</f>
        <v>44260</v>
      </c>
      <c r="K205" s="2" cm="1">
        <f t="array" aca="1" ref="K205" ca="1">INDEX($A$5:$A$56,COLUMN(J1),1)</f>
        <v>44267</v>
      </c>
      <c r="L205" s="2" cm="1">
        <f t="array" aca="1" ref="L205" ca="1">INDEX($A$5:$A$56,COLUMN(K1),1)</f>
        <v>44274</v>
      </c>
      <c r="M205" s="2" cm="1">
        <f t="array" aca="1" ref="M205" ca="1">INDEX($A$5:$A$56,COLUMN(L1),1)</f>
        <v>44281</v>
      </c>
      <c r="N205" s="2" cm="1">
        <f t="array" aca="1" ref="N205" ca="1">INDEX($A$5:$A$56,COLUMN(M1),1)</f>
        <v>44288</v>
      </c>
      <c r="O205" s="2" cm="1">
        <f t="array" aca="1" ref="O205" ca="1">INDEX($A$5:$A$56,COLUMN(N1),1)</f>
        <v>44295</v>
      </c>
      <c r="P205" s="2" cm="1">
        <f t="array" aca="1" ref="P205" ca="1">INDEX($A$5:$A$56,COLUMN(O1),1)</f>
        <v>44302</v>
      </c>
      <c r="Q205" s="2" cm="1">
        <f t="array" aca="1" ref="Q205" ca="1">INDEX($A$5:$A$56,COLUMN(P1),1)</f>
        <v>44309</v>
      </c>
      <c r="R205" s="2" cm="1">
        <f t="array" aca="1" ref="R205" ca="1">INDEX($A$5:$A$56,COLUMN(Q1),1)</f>
        <v>44316</v>
      </c>
      <c r="S205" s="2" cm="1">
        <f t="array" aca="1" ref="S205" ca="1">INDEX($A$5:$A$56,COLUMN(R1),1)</f>
        <v>44323</v>
      </c>
      <c r="T205" s="2" cm="1">
        <f t="array" aca="1" ref="T205" ca="1">INDEX($A$5:$A$56,COLUMN(S1),1)</f>
        <v>44330</v>
      </c>
      <c r="U205" s="2" cm="1">
        <f t="array" aca="1" ref="U205" ca="1">INDEX($A$5:$A$56,COLUMN(T1),1)</f>
        <v>44337</v>
      </c>
      <c r="V205" s="2" cm="1">
        <f t="array" aca="1" ref="V205" ca="1">INDEX($A$5:$A$56,COLUMN(U1),1)</f>
        <v>44344</v>
      </c>
      <c r="W205" s="2" cm="1">
        <f t="array" aca="1" ref="W205" ca="1">INDEX($A$5:$A$56,COLUMN(V1),1)</f>
        <v>44351</v>
      </c>
      <c r="X205" s="2" cm="1">
        <f t="array" aca="1" ref="X205" ca="1">INDEX($A$5:$A$56,COLUMN(W1),1)</f>
        <v>44358</v>
      </c>
      <c r="Y205" s="2" cm="1">
        <f t="array" aca="1" ref="Y205" ca="1">INDEX($A$5:$A$56,COLUMN(X1),1)</f>
        <v>44365</v>
      </c>
      <c r="Z205" s="2" cm="1">
        <f t="array" aca="1" ref="Z205" ca="1">INDEX($A$5:$A$56,COLUMN(Y1),1)</f>
        <v>44372</v>
      </c>
      <c r="AA205" s="2" cm="1">
        <f t="array" aca="1" ref="AA205" ca="1">INDEX($A$5:$A$56,COLUMN(Z1),1)</f>
        <v>44379</v>
      </c>
      <c r="AB205" s="2" cm="1">
        <f t="array" aca="1" ref="AB205" ca="1">INDEX($A$5:$A$56,COLUMN(AA1),1)</f>
        <v>44386</v>
      </c>
      <c r="AC205" s="2" cm="1">
        <f t="array" aca="1" ref="AC205" ca="1">INDEX($A$5:$A$56,COLUMN(AB1),1)</f>
        <v>44393</v>
      </c>
      <c r="AD205" s="2" cm="1">
        <f t="array" aca="1" ref="AD205" ca="1">INDEX($A$5:$A$56,COLUMN(AC1),1)</f>
        <v>44400</v>
      </c>
      <c r="AE205" s="2" cm="1">
        <f t="array" aca="1" ref="AE205" ca="1">INDEX($A$5:$A$56,COLUMN(AD1),1)</f>
        <v>44407</v>
      </c>
      <c r="AF205" s="2" cm="1">
        <f t="array" aca="1" ref="AF205" ca="1">INDEX($A$5:$A$56,COLUMN(AE1),1)</f>
        <v>44414</v>
      </c>
      <c r="AG205" s="2" cm="1">
        <f t="array" aca="1" ref="AG205" ca="1">INDEX($A$5:$A$56,COLUMN(AF1),1)</f>
        <v>44421</v>
      </c>
      <c r="AH205" s="2" cm="1">
        <f t="array" aca="1" ref="AH205" ca="1">INDEX($A$5:$A$56,COLUMN(AG1),1)</f>
        <v>44428</v>
      </c>
      <c r="AI205" s="2" cm="1">
        <f t="array" aca="1" ref="AI205" ca="1">INDEX($A$5:$A$56,COLUMN(AH1),1)</f>
        <v>44435</v>
      </c>
      <c r="AJ205" s="2" cm="1">
        <f t="array" aca="1" ref="AJ205" ca="1">INDEX($A$5:$A$56,COLUMN(AI1),1)</f>
        <v>44442</v>
      </c>
      <c r="AK205" s="2" cm="1">
        <f t="array" aca="1" ref="AK205" ca="1">INDEX($A$5:$A$56,COLUMN(AJ1),1)</f>
        <v>44449</v>
      </c>
      <c r="AL205" s="2" cm="1">
        <f t="array" aca="1" ref="AL205" ca="1">INDEX($A$5:$A$56,COLUMN(AK1),1)</f>
        <v>44456</v>
      </c>
      <c r="AM205" s="2" cm="1">
        <f t="array" aca="1" ref="AM205" ca="1">INDEX($A$5:$A$56,COLUMN(AL1),1)</f>
        <v>44463</v>
      </c>
      <c r="AN205" s="2" cm="1">
        <f t="array" aca="1" ref="AN205" ca="1">INDEX($A$5:$A$56,COLUMN(AM1),1)</f>
        <v>44470</v>
      </c>
      <c r="AO205" s="2" cm="1">
        <f t="array" aca="1" ref="AO205" ca="1">INDEX($A$5:$A$56,COLUMN(AN1),1)</f>
        <v>44477</v>
      </c>
      <c r="AP205" s="2" cm="1">
        <f t="array" aca="1" ref="AP205" ca="1">INDEX($A$5:$A$56,COLUMN(AO1),1)</f>
        <v>44484</v>
      </c>
      <c r="AQ205" s="2" cm="1">
        <f t="array" aca="1" ref="AQ205" ca="1">INDEX($A$5:$A$56,COLUMN(AP1),1)</f>
        <v>44491</v>
      </c>
      <c r="AR205" s="2" cm="1">
        <f t="array" aca="1" ref="AR205" ca="1">INDEX($A$5:$A$56,COLUMN(AQ1),1)</f>
        <v>44498</v>
      </c>
      <c r="AS205" s="2" cm="1">
        <f t="array" aca="1" ref="AS205" ca="1">INDEX($A$5:$A$56,COLUMN(AR1),1)</f>
        <v>44505</v>
      </c>
      <c r="AT205" s="2" cm="1">
        <f t="array" aca="1" ref="AT205" ca="1">INDEX($A$5:$A$56,COLUMN(AS1),1)</f>
        <v>44512</v>
      </c>
      <c r="AU205" s="2" cm="1">
        <f t="array" aca="1" ref="AU205" ca="1">INDEX($A$5:$A$56,COLUMN(AT1),1)</f>
        <v>44519</v>
      </c>
      <c r="AV205" s="2" cm="1">
        <f t="array" aca="1" ref="AV205" ca="1">INDEX($A$5:$A$56,COLUMN(AU1),1)</f>
        <v>44526</v>
      </c>
      <c r="AW205" s="2" cm="1">
        <f t="array" aca="1" ref="AW205" ca="1">INDEX($A$5:$A$56,COLUMN(AV1),1)</f>
        <v>44533</v>
      </c>
      <c r="AX205" s="2" cm="1">
        <f t="array" aca="1" ref="AX205" ca="1">INDEX($A$5:$A$56,COLUMN(AW1),1)</f>
        <v>44540</v>
      </c>
      <c r="AY205" s="2" cm="1">
        <f t="array" aca="1" ref="AY205" ca="1">INDEX($A$5:$A$56,COLUMN(AX1),1)</f>
        <v>44547</v>
      </c>
      <c r="AZ205" s="2" cm="1">
        <f t="array" aca="1" ref="AZ205" ca="1">INDEX($A$5:$A$56,COLUMN(AY1),1)</f>
        <v>44554</v>
      </c>
      <c r="BA205" s="2" cm="1">
        <f t="array" aca="1" ref="BA205" ca="1">INDEX($A$5:$A$56,COLUMN(AZ1),1)</f>
        <v>44561</v>
      </c>
      <c r="BC205" t="s">
        <v>123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 ca="1">IFERROR(SUMIFS(INDEX($B$135:$CW$186,MATCH(B$205,$A$135:$A$186,0),1):INDEX($B$135:$CW$186,MATCH(B$205,$A$135:$A$186,0),100),$B189:$CW189,"="&amp;"x",$B$133:$CW$133,"="&amp;"N"),0)</f>
        <v>0</v>
      </c>
      <c r="C206">
        <f ca="1">IFERROR(SUMIFS(INDEX($B$135:$CW$186,MATCH(C$205,$A$135:$A$186,0),1):INDEX($B$135:$CW$186,MATCH(C$205,$A$135:$A$186,0),100),$B189:$CW189,"="&amp;"x",$B$133:$CW$133,"="&amp;"N"),0)</f>
        <v>0</v>
      </c>
      <c r="D206">
        <f ca="1">IFERROR(SUMIFS(INDEX($B$135:$CW$186,MATCH(D$205,$A$135:$A$186,0),1):INDEX($B$135:$CW$186,MATCH(D$205,$A$135:$A$186,0),100),$B189:$CW189,"="&amp;"x",$B$133:$CW$133,"="&amp;"N"),0)</f>
        <v>0</v>
      </c>
      <c r="E206">
        <f ca="1">IFERROR(SUMIFS(INDEX($B$135:$CW$186,MATCH(E$205,$A$135:$A$186,0),1):INDEX($B$135:$CW$186,MATCH(E$205,$A$135:$A$186,0),100),$B189:$CW189,"="&amp;"x",$B$133:$CW$133,"="&amp;"N"),0)</f>
        <v>0</v>
      </c>
      <c r="F206">
        <f ca="1">IFERROR(SUMIFS(INDEX($B$135:$CW$186,MATCH(F$205,$A$135:$A$186,0),1):INDEX($B$135:$CW$186,MATCH(F$205,$A$135:$A$186,0),100),$B189:$CW189,"="&amp;"x",$B$133:$CW$133,"="&amp;"N"),0)</f>
        <v>0</v>
      </c>
      <c r="G206">
        <f ca="1">IFERROR(SUMIFS(INDEX($B$135:$CW$186,MATCH(G$205,$A$135:$A$186,0),1):INDEX($B$135:$CW$186,MATCH(G$205,$A$135:$A$186,0),100),$B189:$CW189,"="&amp;"x",$B$133:$CW$133,"="&amp;"N"),0)</f>
        <v>0</v>
      </c>
      <c r="H206">
        <f ca="1">IFERROR(SUMIFS(INDEX($B$135:$CW$186,MATCH(H$205,$A$135:$A$186,0),1):INDEX($B$135:$CW$186,MATCH(H$205,$A$135:$A$186,0),100),$B189:$CW189,"="&amp;"x",$B$133:$CW$133,"="&amp;"N"),0)</f>
        <v>0</v>
      </c>
      <c r="I206">
        <f ca="1">IFERROR(SUMIFS(INDEX($B$135:$CW$186,MATCH(I$205,$A$135:$A$186,0),1):INDEX($B$135:$CW$186,MATCH(I$205,$A$135:$A$186,0),100),$B189:$CW189,"="&amp;"x",$B$133:$CW$133,"="&amp;"N"),0)</f>
        <v>0</v>
      </c>
      <c r="J206">
        <f ca="1">IFERROR(SUMIFS(INDEX($B$135:$CW$186,MATCH(J$205,$A$135:$A$186,0),1):INDEX($B$135:$CW$186,MATCH(J$205,$A$135:$A$186,0),100),$B189:$CW189,"="&amp;"x",$B$133:$CW$133,"="&amp;"N"),0)</f>
        <v>0</v>
      </c>
      <c r="K206">
        <f ca="1">IFERROR(SUMIFS(INDEX($B$135:$CW$186,MATCH(K$205,$A$135:$A$186,0),1):INDEX($B$135:$CW$186,MATCH(K$205,$A$135:$A$186,0),100),$B189:$CW189,"="&amp;"x",$B$133:$CW$133,"="&amp;"N"),0)</f>
        <v>0</v>
      </c>
      <c r="L206">
        <f ca="1">IFERROR(SUMIFS(INDEX($B$135:$CW$186,MATCH(L$205,$A$135:$A$186,0),1):INDEX($B$135:$CW$186,MATCH(L$205,$A$135:$A$186,0),100),$B189:$CW189,"="&amp;"x",$B$133:$CW$133,"="&amp;"N"),0)</f>
        <v>0</v>
      </c>
      <c r="M206">
        <f ca="1">IFERROR(SUMIFS(INDEX($B$135:$CW$186,MATCH(M$205,$A$135:$A$186,0),1):INDEX($B$135:$CW$186,MATCH(M$205,$A$135:$A$186,0),100),$B189:$CW189,"="&amp;"x",$B$133:$CW$133,"="&amp;"N"),0)</f>
        <v>0</v>
      </c>
      <c r="N206">
        <f ca="1">IFERROR(SUMIFS(INDEX($B$135:$CW$186,MATCH(N$205,$A$135:$A$186,0),1):INDEX($B$135:$CW$186,MATCH(N$205,$A$135:$A$186,0),100),$B189:$CW189,"="&amp;"x",$B$133:$CW$133,"="&amp;"N"),0)</f>
        <v>0</v>
      </c>
      <c r="O206">
        <f ca="1">IFERROR(SUMIFS(INDEX($B$135:$CW$186,MATCH(O$205,$A$135:$A$186,0),1):INDEX($B$135:$CW$186,MATCH(O$205,$A$135:$A$186,0),100),$B189:$CW189,"="&amp;"x",$B$133:$CW$133,"="&amp;"N"),0)</f>
        <v>0</v>
      </c>
      <c r="P206">
        <f ca="1">IFERROR(SUMIFS(INDEX($B$135:$CW$186,MATCH(P$205,$A$135:$A$186,0),1):INDEX($B$135:$CW$186,MATCH(P$205,$A$135:$A$186,0),100),$B189:$CW189,"="&amp;"x",$B$133:$CW$133,"="&amp;"N"),0)</f>
        <v>0</v>
      </c>
      <c r="Q206">
        <f ca="1">IFERROR(SUMIFS(INDEX($B$135:$CW$186,MATCH(Q$205,$A$135:$A$186,0),1):INDEX($B$135:$CW$186,MATCH(Q$205,$A$135:$A$186,0),100),$B189:$CW189,"="&amp;"x",$B$133:$CW$133,"="&amp;"N"),0)</f>
        <v>0</v>
      </c>
      <c r="R206">
        <f ca="1">IFERROR(SUMIFS(INDEX($B$135:$CW$186,MATCH(R$205,$A$135:$A$186,0),1):INDEX($B$135:$CW$186,MATCH(R$205,$A$135:$A$186,0),100),$B189:$CW189,"="&amp;"x",$B$133:$CW$133,"="&amp;"N"),0)</f>
        <v>0</v>
      </c>
      <c r="S206">
        <f ca="1">IFERROR(SUMIFS(INDEX($B$135:$CW$186,MATCH(S$205,$A$135:$A$186,0),1):INDEX($B$135:$CW$186,MATCH(S$205,$A$135:$A$186,0),100),$B189:$CW189,"="&amp;"x",$B$133:$CW$133,"="&amp;"N"),0)</f>
        <v>0</v>
      </c>
      <c r="T206">
        <f ca="1">IFERROR(SUMIFS(INDEX($B$135:$CW$186,MATCH(T$205,$A$135:$A$186,0),1):INDEX($B$135:$CW$186,MATCH(T$205,$A$135:$A$186,0),100),$B189:$CW189,"="&amp;"x",$B$133:$CW$133,"="&amp;"N"),0)</f>
        <v>0</v>
      </c>
      <c r="U206">
        <f ca="1">IFERROR(SUMIFS(INDEX($B$135:$CW$186,MATCH(U$205,$A$135:$A$186,0),1):INDEX($B$135:$CW$186,MATCH(U$205,$A$135:$A$186,0),100),$B189:$CW189,"="&amp;"x",$B$133:$CW$133,"="&amp;"N"),0)</f>
        <v>0</v>
      </c>
      <c r="V206">
        <f ca="1">IFERROR(SUMIFS(INDEX($B$135:$CW$186,MATCH(V$205,$A$135:$A$186,0),1):INDEX($B$135:$CW$186,MATCH(V$205,$A$135:$A$186,0),100),$B189:$CW189,"="&amp;"x",$B$133:$CW$133,"="&amp;"N"),0)</f>
        <v>0</v>
      </c>
      <c r="W206">
        <f ca="1">IFERROR(SUMIFS(INDEX($B$135:$CW$186,MATCH(W$205,$A$135:$A$186,0),1):INDEX($B$135:$CW$186,MATCH(W$205,$A$135:$A$186,0),100),$B189:$CW189,"="&amp;"x",$B$133:$CW$133,"="&amp;"N"),0)</f>
        <v>0</v>
      </c>
      <c r="X206">
        <f ca="1">IFERROR(SUMIFS(INDEX($B$135:$CW$186,MATCH(X$205,$A$135:$A$186,0),1):INDEX($B$135:$CW$186,MATCH(X$205,$A$135:$A$186,0),100),$B189:$CW189,"="&amp;"x",$B$133:$CW$133,"="&amp;"N"),0)</f>
        <v>0</v>
      </c>
      <c r="Y206">
        <f ca="1">IFERROR(SUMIFS(INDEX($B$135:$CW$186,MATCH(Y$205,$A$135:$A$186,0),1):INDEX($B$135:$CW$186,MATCH(Y$205,$A$135:$A$186,0),100),$B189:$CW189,"="&amp;"x",$B$133:$CW$133,"="&amp;"N"),0)</f>
        <v>0</v>
      </c>
      <c r="Z206">
        <f ca="1">IFERROR(SUMIFS(INDEX($B$135:$CW$186,MATCH(Z$205,$A$135:$A$186,0),1):INDEX($B$135:$CW$186,MATCH(Z$205,$A$135:$A$186,0),100),$B189:$CW189,"="&amp;"x",$B$133:$CW$133,"="&amp;"N"),0)</f>
        <v>0</v>
      </c>
      <c r="AA206">
        <f ca="1">IFERROR(SUMIFS(INDEX($B$135:$CW$186,MATCH(AA$205,$A$135:$A$186,0),1):INDEX($B$135:$CW$186,MATCH(AA$205,$A$135:$A$186,0),100),$B189:$CW189,"="&amp;"x",$B$133:$CW$133,"="&amp;"N"),0)</f>
        <v>0</v>
      </c>
      <c r="AB206">
        <f ca="1">IFERROR(SUMIFS(INDEX($B$135:$CW$186,MATCH(AB$205,$A$135:$A$186,0),1):INDEX($B$135:$CW$186,MATCH(AB$205,$A$135:$A$186,0),100),$B189:$CW189,"="&amp;"x",$B$133:$CW$133,"="&amp;"N"),0)</f>
        <v>0</v>
      </c>
      <c r="AC206">
        <f ca="1">IFERROR(SUMIFS(INDEX($B$135:$CW$186,MATCH(AC$205,$A$135:$A$186,0),1):INDEX($B$135:$CW$186,MATCH(AC$205,$A$135:$A$186,0),100),$B189:$CW189,"="&amp;"x",$B$133:$CW$133,"="&amp;"N"),0)</f>
        <v>0</v>
      </c>
      <c r="AD206">
        <f ca="1">IFERROR(SUMIFS(INDEX($B$135:$CW$186,MATCH(AD$205,$A$135:$A$186,0),1):INDEX($B$135:$CW$186,MATCH(AD$205,$A$135:$A$186,0),100),$B189:$CW189,"="&amp;"x",$B$133:$CW$133,"="&amp;"N"),0)</f>
        <v>0</v>
      </c>
      <c r="AE206">
        <f ca="1">IFERROR(SUMIFS(INDEX($B$135:$CW$186,MATCH(AE$205,$A$135:$A$186,0),1):INDEX($B$135:$CW$186,MATCH(AE$205,$A$135:$A$186,0),100),$B189:$CW189,"="&amp;"x",$B$133:$CW$133,"="&amp;"N"),0)</f>
        <v>0</v>
      </c>
      <c r="AF206">
        <f ca="1">IFERROR(SUMIFS(INDEX($B$135:$CW$186,MATCH(AF$205,$A$135:$A$186,0),1):INDEX($B$135:$CW$186,MATCH(AF$205,$A$135:$A$186,0),100),$B189:$CW189,"="&amp;"x",$B$133:$CW$133,"="&amp;"N"),0)</f>
        <v>0</v>
      </c>
      <c r="AG206">
        <f ca="1">IFERROR(SUMIFS(INDEX($B$135:$CW$186,MATCH(AG$205,$A$135:$A$186,0),1):INDEX($B$135:$CW$186,MATCH(AG$205,$A$135:$A$186,0),100),$B189:$CW189,"="&amp;"x",$B$133:$CW$133,"="&amp;"N"),0)</f>
        <v>0</v>
      </c>
      <c r="AH206">
        <f ca="1">IFERROR(SUMIFS(INDEX($B$135:$CW$186,MATCH(AH$205,$A$135:$A$186,0),1):INDEX($B$135:$CW$186,MATCH(AH$205,$A$135:$A$186,0),100),$B189:$CW189,"="&amp;"x",$B$133:$CW$133,"="&amp;"N"),0)</f>
        <v>0</v>
      </c>
      <c r="AI206">
        <f ca="1">IFERROR(SUMIFS(INDEX($B$135:$CW$186,MATCH(AI$205,$A$135:$A$186,0),1):INDEX($B$135:$CW$186,MATCH(AI$205,$A$135:$A$186,0),100),$B189:$CW189,"="&amp;"x",$B$133:$CW$133,"="&amp;"N"),0)</f>
        <v>0</v>
      </c>
      <c r="AJ206">
        <f ca="1">IFERROR(SUMIFS(INDEX($B$135:$CW$186,MATCH(AJ$205,$A$135:$A$186,0),1):INDEX($B$135:$CW$186,MATCH(AJ$205,$A$135:$A$186,0),100),$B189:$CW189,"="&amp;"x",$B$133:$CW$133,"="&amp;"N"),0)</f>
        <v>0</v>
      </c>
      <c r="AK206">
        <f ca="1">IFERROR(SUMIFS(INDEX($B$135:$CW$186,MATCH(AK$205,$A$135:$A$186,0),1):INDEX($B$135:$CW$186,MATCH(AK$205,$A$135:$A$186,0),100),$B189:$CW189,"="&amp;"x",$B$133:$CW$133,"="&amp;"N"),0)</f>
        <v>0</v>
      </c>
      <c r="AL206">
        <f ca="1">IFERROR(SUMIFS(INDEX($B$135:$CW$186,MATCH(AL$205,$A$135:$A$186,0),1):INDEX($B$135:$CW$186,MATCH(AL$205,$A$135:$A$186,0),100),$B189:$CW189,"="&amp;"x",$B$133:$CW$133,"="&amp;"N"),0)</f>
        <v>0</v>
      </c>
      <c r="AM206">
        <f ca="1">IFERROR(SUMIFS(INDEX($B$135:$CW$186,MATCH(AM$205,$A$135:$A$186,0),1):INDEX($B$135:$CW$186,MATCH(AM$205,$A$135:$A$186,0),100),$B189:$CW189,"="&amp;"x",$B$133:$CW$133,"="&amp;"N"),0)</f>
        <v>0</v>
      </c>
      <c r="AN206">
        <f ca="1">IFERROR(SUMIFS(INDEX($B$135:$CW$186,MATCH(AN$205,$A$135:$A$186,0),1):INDEX($B$135:$CW$186,MATCH(AN$205,$A$135:$A$186,0),100),$B189:$CW189,"="&amp;"x",$B$133:$CW$133,"="&amp;"N"),0)</f>
        <v>0</v>
      </c>
      <c r="AO206">
        <f ca="1">IFERROR(SUMIFS(INDEX($B$135:$CW$186,MATCH(AO$205,$A$135:$A$186,0),1):INDEX($B$135:$CW$186,MATCH(AO$205,$A$135:$A$186,0),100),$B189:$CW189,"="&amp;"x",$B$133:$CW$133,"="&amp;"N"),0)</f>
        <v>0</v>
      </c>
      <c r="AP206">
        <f ca="1">IFERROR(SUMIFS(INDEX($B$135:$CW$186,MATCH(AP$205,$A$135:$A$186,0),1):INDEX($B$135:$CW$186,MATCH(AP$205,$A$135:$A$186,0),100),$B189:$CW189,"="&amp;"x",$B$133:$CW$133,"="&amp;"N"),0)</f>
        <v>0</v>
      </c>
      <c r="AQ206">
        <f ca="1">IFERROR(SUMIFS(INDEX($B$135:$CW$186,MATCH(AQ$205,$A$135:$A$186,0),1):INDEX($B$135:$CW$186,MATCH(AQ$205,$A$135:$A$186,0),100),$B189:$CW189,"="&amp;"x",$B$133:$CW$133,"="&amp;"N"),0)</f>
        <v>0</v>
      </c>
      <c r="AR206">
        <f ca="1">IFERROR(SUMIFS(INDEX($B$135:$CW$186,MATCH(AR$205,$A$135:$A$186,0),1):INDEX($B$135:$CW$186,MATCH(AR$205,$A$135:$A$186,0),100),$B189:$CW189,"="&amp;"x",$B$133:$CW$133,"="&amp;"N"),0)</f>
        <v>0</v>
      </c>
      <c r="AS206">
        <f ca="1">IFERROR(SUMIFS(INDEX($B$135:$CW$186,MATCH(AS$205,$A$135:$A$186,0),1):INDEX($B$135:$CW$186,MATCH(AS$205,$A$135:$A$186,0),100),$B189:$CW189,"="&amp;"x",$B$133:$CW$133,"="&amp;"N"),0)</f>
        <v>0</v>
      </c>
      <c r="AT206">
        <f ca="1">IFERROR(SUMIFS(INDEX($B$135:$CW$186,MATCH(AT$205,$A$135:$A$186,0),1):INDEX($B$135:$CW$186,MATCH(AT$205,$A$135:$A$186,0),100),$B189:$CW189,"="&amp;"x",$B$133:$CW$133,"="&amp;"N"),0)</f>
        <v>0</v>
      </c>
      <c r="AU206">
        <f ca="1">IFERROR(SUMIFS(INDEX($B$135:$CW$186,MATCH(AU$205,$A$135:$A$186,0),1):INDEX($B$135:$CW$186,MATCH(AU$205,$A$135:$A$186,0),100),$B189:$CW189,"="&amp;"x",$B$133:$CW$133,"="&amp;"N"),0)</f>
        <v>0</v>
      </c>
      <c r="AV206">
        <f ca="1">IFERROR(SUMIFS(INDEX($B$135:$CW$186,MATCH(AV$205,$A$135:$A$186,0),1):INDEX($B$135:$CW$186,MATCH(AV$205,$A$135:$A$186,0),100),$B189:$CW189,"="&amp;"x",$B$133:$CW$133,"="&amp;"N"),0)</f>
        <v>0</v>
      </c>
      <c r="AW206">
        <f ca="1">IFERROR(SUMIFS(INDEX($B$135:$CW$186,MATCH(AW$205,$A$135:$A$186,0),1):INDEX($B$135:$CW$186,MATCH(AW$205,$A$135:$A$186,0),100),$B189:$CW189,"="&amp;"x",$B$133:$CW$133,"="&amp;"N"),0)</f>
        <v>0</v>
      </c>
      <c r="AX206">
        <f ca="1">IFERROR(SUMIFS(INDEX($B$135:$CW$186,MATCH(AX$205,$A$135:$A$186,0),1):INDEX($B$135:$CW$186,MATCH(AX$205,$A$135:$A$186,0),100),$B189:$CW189,"="&amp;"x",$B$133:$CW$133,"="&amp;"N"),0)</f>
        <v>0</v>
      </c>
      <c r="AY206">
        <f ca="1">IFERROR(SUMIFS(INDEX($B$135:$CW$186,MATCH(AY$205,$A$135:$A$186,0),1):INDEX($B$135:$CW$186,MATCH(AY$205,$A$135:$A$186,0),100),$B189:$CW189,"="&amp;"x",$B$133:$CW$133,"="&amp;"N"),0)</f>
        <v>0</v>
      </c>
      <c r="AZ206">
        <f ca="1">IFERROR(SUMIFS(INDEX($B$135:$CW$186,MATCH(AZ$205,$A$135:$A$186,0),1):INDEX($B$135:$CW$186,MATCH(AZ$205,$A$135:$A$186,0),100),$B189:$CW189,"="&amp;"x",$B$133:$CW$133,"="&amp;"N"),0)</f>
        <v>0</v>
      </c>
      <c r="BA206">
        <f ca="1">IFERROR(SUMIFS(INDEX($B$135:$CW$186,MATCH(BA$205,$A$135:$A$186,0),1):INDEX($B$135:$CW$186,MATCH(BA$205,$A$135:$A$186,0),100),$B189:$CW189,"="&amp;"x",$B$133:$CW$133,"="&amp;"N"),0)</f>
        <v>0</v>
      </c>
      <c r="BC206">
        <f ca="1"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ca="1">IFERROR(SUMIFS(INDEX($B$135:$CW$186,MATCH(B$205,$A$135:$A$186,0),1):INDEX($B$135:$CW$186,MATCH(B$205,$A$135:$A$186,0),100),$B190:$CW190,"="&amp;"x",$B$133:$CW$133,"="&amp;"N"),0)</f>
        <v>0</v>
      </c>
      <c r="C207">
        <f ca="1">IFERROR(SUMIFS(INDEX($B$135:$CW$186,MATCH(C$205,$A$135:$A$186,0),1):INDEX($B$135:$CW$186,MATCH(C$205,$A$135:$A$186,0),100),$B190:$CW190,"="&amp;"x",$B$133:$CW$133,"="&amp;"N"),0)</f>
        <v>0</v>
      </c>
      <c r="D207">
        <f ca="1">IFERROR(SUMIFS(INDEX($B$135:$CW$186,MATCH(D$205,$A$135:$A$186,0),1):INDEX($B$135:$CW$186,MATCH(D$205,$A$135:$A$186,0),100),$B190:$CW190,"="&amp;"x",$B$133:$CW$133,"="&amp;"N"),0)</f>
        <v>0</v>
      </c>
      <c r="E207">
        <f ca="1">IFERROR(SUMIFS(INDEX($B$135:$CW$186,MATCH(E$205,$A$135:$A$186,0),1):INDEX($B$135:$CW$186,MATCH(E$205,$A$135:$A$186,0),100),$B190:$CW190,"="&amp;"x",$B$133:$CW$133,"="&amp;"N"),0)</f>
        <v>0</v>
      </c>
      <c r="F207">
        <f ca="1">IFERROR(SUMIFS(INDEX($B$135:$CW$186,MATCH(F$205,$A$135:$A$186,0),1):INDEX($B$135:$CW$186,MATCH(F$205,$A$135:$A$186,0),100),$B190:$CW190,"="&amp;"x",$B$133:$CW$133,"="&amp;"N"),0)</f>
        <v>0</v>
      </c>
      <c r="G207">
        <f ca="1">IFERROR(SUMIFS(INDEX($B$135:$CW$186,MATCH(G$205,$A$135:$A$186,0),1):INDEX($B$135:$CW$186,MATCH(G$205,$A$135:$A$186,0),100),$B190:$CW190,"="&amp;"x",$B$133:$CW$133,"="&amp;"N"),0)</f>
        <v>0</v>
      </c>
      <c r="H207">
        <f ca="1">IFERROR(SUMIFS(INDEX($B$135:$CW$186,MATCH(H$205,$A$135:$A$186,0),1):INDEX($B$135:$CW$186,MATCH(H$205,$A$135:$A$186,0),100),$B190:$CW190,"="&amp;"x",$B$133:$CW$133,"="&amp;"N"),0)</f>
        <v>0</v>
      </c>
      <c r="I207">
        <f ca="1">IFERROR(SUMIFS(INDEX($B$135:$CW$186,MATCH(I$205,$A$135:$A$186,0),1):INDEX($B$135:$CW$186,MATCH(I$205,$A$135:$A$186,0),100),$B190:$CW190,"="&amp;"x",$B$133:$CW$133,"="&amp;"N"),0)</f>
        <v>0</v>
      </c>
      <c r="J207">
        <f ca="1">IFERROR(SUMIFS(INDEX($B$135:$CW$186,MATCH(J$205,$A$135:$A$186,0),1):INDEX($B$135:$CW$186,MATCH(J$205,$A$135:$A$186,0),100),$B190:$CW190,"="&amp;"x",$B$133:$CW$133,"="&amp;"N"),0)</f>
        <v>0</v>
      </c>
      <c r="K207">
        <f ca="1">IFERROR(SUMIFS(INDEX($B$135:$CW$186,MATCH(K$205,$A$135:$A$186,0),1):INDEX($B$135:$CW$186,MATCH(K$205,$A$135:$A$186,0),100),$B190:$CW190,"="&amp;"x",$B$133:$CW$133,"="&amp;"N"),0)</f>
        <v>0</v>
      </c>
      <c r="L207">
        <f ca="1">IFERROR(SUMIFS(INDEX($B$135:$CW$186,MATCH(L$205,$A$135:$A$186,0),1):INDEX($B$135:$CW$186,MATCH(L$205,$A$135:$A$186,0),100),$B190:$CW190,"="&amp;"x",$B$133:$CW$133,"="&amp;"N"),0)</f>
        <v>0</v>
      </c>
      <c r="M207">
        <f ca="1">IFERROR(SUMIFS(INDEX($B$135:$CW$186,MATCH(M$205,$A$135:$A$186,0),1):INDEX($B$135:$CW$186,MATCH(M$205,$A$135:$A$186,0),100),$B190:$CW190,"="&amp;"x",$B$133:$CW$133,"="&amp;"N"),0)</f>
        <v>0</v>
      </c>
      <c r="N207">
        <f ca="1">IFERROR(SUMIFS(INDEX($B$135:$CW$186,MATCH(N$205,$A$135:$A$186,0),1):INDEX($B$135:$CW$186,MATCH(N$205,$A$135:$A$186,0),100),$B190:$CW190,"="&amp;"x",$B$133:$CW$133,"="&amp;"N"),0)</f>
        <v>0</v>
      </c>
      <c r="O207">
        <f ca="1">IFERROR(SUMIFS(INDEX($B$135:$CW$186,MATCH(O$205,$A$135:$A$186,0),1):INDEX($B$135:$CW$186,MATCH(O$205,$A$135:$A$186,0),100),$B190:$CW190,"="&amp;"x",$B$133:$CW$133,"="&amp;"N"),0)</f>
        <v>0</v>
      </c>
      <c r="P207">
        <f ca="1">IFERROR(SUMIFS(INDEX($B$135:$CW$186,MATCH(P$205,$A$135:$A$186,0),1):INDEX($B$135:$CW$186,MATCH(P$205,$A$135:$A$186,0),100),$B190:$CW190,"="&amp;"x",$B$133:$CW$133,"="&amp;"N"),0)</f>
        <v>0</v>
      </c>
      <c r="Q207">
        <f ca="1">IFERROR(SUMIFS(INDEX($B$135:$CW$186,MATCH(Q$205,$A$135:$A$186,0),1):INDEX($B$135:$CW$186,MATCH(Q$205,$A$135:$A$186,0),100),$B190:$CW190,"="&amp;"x",$B$133:$CW$133,"="&amp;"N"),0)</f>
        <v>0</v>
      </c>
      <c r="R207">
        <f ca="1">IFERROR(SUMIFS(INDEX($B$135:$CW$186,MATCH(R$205,$A$135:$A$186,0),1):INDEX($B$135:$CW$186,MATCH(R$205,$A$135:$A$186,0),100),$B190:$CW190,"="&amp;"x",$B$133:$CW$133,"="&amp;"N"),0)</f>
        <v>0</v>
      </c>
      <c r="S207">
        <f ca="1">IFERROR(SUMIFS(INDEX($B$135:$CW$186,MATCH(S$205,$A$135:$A$186,0),1):INDEX($B$135:$CW$186,MATCH(S$205,$A$135:$A$186,0),100),$B190:$CW190,"="&amp;"x",$B$133:$CW$133,"="&amp;"N"),0)</f>
        <v>0</v>
      </c>
      <c r="T207">
        <f ca="1">IFERROR(SUMIFS(INDEX($B$135:$CW$186,MATCH(T$205,$A$135:$A$186,0),1):INDEX($B$135:$CW$186,MATCH(T$205,$A$135:$A$186,0),100),$B190:$CW190,"="&amp;"x",$B$133:$CW$133,"="&amp;"N"),0)</f>
        <v>0</v>
      </c>
      <c r="U207">
        <f ca="1">IFERROR(SUMIFS(INDEX($B$135:$CW$186,MATCH(U$205,$A$135:$A$186,0),1):INDEX($B$135:$CW$186,MATCH(U$205,$A$135:$A$186,0),100),$B190:$CW190,"="&amp;"x",$B$133:$CW$133,"="&amp;"N"),0)</f>
        <v>0</v>
      </c>
      <c r="V207">
        <f ca="1">IFERROR(SUMIFS(INDEX($B$135:$CW$186,MATCH(V$205,$A$135:$A$186,0),1):INDEX($B$135:$CW$186,MATCH(V$205,$A$135:$A$186,0),100),$B190:$CW190,"="&amp;"x",$B$133:$CW$133,"="&amp;"N"),0)</f>
        <v>0</v>
      </c>
      <c r="W207">
        <f ca="1">IFERROR(SUMIFS(INDEX($B$135:$CW$186,MATCH(W$205,$A$135:$A$186,0),1):INDEX($B$135:$CW$186,MATCH(W$205,$A$135:$A$186,0),100),$B190:$CW190,"="&amp;"x",$B$133:$CW$133,"="&amp;"N"),0)</f>
        <v>0</v>
      </c>
      <c r="X207">
        <f ca="1">IFERROR(SUMIFS(INDEX($B$135:$CW$186,MATCH(X$205,$A$135:$A$186,0),1):INDEX($B$135:$CW$186,MATCH(X$205,$A$135:$A$186,0),100),$B190:$CW190,"="&amp;"x",$B$133:$CW$133,"="&amp;"N"),0)</f>
        <v>0</v>
      </c>
      <c r="Y207">
        <f ca="1">IFERROR(SUMIFS(INDEX($B$135:$CW$186,MATCH(Y$205,$A$135:$A$186,0),1):INDEX($B$135:$CW$186,MATCH(Y$205,$A$135:$A$186,0),100),$B190:$CW190,"="&amp;"x",$B$133:$CW$133,"="&amp;"N"),0)</f>
        <v>0</v>
      </c>
      <c r="Z207">
        <f ca="1">IFERROR(SUMIFS(INDEX($B$135:$CW$186,MATCH(Z$205,$A$135:$A$186,0),1):INDEX($B$135:$CW$186,MATCH(Z$205,$A$135:$A$186,0),100),$B190:$CW190,"="&amp;"x",$B$133:$CW$133,"="&amp;"N"),0)</f>
        <v>0</v>
      </c>
      <c r="AA207">
        <f ca="1">IFERROR(SUMIFS(INDEX($B$135:$CW$186,MATCH(AA$205,$A$135:$A$186,0),1):INDEX($B$135:$CW$186,MATCH(AA$205,$A$135:$A$186,0),100),$B190:$CW190,"="&amp;"x",$B$133:$CW$133,"="&amp;"N"),0)</f>
        <v>0</v>
      </c>
      <c r="AB207">
        <f ca="1">IFERROR(SUMIFS(INDEX($B$135:$CW$186,MATCH(AB$205,$A$135:$A$186,0),1):INDEX($B$135:$CW$186,MATCH(AB$205,$A$135:$A$186,0),100),$B190:$CW190,"="&amp;"x",$B$133:$CW$133,"="&amp;"N"),0)</f>
        <v>0</v>
      </c>
      <c r="AC207">
        <f ca="1">IFERROR(SUMIFS(INDEX($B$135:$CW$186,MATCH(AC$205,$A$135:$A$186,0),1):INDEX($B$135:$CW$186,MATCH(AC$205,$A$135:$A$186,0),100),$B190:$CW190,"="&amp;"x",$B$133:$CW$133,"="&amp;"N"),0)</f>
        <v>0</v>
      </c>
      <c r="AD207">
        <f ca="1">IFERROR(SUMIFS(INDEX($B$135:$CW$186,MATCH(AD$205,$A$135:$A$186,0),1):INDEX($B$135:$CW$186,MATCH(AD$205,$A$135:$A$186,0),100),$B190:$CW190,"="&amp;"x",$B$133:$CW$133,"="&amp;"N"),0)</f>
        <v>0</v>
      </c>
      <c r="AE207">
        <f ca="1">IFERROR(SUMIFS(INDEX($B$135:$CW$186,MATCH(AE$205,$A$135:$A$186,0),1):INDEX($B$135:$CW$186,MATCH(AE$205,$A$135:$A$186,0),100),$B190:$CW190,"="&amp;"x",$B$133:$CW$133,"="&amp;"N"),0)</f>
        <v>0</v>
      </c>
      <c r="AF207">
        <f ca="1">IFERROR(SUMIFS(INDEX($B$135:$CW$186,MATCH(AF$205,$A$135:$A$186,0),1):INDEX($B$135:$CW$186,MATCH(AF$205,$A$135:$A$186,0),100),$B190:$CW190,"="&amp;"x",$B$133:$CW$133,"="&amp;"N"),0)</f>
        <v>0</v>
      </c>
      <c r="AG207">
        <f ca="1">IFERROR(SUMIFS(INDEX($B$135:$CW$186,MATCH(AG$205,$A$135:$A$186,0),1):INDEX($B$135:$CW$186,MATCH(AG$205,$A$135:$A$186,0),100),$B190:$CW190,"="&amp;"x",$B$133:$CW$133,"="&amp;"N"),0)</f>
        <v>0</v>
      </c>
      <c r="AH207">
        <f ca="1">IFERROR(SUMIFS(INDEX($B$135:$CW$186,MATCH(AH$205,$A$135:$A$186,0),1):INDEX($B$135:$CW$186,MATCH(AH$205,$A$135:$A$186,0),100),$B190:$CW190,"="&amp;"x",$B$133:$CW$133,"="&amp;"N"),0)</f>
        <v>0</v>
      </c>
      <c r="AI207">
        <f ca="1">IFERROR(SUMIFS(INDEX($B$135:$CW$186,MATCH(AI$205,$A$135:$A$186,0),1):INDEX($B$135:$CW$186,MATCH(AI$205,$A$135:$A$186,0),100),$B190:$CW190,"="&amp;"x",$B$133:$CW$133,"="&amp;"N"),0)</f>
        <v>0</v>
      </c>
      <c r="AJ207">
        <f ca="1">IFERROR(SUMIFS(INDEX($B$135:$CW$186,MATCH(AJ$205,$A$135:$A$186,0),1):INDEX($B$135:$CW$186,MATCH(AJ$205,$A$135:$A$186,0),100),$B190:$CW190,"="&amp;"x",$B$133:$CW$133,"="&amp;"N"),0)</f>
        <v>0</v>
      </c>
      <c r="AK207">
        <f ca="1">IFERROR(SUMIFS(INDEX($B$135:$CW$186,MATCH(AK$205,$A$135:$A$186,0),1):INDEX($B$135:$CW$186,MATCH(AK$205,$A$135:$A$186,0),100),$B190:$CW190,"="&amp;"x",$B$133:$CW$133,"="&amp;"N"),0)</f>
        <v>0</v>
      </c>
      <c r="AL207">
        <f ca="1">IFERROR(SUMIFS(INDEX($B$135:$CW$186,MATCH(AL$205,$A$135:$A$186,0),1):INDEX($B$135:$CW$186,MATCH(AL$205,$A$135:$A$186,0),100),$B190:$CW190,"="&amp;"x",$B$133:$CW$133,"="&amp;"N"),0)</f>
        <v>0</v>
      </c>
      <c r="AM207">
        <f ca="1">IFERROR(SUMIFS(INDEX($B$135:$CW$186,MATCH(AM$205,$A$135:$A$186,0),1):INDEX($B$135:$CW$186,MATCH(AM$205,$A$135:$A$186,0),100),$B190:$CW190,"="&amp;"x",$B$133:$CW$133,"="&amp;"N"),0)</f>
        <v>0</v>
      </c>
      <c r="AN207">
        <f ca="1">IFERROR(SUMIFS(INDEX($B$135:$CW$186,MATCH(AN$205,$A$135:$A$186,0),1):INDEX($B$135:$CW$186,MATCH(AN$205,$A$135:$A$186,0),100),$B190:$CW190,"="&amp;"x",$B$133:$CW$133,"="&amp;"N"),0)</f>
        <v>0</v>
      </c>
      <c r="AO207">
        <f ca="1">IFERROR(SUMIFS(INDEX($B$135:$CW$186,MATCH(AO$205,$A$135:$A$186,0),1):INDEX($B$135:$CW$186,MATCH(AO$205,$A$135:$A$186,0),100),$B190:$CW190,"="&amp;"x",$B$133:$CW$133,"="&amp;"N"),0)</f>
        <v>0</v>
      </c>
      <c r="AP207">
        <f ca="1">IFERROR(SUMIFS(INDEX($B$135:$CW$186,MATCH(AP$205,$A$135:$A$186,0),1):INDEX($B$135:$CW$186,MATCH(AP$205,$A$135:$A$186,0),100),$B190:$CW190,"="&amp;"x",$B$133:$CW$133,"="&amp;"N"),0)</f>
        <v>0</v>
      </c>
      <c r="AQ207">
        <f ca="1">IFERROR(SUMIFS(INDEX($B$135:$CW$186,MATCH(AQ$205,$A$135:$A$186,0),1):INDEX($B$135:$CW$186,MATCH(AQ$205,$A$135:$A$186,0),100),$B190:$CW190,"="&amp;"x",$B$133:$CW$133,"="&amp;"N"),0)</f>
        <v>0</v>
      </c>
      <c r="AR207">
        <f ca="1">IFERROR(SUMIFS(INDEX($B$135:$CW$186,MATCH(AR$205,$A$135:$A$186,0),1):INDEX($B$135:$CW$186,MATCH(AR$205,$A$135:$A$186,0),100),$B190:$CW190,"="&amp;"x",$B$133:$CW$133,"="&amp;"N"),0)</f>
        <v>0</v>
      </c>
      <c r="AS207">
        <f ca="1">IFERROR(SUMIFS(INDEX($B$135:$CW$186,MATCH(AS$205,$A$135:$A$186,0),1):INDEX($B$135:$CW$186,MATCH(AS$205,$A$135:$A$186,0),100),$B190:$CW190,"="&amp;"x",$B$133:$CW$133,"="&amp;"N"),0)</f>
        <v>0</v>
      </c>
      <c r="AT207">
        <f ca="1">IFERROR(SUMIFS(INDEX($B$135:$CW$186,MATCH(AT$205,$A$135:$A$186,0),1):INDEX($B$135:$CW$186,MATCH(AT$205,$A$135:$A$186,0),100),$B190:$CW190,"="&amp;"x",$B$133:$CW$133,"="&amp;"N"),0)</f>
        <v>0</v>
      </c>
      <c r="AU207">
        <f ca="1">IFERROR(SUMIFS(INDEX($B$135:$CW$186,MATCH(AU$205,$A$135:$A$186,0),1):INDEX($B$135:$CW$186,MATCH(AU$205,$A$135:$A$186,0),100),$B190:$CW190,"="&amp;"x",$B$133:$CW$133,"="&amp;"N"),0)</f>
        <v>0</v>
      </c>
      <c r="AV207">
        <f ca="1">IFERROR(SUMIFS(INDEX($B$135:$CW$186,MATCH(AV$205,$A$135:$A$186,0),1):INDEX($B$135:$CW$186,MATCH(AV$205,$A$135:$A$186,0),100),$B190:$CW190,"="&amp;"x",$B$133:$CW$133,"="&amp;"N"),0)</f>
        <v>0</v>
      </c>
      <c r="AW207">
        <f ca="1">IFERROR(SUMIFS(INDEX($B$135:$CW$186,MATCH(AW$205,$A$135:$A$186,0),1):INDEX($B$135:$CW$186,MATCH(AW$205,$A$135:$A$186,0),100),$B190:$CW190,"="&amp;"x",$B$133:$CW$133,"="&amp;"N"),0)</f>
        <v>0</v>
      </c>
      <c r="AX207">
        <f ca="1">IFERROR(SUMIFS(INDEX($B$135:$CW$186,MATCH(AX$205,$A$135:$A$186,0),1):INDEX($B$135:$CW$186,MATCH(AX$205,$A$135:$A$186,0),100),$B190:$CW190,"="&amp;"x",$B$133:$CW$133,"="&amp;"N"),0)</f>
        <v>0</v>
      </c>
      <c r="AY207">
        <f ca="1">IFERROR(SUMIFS(INDEX($B$135:$CW$186,MATCH(AY$205,$A$135:$A$186,0),1):INDEX($B$135:$CW$186,MATCH(AY$205,$A$135:$A$186,0),100),$B190:$CW190,"="&amp;"x",$B$133:$CW$133,"="&amp;"N"),0)</f>
        <v>0</v>
      </c>
      <c r="AZ207">
        <f ca="1">IFERROR(SUMIFS(INDEX($B$135:$CW$186,MATCH(AZ$205,$A$135:$A$186,0),1):INDEX($B$135:$CW$186,MATCH(AZ$205,$A$135:$A$186,0),100),$B190:$CW190,"="&amp;"x",$B$133:$CW$133,"="&amp;"N"),0)</f>
        <v>0</v>
      </c>
      <c r="BA207">
        <f ca="1">IFERROR(SUMIFS(INDEX($B$135:$CW$186,MATCH(BA$205,$A$135:$A$186,0),1):INDEX($B$135:$CW$186,MATCH(BA$205,$A$135:$A$186,0),100),$B190:$CW190,"="&amp;"x",$B$133:$CW$133,"="&amp;"N"),0)</f>
        <v>0</v>
      </c>
      <c r="BC207">
        <f t="shared" ref="BC207:BC221" ca="1" si="40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ca="1">IFERROR(SUMIFS(INDEX($B$135:$CW$186,MATCH(B$205,$A$135:$A$186,0),1):INDEX($B$135:$CW$186,MATCH(B$205,$A$135:$A$186,0),100),$B191:$CW191,"="&amp;"x",$B$133:$CW$133,"="&amp;"N"),0)</f>
        <v>0</v>
      </c>
      <c r="C208">
        <f ca="1">IFERROR(SUMIFS(INDEX($B$135:$CW$186,MATCH(C$205,$A$135:$A$186,0),1):INDEX($B$135:$CW$186,MATCH(C$205,$A$135:$A$186,0),100),$B191:$CW191,"="&amp;"x",$B$133:$CW$133,"="&amp;"N"),0)</f>
        <v>0</v>
      </c>
      <c r="D208">
        <f ca="1">IFERROR(SUMIFS(INDEX($B$135:$CW$186,MATCH(D$205,$A$135:$A$186,0),1):INDEX($B$135:$CW$186,MATCH(D$205,$A$135:$A$186,0),100),$B191:$CW191,"="&amp;"x",$B$133:$CW$133,"="&amp;"N"),0)</f>
        <v>0</v>
      </c>
      <c r="E208">
        <f ca="1">IFERROR(SUMIFS(INDEX($B$135:$CW$186,MATCH(E$205,$A$135:$A$186,0),1):INDEX($B$135:$CW$186,MATCH(E$205,$A$135:$A$186,0),100),$B191:$CW191,"="&amp;"x",$B$133:$CW$133,"="&amp;"N"),0)</f>
        <v>0</v>
      </c>
      <c r="F208">
        <f ca="1">IFERROR(SUMIFS(INDEX($B$135:$CW$186,MATCH(F$205,$A$135:$A$186,0),1):INDEX($B$135:$CW$186,MATCH(F$205,$A$135:$A$186,0),100),$B191:$CW191,"="&amp;"x",$B$133:$CW$133,"="&amp;"N"),0)</f>
        <v>0</v>
      </c>
      <c r="G208">
        <f ca="1">IFERROR(SUMIFS(INDEX($B$135:$CW$186,MATCH(G$205,$A$135:$A$186,0),1):INDEX($B$135:$CW$186,MATCH(G$205,$A$135:$A$186,0),100),$B191:$CW191,"="&amp;"x",$B$133:$CW$133,"="&amp;"N"),0)</f>
        <v>0</v>
      </c>
      <c r="H208">
        <f ca="1">IFERROR(SUMIFS(INDEX($B$135:$CW$186,MATCH(H$205,$A$135:$A$186,0),1):INDEX($B$135:$CW$186,MATCH(H$205,$A$135:$A$186,0),100),$B191:$CW191,"="&amp;"x",$B$133:$CW$133,"="&amp;"N"),0)</f>
        <v>0</v>
      </c>
      <c r="I208">
        <f ca="1">IFERROR(SUMIFS(INDEX($B$135:$CW$186,MATCH(I$205,$A$135:$A$186,0),1):INDEX($B$135:$CW$186,MATCH(I$205,$A$135:$A$186,0),100),$B191:$CW191,"="&amp;"x",$B$133:$CW$133,"="&amp;"N"),0)</f>
        <v>0</v>
      </c>
      <c r="J208">
        <f ca="1">IFERROR(SUMIFS(INDEX($B$135:$CW$186,MATCH(J$205,$A$135:$A$186,0),1):INDEX($B$135:$CW$186,MATCH(J$205,$A$135:$A$186,0),100),$B191:$CW191,"="&amp;"x",$B$133:$CW$133,"="&amp;"N"),0)</f>
        <v>0</v>
      </c>
      <c r="K208">
        <f ca="1">IFERROR(SUMIFS(INDEX($B$135:$CW$186,MATCH(K$205,$A$135:$A$186,0),1):INDEX($B$135:$CW$186,MATCH(K$205,$A$135:$A$186,0),100),$B191:$CW191,"="&amp;"x",$B$133:$CW$133,"="&amp;"N"),0)</f>
        <v>0</v>
      </c>
      <c r="L208">
        <f ca="1">IFERROR(SUMIFS(INDEX($B$135:$CW$186,MATCH(L$205,$A$135:$A$186,0),1):INDEX($B$135:$CW$186,MATCH(L$205,$A$135:$A$186,0),100),$B191:$CW191,"="&amp;"x",$B$133:$CW$133,"="&amp;"N"),0)</f>
        <v>0</v>
      </c>
      <c r="M208">
        <f ca="1">IFERROR(SUMIFS(INDEX($B$135:$CW$186,MATCH(M$205,$A$135:$A$186,0),1):INDEX($B$135:$CW$186,MATCH(M$205,$A$135:$A$186,0),100),$B191:$CW191,"="&amp;"x",$B$133:$CW$133,"="&amp;"N"),0)</f>
        <v>0</v>
      </c>
      <c r="N208">
        <f ca="1">IFERROR(SUMIFS(INDEX($B$135:$CW$186,MATCH(N$205,$A$135:$A$186,0),1):INDEX($B$135:$CW$186,MATCH(N$205,$A$135:$A$186,0),100),$B191:$CW191,"="&amp;"x",$B$133:$CW$133,"="&amp;"N"),0)</f>
        <v>0</v>
      </c>
      <c r="O208">
        <f ca="1">IFERROR(SUMIFS(INDEX($B$135:$CW$186,MATCH(O$205,$A$135:$A$186,0),1):INDEX($B$135:$CW$186,MATCH(O$205,$A$135:$A$186,0),100),$B191:$CW191,"="&amp;"x",$B$133:$CW$133,"="&amp;"N"),0)</f>
        <v>0</v>
      </c>
      <c r="P208">
        <f ca="1">IFERROR(SUMIFS(INDEX($B$135:$CW$186,MATCH(P$205,$A$135:$A$186,0),1):INDEX($B$135:$CW$186,MATCH(P$205,$A$135:$A$186,0),100),$B191:$CW191,"="&amp;"x",$B$133:$CW$133,"="&amp;"N"),0)</f>
        <v>0</v>
      </c>
      <c r="Q208">
        <f ca="1">IFERROR(SUMIFS(INDEX($B$135:$CW$186,MATCH(Q$205,$A$135:$A$186,0),1):INDEX($B$135:$CW$186,MATCH(Q$205,$A$135:$A$186,0),100),$B191:$CW191,"="&amp;"x",$B$133:$CW$133,"="&amp;"N"),0)</f>
        <v>0</v>
      </c>
      <c r="R208">
        <f ca="1">IFERROR(SUMIFS(INDEX($B$135:$CW$186,MATCH(R$205,$A$135:$A$186,0),1):INDEX($B$135:$CW$186,MATCH(R$205,$A$135:$A$186,0),100),$B191:$CW191,"="&amp;"x",$B$133:$CW$133,"="&amp;"N"),0)</f>
        <v>0</v>
      </c>
      <c r="S208">
        <f ca="1">IFERROR(SUMIFS(INDEX($B$135:$CW$186,MATCH(S$205,$A$135:$A$186,0),1):INDEX($B$135:$CW$186,MATCH(S$205,$A$135:$A$186,0),100),$B191:$CW191,"="&amp;"x",$B$133:$CW$133,"="&amp;"N"),0)</f>
        <v>0</v>
      </c>
      <c r="T208">
        <f ca="1">IFERROR(SUMIFS(INDEX($B$135:$CW$186,MATCH(T$205,$A$135:$A$186,0),1):INDEX($B$135:$CW$186,MATCH(T$205,$A$135:$A$186,0),100),$B191:$CW191,"="&amp;"x",$B$133:$CW$133,"="&amp;"N"),0)</f>
        <v>0</v>
      </c>
      <c r="U208">
        <f ca="1">IFERROR(SUMIFS(INDEX($B$135:$CW$186,MATCH(U$205,$A$135:$A$186,0),1):INDEX($B$135:$CW$186,MATCH(U$205,$A$135:$A$186,0),100),$B191:$CW191,"="&amp;"x",$B$133:$CW$133,"="&amp;"N"),0)</f>
        <v>0</v>
      </c>
      <c r="V208">
        <f ca="1">IFERROR(SUMIFS(INDEX($B$135:$CW$186,MATCH(V$205,$A$135:$A$186,0),1):INDEX($B$135:$CW$186,MATCH(V$205,$A$135:$A$186,0),100),$B191:$CW191,"="&amp;"x",$B$133:$CW$133,"="&amp;"N"),0)</f>
        <v>0</v>
      </c>
      <c r="W208">
        <f ca="1">IFERROR(SUMIFS(INDEX($B$135:$CW$186,MATCH(W$205,$A$135:$A$186,0),1):INDEX($B$135:$CW$186,MATCH(W$205,$A$135:$A$186,0),100),$B191:$CW191,"="&amp;"x",$B$133:$CW$133,"="&amp;"N"),0)</f>
        <v>0</v>
      </c>
      <c r="X208">
        <f ca="1">IFERROR(SUMIFS(INDEX($B$135:$CW$186,MATCH(X$205,$A$135:$A$186,0),1):INDEX($B$135:$CW$186,MATCH(X$205,$A$135:$A$186,0),100),$B191:$CW191,"="&amp;"x",$B$133:$CW$133,"="&amp;"N"),0)</f>
        <v>0</v>
      </c>
      <c r="Y208">
        <f ca="1">IFERROR(SUMIFS(INDEX($B$135:$CW$186,MATCH(Y$205,$A$135:$A$186,0),1):INDEX($B$135:$CW$186,MATCH(Y$205,$A$135:$A$186,0),100),$B191:$CW191,"="&amp;"x",$B$133:$CW$133,"="&amp;"N"),0)</f>
        <v>0</v>
      </c>
      <c r="Z208">
        <f ca="1">IFERROR(SUMIFS(INDEX($B$135:$CW$186,MATCH(Z$205,$A$135:$A$186,0),1):INDEX($B$135:$CW$186,MATCH(Z$205,$A$135:$A$186,0),100),$B191:$CW191,"="&amp;"x",$B$133:$CW$133,"="&amp;"N"),0)</f>
        <v>0</v>
      </c>
      <c r="AA208">
        <f ca="1">IFERROR(SUMIFS(INDEX($B$135:$CW$186,MATCH(AA$205,$A$135:$A$186,0),1):INDEX($B$135:$CW$186,MATCH(AA$205,$A$135:$A$186,0),100),$B191:$CW191,"="&amp;"x",$B$133:$CW$133,"="&amp;"N"),0)</f>
        <v>0</v>
      </c>
      <c r="AB208">
        <f ca="1">IFERROR(SUMIFS(INDEX($B$135:$CW$186,MATCH(AB$205,$A$135:$A$186,0),1):INDEX($B$135:$CW$186,MATCH(AB$205,$A$135:$A$186,0),100),$B191:$CW191,"="&amp;"x",$B$133:$CW$133,"="&amp;"N"),0)</f>
        <v>0</v>
      </c>
      <c r="AC208">
        <f ca="1">IFERROR(SUMIFS(INDEX($B$135:$CW$186,MATCH(AC$205,$A$135:$A$186,0),1):INDEX($B$135:$CW$186,MATCH(AC$205,$A$135:$A$186,0),100),$B191:$CW191,"="&amp;"x",$B$133:$CW$133,"="&amp;"N"),0)</f>
        <v>0</v>
      </c>
      <c r="AD208">
        <f ca="1">IFERROR(SUMIFS(INDEX($B$135:$CW$186,MATCH(AD$205,$A$135:$A$186,0),1):INDEX($B$135:$CW$186,MATCH(AD$205,$A$135:$A$186,0),100),$B191:$CW191,"="&amp;"x",$B$133:$CW$133,"="&amp;"N"),0)</f>
        <v>0</v>
      </c>
      <c r="AE208">
        <f ca="1">IFERROR(SUMIFS(INDEX($B$135:$CW$186,MATCH(AE$205,$A$135:$A$186,0),1):INDEX($B$135:$CW$186,MATCH(AE$205,$A$135:$A$186,0),100),$B191:$CW191,"="&amp;"x",$B$133:$CW$133,"="&amp;"N"),0)</f>
        <v>0</v>
      </c>
      <c r="AF208">
        <f ca="1">IFERROR(SUMIFS(INDEX($B$135:$CW$186,MATCH(AF$205,$A$135:$A$186,0),1):INDEX($B$135:$CW$186,MATCH(AF$205,$A$135:$A$186,0),100),$B191:$CW191,"="&amp;"x",$B$133:$CW$133,"="&amp;"N"),0)</f>
        <v>0</v>
      </c>
      <c r="AG208">
        <f ca="1">IFERROR(SUMIFS(INDEX($B$135:$CW$186,MATCH(AG$205,$A$135:$A$186,0),1):INDEX($B$135:$CW$186,MATCH(AG$205,$A$135:$A$186,0),100),$B191:$CW191,"="&amp;"x",$B$133:$CW$133,"="&amp;"N"),0)</f>
        <v>0</v>
      </c>
      <c r="AH208">
        <f ca="1">IFERROR(SUMIFS(INDEX($B$135:$CW$186,MATCH(AH$205,$A$135:$A$186,0),1):INDEX($B$135:$CW$186,MATCH(AH$205,$A$135:$A$186,0),100),$B191:$CW191,"="&amp;"x",$B$133:$CW$133,"="&amp;"N"),0)</f>
        <v>0</v>
      </c>
      <c r="AI208">
        <f ca="1">IFERROR(SUMIFS(INDEX($B$135:$CW$186,MATCH(AI$205,$A$135:$A$186,0),1):INDEX($B$135:$CW$186,MATCH(AI$205,$A$135:$A$186,0),100),$B191:$CW191,"="&amp;"x",$B$133:$CW$133,"="&amp;"N"),0)</f>
        <v>0</v>
      </c>
      <c r="AJ208">
        <f ca="1">IFERROR(SUMIFS(INDEX($B$135:$CW$186,MATCH(AJ$205,$A$135:$A$186,0),1):INDEX($B$135:$CW$186,MATCH(AJ$205,$A$135:$A$186,0),100),$B191:$CW191,"="&amp;"x",$B$133:$CW$133,"="&amp;"N"),0)</f>
        <v>0</v>
      </c>
      <c r="AK208">
        <f ca="1">IFERROR(SUMIFS(INDEX($B$135:$CW$186,MATCH(AK$205,$A$135:$A$186,0),1):INDEX($B$135:$CW$186,MATCH(AK$205,$A$135:$A$186,0),100),$B191:$CW191,"="&amp;"x",$B$133:$CW$133,"="&amp;"N"),0)</f>
        <v>0</v>
      </c>
      <c r="AL208">
        <f ca="1">IFERROR(SUMIFS(INDEX($B$135:$CW$186,MATCH(AL$205,$A$135:$A$186,0),1):INDEX($B$135:$CW$186,MATCH(AL$205,$A$135:$A$186,0),100),$B191:$CW191,"="&amp;"x",$B$133:$CW$133,"="&amp;"N"),0)</f>
        <v>0</v>
      </c>
      <c r="AM208">
        <f ca="1">IFERROR(SUMIFS(INDEX($B$135:$CW$186,MATCH(AM$205,$A$135:$A$186,0),1):INDEX($B$135:$CW$186,MATCH(AM$205,$A$135:$A$186,0),100),$B191:$CW191,"="&amp;"x",$B$133:$CW$133,"="&amp;"N"),0)</f>
        <v>0</v>
      </c>
      <c r="AN208">
        <f ca="1">IFERROR(SUMIFS(INDEX($B$135:$CW$186,MATCH(AN$205,$A$135:$A$186,0),1):INDEX($B$135:$CW$186,MATCH(AN$205,$A$135:$A$186,0),100),$B191:$CW191,"="&amp;"x",$B$133:$CW$133,"="&amp;"N"),0)</f>
        <v>0</v>
      </c>
      <c r="AO208">
        <f ca="1">IFERROR(SUMIFS(INDEX($B$135:$CW$186,MATCH(AO$205,$A$135:$A$186,0),1):INDEX($B$135:$CW$186,MATCH(AO$205,$A$135:$A$186,0),100),$B191:$CW191,"="&amp;"x",$B$133:$CW$133,"="&amp;"N"),0)</f>
        <v>0</v>
      </c>
      <c r="AP208">
        <f ca="1">IFERROR(SUMIFS(INDEX($B$135:$CW$186,MATCH(AP$205,$A$135:$A$186,0),1):INDEX($B$135:$CW$186,MATCH(AP$205,$A$135:$A$186,0),100),$B191:$CW191,"="&amp;"x",$B$133:$CW$133,"="&amp;"N"),0)</f>
        <v>0</v>
      </c>
      <c r="AQ208">
        <f ca="1">IFERROR(SUMIFS(INDEX($B$135:$CW$186,MATCH(AQ$205,$A$135:$A$186,0),1):INDEX($B$135:$CW$186,MATCH(AQ$205,$A$135:$A$186,0),100),$B191:$CW191,"="&amp;"x",$B$133:$CW$133,"="&amp;"N"),0)</f>
        <v>0</v>
      </c>
      <c r="AR208">
        <f ca="1">IFERROR(SUMIFS(INDEX($B$135:$CW$186,MATCH(AR$205,$A$135:$A$186,0),1):INDEX($B$135:$CW$186,MATCH(AR$205,$A$135:$A$186,0),100),$B191:$CW191,"="&amp;"x",$B$133:$CW$133,"="&amp;"N"),0)</f>
        <v>0</v>
      </c>
      <c r="AS208">
        <f ca="1">IFERROR(SUMIFS(INDEX($B$135:$CW$186,MATCH(AS$205,$A$135:$A$186,0),1):INDEX($B$135:$CW$186,MATCH(AS$205,$A$135:$A$186,0),100),$B191:$CW191,"="&amp;"x",$B$133:$CW$133,"="&amp;"N"),0)</f>
        <v>0</v>
      </c>
      <c r="AT208">
        <f ca="1">IFERROR(SUMIFS(INDEX($B$135:$CW$186,MATCH(AT$205,$A$135:$A$186,0),1):INDEX($B$135:$CW$186,MATCH(AT$205,$A$135:$A$186,0),100),$B191:$CW191,"="&amp;"x",$B$133:$CW$133,"="&amp;"N"),0)</f>
        <v>0</v>
      </c>
      <c r="AU208">
        <f ca="1">IFERROR(SUMIFS(INDEX($B$135:$CW$186,MATCH(AU$205,$A$135:$A$186,0),1):INDEX($B$135:$CW$186,MATCH(AU$205,$A$135:$A$186,0),100),$B191:$CW191,"="&amp;"x",$B$133:$CW$133,"="&amp;"N"),0)</f>
        <v>0</v>
      </c>
      <c r="AV208">
        <f ca="1">IFERROR(SUMIFS(INDEX($B$135:$CW$186,MATCH(AV$205,$A$135:$A$186,0),1):INDEX($B$135:$CW$186,MATCH(AV$205,$A$135:$A$186,0),100),$B191:$CW191,"="&amp;"x",$B$133:$CW$133,"="&amp;"N"),0)</f>
        <v>0</v>
      </c>
      <c r="AW208">
        <f ca="1">IFERROR(SUMIFS(INDEX($B$135:$CW$186,MATCH(AW$205,$A$135:$A$186,0),1):INDEX($B$135:$CW$186,MATCH(AW$205,$A$135:$A$186,0),100),$B191:$CW191,"="&amp;"x",$B$133:$CW$133,"="&amp;"N"),0)</f>
        <v>0</v>
      </c>
      <c r="AX208">
        <f ca="1">IFERROR(SUMIFS(INDEX($B$135:$CW$186,MATCH(AX$205,$A$135:$A$186,0),1):INDEX($B$135:$CW$186,MATCH(AX$205,$A$135:$A$186,0),100),$B191:$CW191,"="&amp;"x",$B$133:$CW$133,"="&amp;"N"),0)</f>
        <v>0</v>
      </c>
      <c r="AY208">
        <f ca="1">IFERROR(SUMIFS(INDEX($B$135:$CW$186,MATCH(AY$205,$A$135:$A$186,0),1):INDEX($B$135:$CW$186,MATCH(AY$205,$A$135:$A$186,0),100),$B191:$CW191,"="&amp;"x",$B$133:$CW$133,"="&amp;"N"),0)</f>
        <v>0</v>
      </c>
      <c r="AZ208">
        <f ca="1">IFERROR(SUMIFS(INDEX($B$135:$CW$186,MATCH(AZ$205,$A$135:$A$186,0),1):INDEX($B$135:$CW$186,MATCH(AZ$205,$A$135:$A$186,0),100),$B191:$CW191,"="&amp;"x",$B$133:$CW$133,"="&amp;"N"),0)</f>
        <v>0</v>
      </c>
      <c r="BA208">
        <f ca="1">IFERROR(SUMIFS(INDEX($B$135:$CW$186,MATCH(BA$205,$A$135:$A$186,0),1):INDEX($B$135:$CW$186,MATCH(BA$205,$A$135:$A$186,0),100),$B191:$CW191,"="&amp;"x",$B$133:$CW$133,"="&amp;"N"),0)</f>
        <v>0</v>
      </c>
      <c r="BC208">
        <f t="shared" ca="1" si="40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ca="1">IFERROR(SUMIFS(INDEX($B$135:$CW$186,MATCH(B$205,$A$135:$A$186,0),1):INDEX($B$135:$CW$186,MATCH(B$205,$A$135:$A$186,0),100),$B192:$CW192,"="&amp;"x",$B$133:$CW$133,"="&amp;"N"),0)</f>
        <v>0</v>
      </c>
      <c r="C209">
        <f ca="1">IFERROR(SUMIFS(INDEX($B$135:$CW$186,MATCH(C$205,$A$135:$A$186,0),1):INDEX($B$135:$CW$186,MATCH(C$205,$A$135:$A$186,0),100),$B192:$CW192,"="&amp;"x",$B$133:$CW$133,"="&amp;"N"),0)</f>
        <v>0</v>
      </c>
      <c r="D209">
        <f ca="1">IFERROR(SUMIFS(INDEX($B$135:$CW$186,MATCH(D$205,$A$135:$A$186,0),1):INDEX($B$135:$CW$186,MATCH(D$205,$A$135:$A$186,0),100),$B192:$CW192,"="&amp;"x",$B$133:$CW$133,"="&amp;"N"),0)</f>
        <v>0</v>
      </c>
      <c r="E209">
        <f ca="1">IFERROR(SUMIFS(INDEX($B$135:$CW$186,MATCH(E$205,$A$135:$A$186,0),1):INDEX($B$135:$CW$186,MATCH(E$205,$A$135:$A$186,0),100),$B192:$CW192,"="&amp;"x",$B$133:$CW$133,"="&amp;"N"),0)</f>
        <v>0</v>
      </c>
      <c r="F209">
        <f ca="1">IFERROR(SUMIFS(INDEX($B$135:$CW$186,MATCH(F$205,$A$135:$A$186,0),1):INDEX($B$135:$CW$186,MATCH(F$205,$A$135:$A$186,0),100),$B192:$CW192,"="&amp;"x",$B$133:$CW$133,"="&amp;"N"),0)</f>
        <v>0</v>
      </c>
      <c r="G209">
        <f ca="1">IFERROR(SUMIFS(INDEX($B$135:$CW$186,MATCH(G$205,$A$135:$A$186,0),1):INDEX($B$135:$CW$186,MATCH(G$205,$A$135:$A$186,0),100),$B192:$CW192,"="&amp;"x",$B$133:$CW$133,"="&amp;"N"),0)</f>
        <v>0</v>
      </c>
      <c r="H209">
        <f ca="1">IFERROR(SUMIFS(INDEX($B$135:$CW$186,MATCH(H$205,$A$135:$A$186,0),1):INDEX($B$135:$CW$186,MATCH(H$205,$A$135:$A$186,0),100),$B192:$CW192,"="&amp;"x",$B$133:$CW$133,"="&amp;"N"),0)</f>
        <v>0</v>
      </c>
      <c r="I209">
        <f ca="1">IFERROR(SUMIFS(INDEX($B$135:$CW$186,MATCH(I$205,$A$135:$A$186,0),1):INDEX($B$135:$CW$186,MATCH(I$205,$A$135:$A$186,0),100),$B192:$CW192,"="&amp;"x",$B$133:$CW$133,"="&amp;"N"),0)</f>
        <v>0</v>
      </c>
      <c r="J209">
        <f ca="1">IFERROR(SUMIFS(INDEX($B$135:$CW$186,MATCH(J$205,$A$135:$A$186,0),1):INDEX($B$135:$CW$186,MATCH(J$205,$A$135:$A$186,0),100),$B192:$CW192,"="&amp;"x",$B$133:$CW$133,"="&amp;"N"),0)</f>
        <v>0</v>
      </c>
      <c r="K209">
        <f ca="1">IFERROR(SUMIFS(INDEX($B$135:$CW$186,MATCH(K$205,$A$135:$A$186,0),1):INDEX($B$135:$CW$186,MATCH(K$205,$A$135:$A$186,0),100),$B192:$CW192,"="&amp;"x",$B$133:$CW$133,"="&amp;"N"),0)</f>
        <v>0</v>
      </c>
      <c r="L209">
        <f ca="1">IFERROR(SUMIFS(INDEX($B$135:$CW$186,MATCH(L$205,$A$135:$A$186,0),1):INDEX($B$135:$CW$186,MATCH(L$205,$A$135:$A$186,0),100),$B192:$CW192,"="&amp;"x",$B$133:$CW$133,"="&amp;"N"),0)</f>
        <v>0</v>
      </c>
      <c r="M209">
        <f ca="1">IFERROR(SUMIFS(INDEX($B$135:$CW$186,MATCH(M$205,$A$135:$A$186,0),1):INDEX($B$135:$CW$186,MATCH(M$205,$A$135:$A$186,0),100),$B192:$CW192,"="&amp;"x",$B$133:$CW$133,"="&amp;"N"),0)</f>
        <v>0</v>
      </c>
      <c r="N209">
        <f ca="1">IFERROR(SUMIFS(INDEX($B$135:$CW$186,MATCH(N$205,$A$135:$A$186,0),1):INDEX($B$135:$CW$186,MATCH(N$205,$A$135:$A$186,0),100),$B192:$CW192,"="&amp;"x",$B$133:$CW$133,"="&amp;"N"),0)</f>
        <v>0</v>
      </c>
      <c r="O209">
        <f ca="1">IFERROR(SUMIFS(INDEX($B$135:$CW$186,MATCH(O$205,$A$135:$A$186,0),1):INDEX($B$135:$CW$186,MATCH(O$205,$A$135:$A$186,0),100),$B192:$CW192,"="&amp;"x",$B$133:$CW$133,"="&amp;"N"),0)</f>
        <v>0</v>
      </c>
      <c r="P209">
        <f ca="1">IFERROR(SUMIFS(INDEX($B$135:$CW$186,MATCH(P$205,$A$135:$A$186,0),1):INDEX($B$135:$CW$186,MATCH(P$205,$A$135:$A$186,0),100),$B192:$CW192,"="&amp;"x",$B$133:$CW$133,"="&amp;"N"),0)</f>
        <v>0</v>
      </c>
      <c r="Q209">
        <f ca="1">IFERROR(SUMIFS(INDEX($B$135:$CW$186,MATCH(Q$205,$A$135:$A$186,0),1):INDEX($B$135:$CW$186,MATCH(Q$205,$A$135:$A$186,0),100),$B192:$CW192,"="&amp;"x",$B$133:$CW$133,"="&amp;"N"),0)</f>
        <v>0</v>
      </c>
      <c r="R209">
        <f ca="1">IFERROR(SUMIFS(INDEX($B$135:$CW$186,MATCH(R$205,$A$135:$A$186,0),1):INDEX($B$135:$CW$186,MATCH(R$205,$A$135:$A$186,0),100),$B192:$CW192,"="&amp;"x",$B$133:$CW$133,"="&amp;"N"),0)</f>
        <v>0</v>
      </c>
      <c r="S209">
        <f ca="1">IFERROR(SUMIFS(INDEX($B$135:$CW$186,MATCH(S$205,$A$135:$A$186,0),1):INDEX($B$135:$CW$186,MATCH(S$205,$A$135:$A$186,0),100),$B192:$CW192,"="&amp;"x",$B$133:$CW$133,"="&amp;"N"),0)</f>
        <v>0</v>
      </c>
      <c r="T209">
        <f ca="1">IFERROR(SUMIFS(INDEX($B$135:$CW$186,MATCH(T$205,$A$135:$A$186,0),1):INDEX($B$135:$CW$186,MATCH(T$205,$A$135:$A$186,0),100),$B192:$CW192,"="&amp;"x",$B$133:$CW$133,"="&amp;"N"),0)</f>
        <v>0</v>
      </c>
      <c r="U209">
        <f ca="1">IFERROR(SUMIFS(INDEX($B$135:$CW$186,MATCH(U$205,$A$135:$A$186,0),1):INDEX($B$135:$CW$186,MATCH(U$205,$A$135:$A$186,0),100),$B192:$CW192,"="&amp;"x",$B$133:$CW$133,"="&amp;"N"),0)</f>
        <v>0</v>
      </c>
      <c r="V209">
        <f ca="1">IFERROR(SUMIFS(INDEX($B$135:$CW$186,MATCH(V$205,$A$135:$A$186,0),1):INDEX($B$135:$CW$186,MATCH(V$205,$A$135:$A$186,0),100),$B192:$CW192,"="&amp;"x",$B$133:$CW$133,"="&amp;"N"),0)</f>
        <v>0</v>
      </c>
      <c r="W209">
        <f ca="1">IFERROR(SUMIFS(INDEX($B$135:$CW$186,MATCH(W$205,$A$135:$A$186,0),1):INDEX($B$135:$CW$186,MATCH(W$205,$A$135:$A$186,0),100),$B192:$CW192,"="&amp;"x",$B$133:$CW$133,"="&amp;"N"),0)</f>
        <v>0</v>
      </c>
      <c r="X209">
        <f ca="1">IFERROR(SUMIFS(INDEX($B$135:$CW$186,MATCH(X$205,$A$135:$A$186,0),1):INDEX($B$135:$CW$186,MATCH(X$205,$A$135:$A$186,0),100),$B192:$CW192,"="&amp;"x",$B$133:$CW$133,"="&amp;"N"),0)</f>
        <v>0</v>
      </c>
      <c r="Y209">
        <f ca="1">IFERROR(SUMIFS(INDEX($B$135:$CW$186,MATCH(Y$205,$A$135:$A$186,0),1):INDEX($B$135:$CW$186,MATCH(Y$205,$A$135:$A$186,0),100),$B192:$CW192,"="&amp;"x",$B$133:$CW$133,"="&amp;"N"),0)</f>
        <v>0</v>
      </c>
      <c r="Z209">
        <f ca="1">IFERROR(SUMIFS(INDEX($B$135:$CW$186,MATCH(Z$205,$A$135:$A$186,0),1):INDEX($B$135:$CW$186,MATCH(Z$205,$A$135:$A$186,0),100),$B192:$CW192,"="&amp;"x",$B$133:$CW$133,"="&amp;"N"),0)</f>
        <v>0</v>
      </c>
      <c r="AA209">
        <f ca="1">IFERROR(SUMIFS(INDEX($B$135:$CW$186,MATCH(AA$205,$A$135:$A$186,0),1):INDEX($B$135:$CW$186,MATCH(AA$205,$A$135:$A$186,0),100),$B192:$CW192,"="&amp;"x",$B$133:$CW$133,"="&amp;"N"),0)</f>
        <v>0</v>
      </c>
      <c r="AB209">
        <f ca="1">IFERROR(SUMIFS(INDEX($B$135:$CW$186,MATCH(AB$205,$A$135:$A$186,0),1):INDEX($B$135:$CW$186,MATCH(AB$205,$A$135:$A$186,0),100),$B192:$CW192,"="&amp;"x",$B$133:$CW$133,"="&amp;"N"),0)</f>
        <v>0</v>
      </c>
      <c r="AC209">
        <f ca="1">IFERROR(SUMIFS(INDEX($B$135:$CW$186,MATCH(AC$205,$A$135:$A$186,0),1):INDEX($B$135:$CW$186,MATCH(AC$205,$A$135:$A$186,0),100),$B192:$CW192,"="&amp;"x",$B$133:$CW$133,"="&amp;"N"),0)</f>
        <v>0</v>
      </c>
      <c r="AD209">
        <f ca="1">IFERROR(SUMIFS(INDEX($B$135:$CW$186,MATCH(AD$205,$A$135:$A$186,0),1):INDEX($B$135:$CW$186,MATCH(AD$205,$A$135:$A$186,0),100),$B192:$CW192,"="&amp;"x",$B$133:$CW$133,"="&amp;"N"),0)</f>
        <v>0</v>
      </c>
      <c r="AE209">
        <f ca="1">IFERROR(SUMIFS(INDEX($B$135:$CW$186,MATCH(AE$205,$A$135:$A$186,0),1):INDEX($B$135:$CW$186,MATCH(AE$205,$A$135:$A$186,0),100),$B192:$CW192,"="&amp;"x",$B$133:$CW$133,"="&amp;"N"),0)</f>
        <v>0</v>
      </c>
      <c r="AF209">
        <f ca="1">IFERROR(SUMIFS(INDEX($B$135:$CW$186,MATCH(AF$205,$A$135:$A$186,0),1):INDEX($B$135:$CW$186,MATCH(AF$205,$A$135:$A$186,0),100),$B192:$CW192,"="&amp;"x",$B$133:$CW$133,"="&amp;"N"),0)</f>
        <v>0</v>
      </c>
      <c r="AG209">
        <f ca="1">IFERROR(SUMIFS(INDEX($B$135:$CW$186,MATCH(AG$205,$A$135:$A$186,0),1):INDEX($B$135:$CW$186,MATCH(AG$205,$A$135:$A$186,0),100),$B192:$CW192,"="&amp;"x",$B$133:$CW$133,"="&amp;"N"),0)</f>
        <v>0</v>
      </c>
      <c r="AH209">
        <f ca="1">IFERROR(SUMIFS(INDEX($B$135:$CW$186,MATCH(AH$205,$A$135:$A$186,0),1):INDEX($B$135:$CW$186,MATCH(AH$205,$A$135:$A$186,0),100),$B192:$CW192,"="&amp;"x",$B$133:$CW$133,"="&amp;"N"),0)</f>
        <v>0</v>
      </c>
      <c r="AI209">
        <f ca="1">IFERROR(SUMIFS(INDEX($B$135:$CW$186,MATCH(AI$205,$A$135:$A$186,0),1):INDEX($B$135:$CW$186,MATCH(AI$205,$A$135:$A$186,0),100),$B192:$CW192,"="&amp;"x",$B$133:$CW$133,"="&amp;"N"),0)</f>
        <v>0</v>
      </c>
      <c r="AJ209">
        <f ca="1">IFERROR(SUMIFS(INDEX($B$135:$CW$186,MATCH(AJ$205,$A$135:$A$186,0),1):INDEX($B$135:$CW$186,MATCH(AJ$205,$A$135:$A$186,0),100),$B192:$CW192,"="&amp;"x",$B$133:$CW$133,"="&amp;"N"),0)</f>
        <v>0</v>
      </c>
      <c r="AK209">
        <f ca="1">IFERROR(SUMIFS(INDEX($B$135:$CW$186,MATCH(AK$205,$A$135:$A$186,0),1):INDEX($B$135:$CW$186,MATCH(AK$205,$A$135:$A$186,0),100),$B192:$CW192,"="&amp;"x",$B$133:$CW$133,"="&amp;"N"),0)</f>
        <v>0</v>
      </c>
      <c r="AL209">
        <f ca="1">IFERROR(SUMIFS(INDEX($B$135:$CW$186,MATCH(AL$205,$A$135:$A$186,0),1):INDEX($B$135:$CW$186,MATCH(AL$205,$A$135:$A$186,0),100),$B192:$CW192,"="&amp;"x",$B$133:$CW$133,"="&amp;"N"),0)</f>
        <v>0</v>
      </c>
      <c r="AM209">
        <f ca="1">IFERROR(SUMIFS(INDEX($B$135:$CW$186,MATCH(AM$205,$A$135:$A$186,0),1):INDEX($B$135:$CW$186,MATCH(AM$205,$A$135:$A$186,0),100),$B192:$CW192,"="&amp;"x",$B$133:$CW$133,"="&amp;"N"),0)</f>
        <v>0</v>
      </c>
      <c r="AN209">
        <f ca="1">IFERROR(SUMIFS(INDEX($B$135:$CW$186,MATCH(AN$205,$A$135:$A$186,0),1):INDEX($B$135:$CW$186,MATCH(AN$205,$A$135:$A$186,0),100),$B192:$CW192,"="&amp;"x",$B$133:$CW$133,"="&amp;"N"),0)</f>
        <v>0</v>
      </c>
      <c r="AO209">
        <f ca="1">IFERROR(SUMIFS(INDEX($B$135:$CW$186,MATCH(AO$205,$A$135:$A$186,0),1):INDEX($B$135:$CW$186,MATCH(AO$205,$A$135:$A$186,0),100),$B192:$CW192,"="&amp;"x",$B$133:$CW$133,"="&amp;"N"),0)</f>
        <v>0</v>
      </c>
      <c r="AP209">
        <f ca="1">IFERROR(SUMIFS(INDEX($B$135:$CW$186,MATCH(AP$205,$A$135:$A$186,0),1):INDEX($B$135:$CW$186,MATCH(AP$205,$A$135:$A$186,0),100),$B192:$CW192,"="&amp;"x",$B$133:$CW$133,"="&amp;"N"),0)</f>
        <v>0</v>
      </c>
      <c r="AQ209">
        <f ca="1">IFERROR(SUMIFS(INDEX($B$135:$CW$186,MATCH(AQ$205,$A$135:$A$186,0),1):INDEX($B$135:$CW$186,MATCH(AQ$205,$A$135:$A$186,0),100),$B192:$CW192,"="&amp;"x",$B$133:$CW$133,"="&amp;"N"),0)</f>
        <v>0</v>
      </c>
      <c r="AR209">
        <f ca="1">IFERROR(SUMIFS(INDEX($B$135:$CW$186,MATCH(AR$205,$A$135:$A$186,0),1):INDEX($B$135:$CW$186,MATCH(AR$205,$A$135:$A$186,0),100),$B192:$CW192,"="&amp;"x",$B$133:$CW$133,"="&amp;"N"),0)</f>
        <v>0</v>
      </c>
      <c r="AS209">
        <f ca="1">IFERROR(SUMIFS(INDEX($B$135:$CW$186,MATCH(AS$205,$A$135:$A$186,0),1):INDEX($B$135:$CW$186,MATCH(AS$205,$A$135:$A$186,0),100),$B192:$CW192,"="&amp;"x",$B$133:$CW$133,"="&amp;"N"),0)</f>
        <v>0</v>
      </c>
      <c r="AT209">
        <f ca="1">IFERROR(SUMIFS(INDEX($B$135:$CW$186,MATCH(AT$205,$A$135:$A$186,0),1):INDEX($B$135:$CW$186,MATCH(AT$205,$A$135:$A$186,0),100),$B192:$CW192,"="&amp;"x",$B$133:$CW$133,"="&amp;"N"),0)</f>
        <v>0</v>
      </c>
      <c r="AU209">
        <f ca="1">IFERROR(SUMIFS(INDEX($B$135:$CW$186,MATCH(AU$205,$A$135:$A$186,0),1):INDEX($B$135:$CW$186,MATCH(AU$205,$A$135:$A$186,0),100),$B192:$CW192,"="&amp;"x",$B$133:$CW$133,"="&amp;"N"),0)</f>
        <v>0</v>
      </c>
      <c r="AV209">
        <f ca="1">IFERROR(SUMIFS(INDEX($B$135:$CW$186,MATCH(AV$205,$A$135:$A$186,0),1):INDEX($B$135:$CW$186,MATCH(AV$205,$A$135:$A$186,0),100),$B192:$CW192,"="&amp;"x",$B$133:$CW$133,"="&amp;"N"),0)</f>
        <v>0</v>
      </c>
      <c r="AW209">
        <f ca="1">IFERROR(SUMIFS(INDEX($B$135:$CW$186,MATCH(AW$205,$A$135:$A$186,0),1):INDEX($B$135:$CW$186,MATCH(AW$205,$A$135:$A$186,0),100),$B192:$CW192,"="&amp;"x",$B$133:$CW$133,"="&amp;"N"),0)</f>
        <v>0</v>
      </c>
      <c r="AX209">
        <f ca="1">IFERROR(SUMIFS(INDEX($B$135:$CW$186,MATCH(AX$205,$A$135:$A$186,0),1):INDEX($B$135:$CW$186,MATCH(AX$205,$A$135:$A$186,0),100),$B192:$CW192,"="&amp;"x",$B$133:$CW$133,"="&amp;"N"),0)</f>
        <v>0</v>
      </c>
      <c r="AY209">
        <f ca="1">IFERROR(SUMIFS(INDEX($B$135:$CW$186,MATCH(AY$205,$A$135:$A$186,0),1):INDEX($B$135:$CW$186,MATCH(AY$205,$A$135:$A$186,0),100),$B192:$CW192,"="&amp;"x",$B$133:$CW$133,"="&amp;"N"),0)</f>
        <v>0</v>
      </c>
      <c r="AZ209">
        <f ca="1">IFERROR(SUMIFS(INDEX($B$135:$CW$186,MATCH(AZ$205,$A$135:$A$186,0),1):INDEX($B$135:$CW$186,MATCH(AZ$205,$A$135:$A$186,0),100),$B192:$CW192,"="&amp;"x",$B$133:$CW$133,"="&amp;"N"),0)</f>
        <v>0</v>
      </c>
      <c r="BA209">
        <f ca="1">IFERROR(SUMIFS(INDEX($B$135:$CW$186,MATCH(BA$205,$A$135:$A$186,0),1):INDEX($B$135:$CW$186,MATCH(BA$205,$A$135:$A$186,0),100),$B192:$CW192,"="&amp;"x",$B$133:$CW$133,"="&amp;"N"),0)</f>
        <v>0</v>
      </c>
      <c r="BC209">
        <f t="shared" ca="1" si="40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ca="1">IFERROR(SUMIFS(INDEX($B$135:$CW$186,MATCH(B$205,$A$135:$A$186,0),1):INDEX($B$135:$CW$186,MATCH(B$205,$A$135:$A$186,0),100),$B193:$CW193,"="&amp;"x",$B$133:$CW$133,"="&amp;"N"),0)</f>
        <v>0</v>
      </c>
      <c r="C210">
        <f ca="1">IFERROR(SUMIFS(INDEX($B$135:$CW$186,MATCH(C$205,$A$135:$A$186,0),1):INDEX($B$135:$CW$186,MATCH(C$205,$A$135:$A$186,0),100),$B193:$CW193,"="&amp;"x",$B$133:$CW$133,"="&amp;"N"),0)</f>
        <v>0</v>
      </c>
      <c r="D210">
        <f ca="1">IFERROR(SUMIFS(INDEX($B$135:$CW$186,MATCH(D$205,$A$135:$A$186,0),1):INDEX($B$135:$CW$186,MATCH(D$205,$A$135:$A$186,0),100),$B193:$CW193,"="&amp;"x",$B$133:$CW$133,"="&amp;"N"),0)</f>
        <v>0</v>
      </c>
      <c r="E210">
        <f ca="1">IFERROR(SUMIFS(INDEX($B$135:$CW$186,MATCH(E$205,$A$135:$A$186,0),1):INDEX($B$135:$CW$186,MATCH(E$205,$A$135:$A$186,0),100),$B193:$CW193,"="&amp;"x",$B$133:$CW$133,"="&amp;"N"),0)</f>
        <v>0</v>
      </c>
      <c r="F210">
        <f ca="1">IFERROR(SUMIFS(INDEX($B$135:$CW$186,MATCH(F$205,$A$135:$A$186,0),1):INDEX($B$135:$CW$186,MATCH(F$205,$A$135:$A$186,0),100),$B193:$CW193,"="&amp;"x",$B$133:$CW$133,"="&amp;"N"),0)</f>
        <v>0</v>
      </c>
      <c r="G210">
        <f ca="1">IFERROR(SUMIFS(INDEX($B$135:$CW$186,MATCH(G$205,$A$135:$A$186,0),1):INDEX($B$135:$CW$186,MATCH(G$205,$A$135:$A$186,0),100),$B193:$CW193,"="&amp;"x",$B$133:$CW$133,"="&amp;"N"),0)</f>
        <v>0</v>
      </c>
      <c r="H210">
        <f ca="1">IFERROR(SUMIFS(INDEX($B$135:$CW$186,MATCH(H$205,$A$135:$A$186,0),1):INDEX($B$135:$CW$186,MATCH(H$205,$A$135:$A$186,0),100),$B193:$CW193,"="&amp;"x",$B$133:$CW$133,"="&amp;"N"),0)</f>
        <v>0</v>
      </c>
      <c r="I210">
        <f ca="1">IFERROR(SUMIFS(INDEX($B$135:$CW$186,MATCH(I$205,$A$135:$A$186,0),1):INDEX($B$135:$CW$186,MATCH(I$205,$A$135:$A$186,0),100),$B193:$CW193,"="&amp;"x",$B$133:$CW$133,"="&amp;"N"),0)</f>
        <v>0</v>
      </c>
      <c r="J210">
        <f ca="1">IFERROR(SUMIFS(INDEX($B$135:$CW$186,MATCH(J$205,$A$135:$A$186,0),1):INDEX($B$135:$CW$186,MATCH(J$205,$A$135:$A$186,0),100),$B193:$CW193,"="&amp;"x",$B$133:$CW$133,"="&amp;"N"),0)</f>
        <v>0</v>
      </c>
      <c r="K210">
        <f ca="1">IFERROR(SUMIFS(INDEX($B$135:$CW$186,MATCH(K$205,$A$135:$A$186,0),1):INDEX($B$135:$CW$186,MATCH(K$205,$A$135:$A$186,0),100),$B193:$CW193,"="&amp;"x",$B$133:$CW$133,"="&amp;"N"),0)</f>
        <v>0</v>
      </c>
      <c r="L210">
        <f ca="1">IFERROR(SUMIFS(INDEX($B$135:$CW$186,MATCH(L$205,$A$135:$A$186,0),1):INDEX($B$135:$CW$186,MATCH(L$205,$A$135:$A$186,0),100),$B193:$CW193,"="&amp;"x",$B$133:$CW$133,"="&amp;"N"),0)</f>
        <v>0</v>
      </c>
      <c r="M210">
        <f ca="1">IFERROR(SUMIFS(INDEX($B$135:$CW$186,MATCH(M$205,$A$135:$A$186,0),1):INDEX($B$135:$CW$186,MATCH(M$205,$A$135:$A$186,0),100),$B193:$CW193,"="&amp;"x",$B$133:$CW$133,"="&amp;"N"),0)</f>
        <v>0</v>
      </c>
      <c r="N210">
        <f ca="1">IFERROR(SUMIFS(INDEX($B$135:$CW$186,MATCH(N$205,$A$135:$A$186,0),1):INDEX($B$135:$CW$186,MATCH(N$205,$A$135:$A$186,0),100),$B193:$CW193,"="&amp;"x",$B$133:$CW$133,"="&amp;"N"),0)</f>
        <v>0</v>
      </c>
      <c r="O210">
        <f ca="1">IFERROR(SUMIFS(INDEX($B$135:$CW$186,MATCH(O$205,$A$135:$A$186,0),1):INDEX($B$135:$CW$186,MATCH(O$205,$A$135:$A$186,0),100),$B193:$CW193,"="&amp;"x",$B$133:$CW$133,"="&amp;"N"),0)</f>
        <v>0</v>
      </c>
      <c r="P210">
        <f ca="1">IFERROR(SUMIFS(INDEX($B$135:$CW$186,MATCH(P$205,$A$135:$A$186,0),1):INDEX($B$135:$CW$186,MATCH(P$205,$A$135:$A$186,0),100),$B193:$CW193,"="&amp;"x",$B$133:$CW$133,"="&amp;"N"),0)</f>
        <v>0</v>
      </c>
      <c r="Q210">
        <f ca="1">IFERROR(SUMIFS(INDEX($B$135:$CW$186,MATCH(Q$205,$A$135:$A$186,0),1):INDEX($B$135:$CW$186,MATCH(Q$205,$A$135:$A$186,0),100),$B193:$CW193,"="&amp;"x",$B$133:$CW$133,"="&amp;"N"),0)</f>
        <v>0</v>
      </c>
      <c r="R210">
        <f ca="1">IFERROR(SUMIFS(INDEX($B$135:$CW$186,MATCH(R$205,$A$135:$A$186,0),1):INDEX($B$135:$CW$186,MATCH(R$205,$A$135:$A$186,0),100),$B193:$CW193,"="&amp;"x",$B$133:$CW$133,"="&amp;"N"),0)</f>
        <v>0</v>
      </c>
      <c r="S210">
        <f ca="1">IFERROR(SUMIFS(INDEX($B$135:$CW$186,MATCH(S$205,$A$135:$A$186,0),1):INDEX($B$135:$CW$186,MATCH(S$205,$A$135:$A$186,0),100),$B193:$CW193,"="&amp;"x",$B$133:$CW$133,"="&amp;"N"),0)</f>
        <v>0</v>
      </c>
      <c r="T210">
        <f ca="1">IFERROR(SUMIFS(INDEX($B$135:$CW$186,MATCH(T$205,$A$135:$A$186,0),1):INDEX($B$135:$CW$186,MATCH(T$205,$A$135:$A$186,0),100),$B193:$CW193,"="&amp;"x",$B$133:$CW$133,"="&amp;"N"),0)</f>
        <v>0</v>
      </c>
      <c r="U210">
        <f ca="1">IFERROR(SUMIFS(INDEX($B$135:$CW$186,MATCH(U$205,$A$135:$A$186,0),1):INDEX($B$135:$CW$186,MATCH(U$205,$A$135:$A$186,0),100),$B193:$CW193,"="&amp;"x",$B$133:$CW$133,"="&amp;"N"),0)</f>
        <v>0</v>
      </c>
      <c r="V210">
        <f ca="1">IFERROR(SUMIFS(INDEX($B$135:$CW$186,MATCH(V$205,$A$135:$A$186,0),1):INDEX($B$135:$CW$186,MATCH(V$205,$A$135:$A$186,0),100),$B193:$CW193,"="&amp;"x",$B$133:$CW$133,"="&amp;"N"),0)</f>
        <v>0</v>
      </c>
      <c r="W210">
        <f ca="1">IFERROR(SUMIFS(INDEX($B$135:$CW$186,MATCH(W$205,$A$135:$A$186,0),1):INDEX($B$135:$CW$186,MATCH(W$205,$A$135:$A$186,0),100),$B193:$CW193,"="&amp;"x",$B$133:$CW$133,"="&amp;"N"),0)</f>
        <v>0</v>
      </c>
      <c r="X210">
        <f ca="1">IFERROR(SUMIFS(INDEX($B$135:$CW$186,MATCH(X$205,$A$135:$A$186,0),1):INDEX($B$135:$CW$186,MATCH(X$205,$A$135:$A$186,0),100),$B193:$CW193,"="&amp;"x",$B$133:$CW$133,"="&amp;"N"),0)</f>
        <v>0</v>
      </c>
      <c r="Y210">
        <f ca="1">IFERROR(SUMIFS(INDEX($B$135:$CW$186,MATCH(Y$205,$A$135:$A$186,0),1):INDEX($B$135:$CW$186,MATCH(Y$205,$A$135:$A$186,0),100),$B193:$CW193,"="&amp;"x",$B$133:$CW$133,"="&amp;"N"),0)</f>
        <v>0</v>
      </c>
      <c r="Z210">
        <f ca="1">IFERROR(SUMIFS(INDEX($B$135:$CW$186,MATCH(Z$205,$A$135:$A$186,0),1):INDEX($B$135:$CW$186,MATCH(Z$205,$A$135:$A$186,0),100),$B193:$CW193,"="&amp;"x",$B$133:$CW$133,"="&amp;"N"),0)</f>
        <v>0</v>
      </c>
      <c r="AA210">
        <f ca="1">IFERROR(SUMIFS(INDEX($B$135:$CW$186,MATCH(AA$205,$A$135:$A$186,0),1):INDEX($B$135:$CW$186,MATCH(AA$205,$A$135:$A$186,0),100),$B193:$CW193,"="&amp;"x",$B$133:$CW$133,"="&amp;"N"),0)</f>
        <v>0</v>
      </c>
      <c r="AB210">
        <f ca="1">IFERROR(SUMIFS(INDEX($B$135:$CW$186,MATCH(AB$205,$A$135:$A$186,0),1):INDEX($B$135:$CW$186,MATCH(AB$205,$A$135:$A$186,0),100),$B193:$CW193,"="&amp;"x",$B$133:$CW$133,"="&amp;"N"),0)</f>
        <v>0</v>
      </c>
      <c r="AC210">
        <f ca="1">IFERROR(SUMIFS(INDEX($B$135:$CW$186,MATCH(AC$205,$A$135:$A$186,0),1):INDEX($B$135:$CW$186,MATCH(AC$205,$A$135:$A$186,0),100),$B193:$CW193,"="&amp;"x",$B$133:$CW$133,"="&amp;"N"),0)</f>
        <v>0</v>
      </c>
      <c r="AD210">
        <f ca="1">IFERROR(SUMIFS(INDEX($B$135:$CW$186,MATCH(AD$205,$A$135:$A$186,0),1):INDEX($B$135:$CW$186,MATCH(AD$205,$A$135:$A$186,0),100),$B193:$CW193,"="&amp;"x",$B$133:$CW$133,"="&amp;"N"),0)</f>
        <v>0</v>
      </c>
      <c r="AE210">
        <f ca="1">IFERROR(SUMIFS(INDEX($B$135:$CW$186,MATCH(AE$205,$A$135:$A$186,0),1):INDEX($B$135:$CW$186,MATCH(AE$205,$A$135:$A$186,0),100),$B193:$CW193,"="&amp;"x",$B$133:$CW$133,"="&amp;"N"),0)</f>
        <v>0</v>
      </c>
      <c r="AF210">
        <f ca="1">IFERROR(SUMIFS(INDEX($B$135:$CW$186,MATCH(AF$205,$A$135:$A$186,0),1):INDEX($B$135:$CW$186,MATCH(AF$205,$A$135:$A$186,0),100),$B193:$CW193,"="&amp;"x",$B$133:$CW$133,"="&amp;"N"),0)</f>
        <v>0</v>
      </c>
      <c r="AG210">
        <f ca="1">IFERROR(SUMIFS(INDEX($B$135:$CW$186,MATCH(AG$205,$A$135:$A$186,0),1):INDEX($B$135:$CW$186,MATCH(AG$205,$A$135:$A$186,0),100),$B193:$CW193,"="&amp;"x",$B$133:$CW$133,"="&amp;"N"),0)</f>
        <v>0</v>
      </c>
      <c r="AH210">
        <f ca="1">IFERROR(SUMIFS(INDEX($B$135:$CW$186,MATCH(AH$205,$A$135:$A$186,0),1):INDEX($B$135:$CW$186,MATCH(AH$205,$A$135:$A$186,0),100),$B193:$CW193,"="&amp;"x",$B$133:$CW$133,"="&amp;"N"),0)</f>
        <v>0</v>
      </c>
      <c r="AI210">
        <f ca="1">IFERROR(SUMIFS(INDEX($B$135:$CW$186,MATCH(AI$205,$A$135:$A$186,0),1):INDEX($B$135:$CW$186,MATCH(AI$205,$A$135:$A$186,0),100),$B193:$CW193,"="&amp;"x",$B$133:$CW$133,"="&amp;"N"),0)</f>
        <v>0</v>
      </c>
      <c r="AJ210">
        <f ca="1">IFERROR(SUMIFS(INDEX($B$135:$CW$186,MATCH(AJ$205,$A$135:$A$186,0),1):INDEX($B$135:$CW$186,MATCH(AJ$205,$A$135:$A$186,0),100),$B193:$CW193,"="&amp;"x",$B$133:$CW$133,"="&amp;"N"),0)</f>
        <v>0</v>
      </c>
      <c r="AK210">
        <f ca="1">IFERROR(SUMIFS(INDEX($B$135:$CW$186,MATCH(AK$205,$A$135:$A$186,0),1):INDEX($B$135:$CW$186,MATCH(AK$205,$A$135:$A$186,0),100),$B193:$CW193,"="&amp;"x",$B$133:$CW$133,"="&amp;"N"),0)</f>
        <v>0</v>
      </c>
      <c r="AL210">
        <f ca="1">IFERROR(SUMIFS(INDEX($B$135:$CW$186,MATCH(AL$205,$A$135:$A$186,0),1):INDEX($B$135:$CW$186,MATCH(AL$205,$A$135:$A$186,0),100),$B193:$CW193,"="&amp;"x",$B$133:$CW$133,"="&amp;"N"),0)</f>
        <v>0</v>
      </c>
      <c r="AM210">
        <f ca="1">IFERROR(SUMIFS(INDEX($B$135:$CW$186,MATCH(AM$205,$A$135:$A$186,0),1):INDEX($B$135:$CW$186,MATCH(AM$205,$A$135:$A$186,0),100),$B193:$CW193,"="&amp;"x",$B$133:$CW$133,"="&amp;"N"),0)</f>
        <v>0</v>
      </c>
      <c r="AN210">
        <f ca="1">IFERROR(SUMIFS(INDEX($B$135:$CW$186,MATCH(AN$205,$A$135:$A$186,0),1):INDEX($B$135:$CW$186,MATCH(AN$205,$A$135:$A$186,0),100),$B193:$CW193,"="&amp;"x",$B$133:$CW$133,"="&amp;"N"),0)</f>
        <v>0</v>
      </c>
      <c r="AO210">
        <f ca="1">IFERROR(SUMIFS(INDEX($B$135:$CW$186,MATCH(AO$205,$A$135:$A$186,0),1):INDEX($B$135:$CW$186,MATCH(AO$205,$A$135:$A$186,0),100),$B193:$CW193,"="&amp;"x",$B$133:$CW$133,"="&amp;"N"),0)</f>
        <v>0</v>
      </c>
      <c r="AP210">
        <f ca="1">IFERROR(SUMIFS(INDEX($B$135:$CW$186,MATCH(AP$205,$A$135:$A$186,0),1):INDEX($B$135:$CW$186,MATCH(AP$205,$A$135:$A$186,0),100),$B193:$CW193,"="&amp;"x",$B$133:$CW$133,"="&amp;"N"),0)</f>
        <v>0</v>
      </c>
      <c r="AQ210">
        <f ca="1">IFERROR(SUMIFS(INDEX($B$135:$CW$186,MATCH(AQ$205,$A$135:$A$186,0),1):INDEX($B$135:$CW$186,MATCH(AQ$205,$A$135:$A$186,0),100),$B193:$CW193,"="&amp;"x",$B$133:$CW$133,"="&amp;"N"),0)</f>
        <v>0</v>
      </c>
      <c r="AR210">
        <f ca="1">IFERROR(SUMIFS(INDEX($B$135:$CW$186,MATCH(AR$205,$A$135:$A$186,0),1):INDEX($B$135:$CW$186,MATCH(AR$205,$A$135:$A$186,0),100),$B193:$CW193,"="&amp;"x",$B$133:$CW$133,"="&amp;"N"),0)</f>
        <v>0</v>
      </c>
      <c r="AS210">
        <f ca="1">IFERROR(SUMIFS(INDEX($B$135:$CW$186,MATCH(AS$205,$A$135:$A$186,0),1):INDEX($B$135:$CW$186,MATCH(AS$205,$A$135:$A$186,0),100),$B193:$CW193,"="&amp;"x",$B$133:$CW$133,"="&amp;"N"),0)</f>
        <v>0</v>
      </c>
      <c r="AT210">
        <f ca="1">IFERROR(SUMIFS(INDEX($B$135:$CW$186,MATCH(AT$205,$A$135:$A$186,0),1):INDEX($B$135:$CW$186,MATCH(AT$205,$A$135:$A$186,0),100),$B193:$CW193,"="&amp;"x",$B$133:$CW$133,"="&amp;"N"),0)</f>
        <v>0</v>
      </c>
      <c r="AU210">
        <f ca="1">IFERROR(SUMIFS(INDEX($B$135:$CW$186,MATCH(AU$205,$A$135:$A$186,0),1):INDEX($B$135:$CW$186,MATCH(AU$205,$A$135:$A$186,0),100),$B193:$CW193,"="&amp;"x",$B$133:$CW$133,"="&amp;"N"),0)</f>
        <v>0</v>
      </c>
      <c r="AV210">
        <f ca="1">IFERROR(SUMIFS(INDEX($B$135:$CW$186,MATCH(AV$205,$A$135:$A$186,0),1):INDEX($B$135:$CW$186,MATCH(AV$205,$A$135:$A$186,0),100),$B193:$CW193,"="&amp;"x",$B$133:$CW$133,"="&amp;"N"),0)</f>
        <v>0</v>
      </c>
      <c r="AW210">
        <f ca="1">IFERROR(SUMIFS(INDEX($B$135:$CW$186,MATCH(AW$205,$A$135:$A$186,0),1):INDEX($B$135:$CW$186,MATCH(AW$205,$A$135:$A$186,0),100),$B193:$CW193,"="&amp;"x",$B$133:$CW$133,"="&amp;"N"),0)</f>
        <v>0</v>
      </c>
      <c r="AX210">
        <f ca="1">IFERROR(SUMIFS(INDEX($B$135:$CW$186,MATCH(AX$205,$A$135:$A$186,0),1):INDEX($B$135:$CW$186,MATCH(AX$205,$A$135:$A$186,0),100),$B193:$CW193,"="&amp;"x",$B$133:$CW$133,"="&amp;"N"),0)</f>
        <v>0</v>
      </c>
      <c r="AY210">
        <f ca="1">IFERROR(SUMIFS(INDEX($B$135:$CW$186,MATCH(AY$205,$A$135:$A$186,0),1):INDEX($B$135:$CW$186,MATCH(AY$205,$A$135:$A$186,0),100),$B193:$CW193,"="&amp;"x",$B$133:$CW$133,"="&amp;"N"),0)</f>
        <v>0</v>
      </c>
      <c r="AZ210">
        <f ca="1">IFERROR(SUMIFS(INDEX($B$135:$CW$186,MATCH(AZ$205,$A$135:$A$186,0),1):INDEX($B$135:$CW$186,MATCH(AZ$205,$A$135:$A$186,0),100),$B193:$CW193,"="&amp;"x",$B$133:$CW$133,"="&amp;"N"),0)</f>
        <v>0</v>
      </c>
      <c r="BA210">
        <f ca="1">IFERROR(SUMIFS(INDEX($B$135:$CW$186,MATCH(BA$205,$A$135:$A$186,0),1):INDEX($B$135:$CW$186,MATCH(BA$205,$A$135:$A$186,0),100),$B193:$CW193,"="&amp;"x",$B$133:$CW$133,"="&amp;"N"),0)</f>
        <v>0</v>
      </c>
      <c r="BC210">
        <f t="shared" ca="1" si="40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ca="1">IFERROR(SUMIFS(INDEX($B$135:$CW$186,MATCH(B$205,$A$135:$A$186,0),1):INDEX($B$135:$CW$186,MATCH(B$205,$A$135:$A$186,0),100),$B194:$CW194,"="&amp;"x",$B$133:$CW$133,"="&amp;"N"),0)</f>
        <v>0</v>
      </c>
      <c r="C211">
        <f ca="1">IFERROR(SUMIFS(INDEX($B$135:$CW$186,MATCH(C$205,$A$135:$A$186,0),1):INDEX($B$135:$CW$186,MATCH(C$205,$A$135:$A$186,0),100),$B194:$CW194,"="&amp;"x",$B$133:$CW$133,"="&amp;"N"),0)</f>
        <v>0</v>
      </c>
      <c r="D211">
        <f ca="1">IFERROR(SUMIFS(INDEX($B$135:$CW$186,MATCH(D$205,$A$135:$A$186,0),1):INDEX($B$135:$CW$186,MATCH(D$205,$A$135:$A$186,0),100),$B194:$CW194,"="&amp;"x",$B$133:$CW$133,"="&amp;"N"),0)</f>
        <v>0</v>
      </c>
      <c r="E211">
        <f ca="1">IFERROR(SUMIFS(INDEX($B$135:$CW$186,MATCH(E$205,$A$135:$A$186,0),1):INDEX($B$135:$CW$186,MATCH(E$205,$A$135:$A$186,0),100),$B194:$CW194,"="&amp;"x",$B$133:$CW$133,"="&amp;"N"),0)</f>
        <v>0</v>
      </c>
      <c r="F211">
        <f ca="1">IFERROR(SUMIFS(INDEX($B$135:$CW$186,MATCH(F$205,$A$135:$A$186,0),1):INDEX($B$135:$CW$186,MATCH(F$205,$A$135:$A$186,0),100),$B194:$CW194,"="&amp;"x",$B$133:$CW$133,"="&amp;"N"),0)</f>
        <v>0</v>
      </c>
      <c r="G211">
        <f ca="1">IFERROR(SUMIFS(INDEX($B$135:$CW$186,MATCH(G$205,$A$135:$A$186,0),1):INDEX($B$135:$CW$186,MATCH(G$205,$A$135:$A$186,0),100),$B194:$CW194,"="&amp;"x",$B$133:$CW$133,"="&amp;"N"),0)</f>
        <v>0</v>
      </c>
      <c r="H211">
        <f ca="1">IFERROR(SUMIFS(INDEX($B$135:$CW$186,MATCH(H$205,$A$135:$A$186,0),1):INDEX($B$135:$CW$186,MATCH(H$205,$A$135:$A$186,0),100),$B194:$CW194,"="&amp;"x",$B$133:$CW$133,"="&amp;"N"),0)</f>
        <v>0</v>
      </c>
      <c r="I211">
        <f ca="1">IFERROR(SUMIFS(INDEX($B$135:$CW$186,MATCH(I$205,$A$135:$A$186,0),1):INDEX($B$135:$CW$186,MATCH(I$205,$A$135:$A$186,0),100),$B194:$CW194,"="&amp;"x",$B$133:$CW$133,"="&amp;"N"),0)</f>
        <v>0</v>
      </c>
      <c r="J211">
        <f ca="1">IFERROR(SUMIFS(INDEX($B$135:$CW$186,MATCH(J$205,$A$135:$A$186,0),1):INDEX($B$135:$CW$186,MATCH(J$205,$A$135:$A$186,0),100),$B194:$CW194,"="&amp;"x",$B$133:$CW$133,"="&amp;"N"),0)</f>
        <v>0</v>
      </c>
      <c r="K211">
        <f ca="1">IFERROR(SUMIFS(INDEX($B$135:$CW$186,MATCH(K$205,$A$135:$A$186,0),1):INDEX($B$135:$CW$186,MATCH(K$205,$A$135:$A$186,0),100),$B194:$CW194,"="&amp;"x",$B$133:$CW$133,"="&amp;"N"),0)</f>
        <v>0</v>
      </c>
      <c r="L211">
        <f ca="1">IFERROR(SUMIFS(INDEX($B$135:$CW$186,MATCH(L$205,$A$135:$A$186,0),1):INDEX($B$135:$CW$186,MATCH(L$205,$A$135:$A$186,0),100),$B194:$CW194,"="&amp;"x",$B$133:$CW$133,"="&amp;"N"),0)</f>
        <v>0</v>
      </c>
      <c r="M211">
        <f ca="1">IFERROR(SUMIFS(INDEX($B$135:$CW$186,MATCH(M$205,$A$135:$A$186,0),1):INDEX($B$135:$CW$186,MATCH(M$205,$A$135:$A$186,0),100),$B194:$CW194,"="&amp;"x",$B$133:$CW$133,"="&amp;"N"),0)</f>
        <v>0</v>
      </c>
      <c r="N211">
        <f ca="1">IFERROR(SUMIFS(INDEX($B$135:$CW$186,MATCH(N$205,$A$135:$A$186,0),1):INDEX($B$135:$CW$186,MATCH(N$205,$A$135:$A$186,0),100),$B194:$CW194,"="&amp;"x",$B$133:$CW$133,"="&amp;"N"),0)</f>
        <v>0</v>
      </c>
      <c r="O211">
        <f ca="1">IFERROR(SUMIFS(INDEX($B$135:$CW$186,MATCH(O$205,$A$135:$A$186,0),1):INDEX($B$135:$CW$186,MATCH(O$205,$A$135:$A$186,0),100),$B194:$CW194,"="&amp;"x",$B$133:$CW$133,"="&amp;"N"),0)</f>
        <v>0</v>
      </c>
      <c r="P211">
        <f ca="1">IFERROR(SUMIFS(INDEX($B$135:$CW$186,MATCH(P$205,$A$135:$A$186,0),1):INDEX($B$135:$CW$186,MATCH(P$205,$A$135:$A$186,0),100),$B194:$CW194,"="&amp;"x",$B$133:$CW$133,"="&amp;"N"),0)</f>
        <v>0</v>
      </c>
      <c r="Q211">
        <f ca="1">IFERROR(SUMIFS(INDEX($B$135:$CW$186,MATCH(Q$205,$A$135:$A$186,0),1):INDEX($B$135:$CW$186,MATCH(Q$205,$A$135:$A$186,0),100),$B194:$CW194,"="&amp;"x",$B$133:$CW$133,"="&amp;"N"),0)</f>
        <v>0</v>
      </c>
      <c r="R211">
        <f ca="1">IFERROR(SUMIFS(INDEX($B$135:$CW$186,MATCH(R$205,$A$135:$A$186,0),1):INDEX($B$135:$CW$186,MATCH(R$205,$A$135:$A$186,0),100),$B194:$CW194,"="&amp;"x",$B$133:$CW$133,"="&amp;"N"),0)</f>
        <v>0</v>
      </c>
      <c r="S211">
        <f ca="1">IFERROR(SUMIFS(INDEX($B$135:$CW$186,MATCH(S$205,$A$135:$A$186,0),1):INDEX($B$135:$CW$186,MATCH(S$205,$A$135:$A$186,0),100),$B194:$CW194,"="&amp;"x",$B$133:$CW$133,"="&amp;"N"),0)</f>
        <v>0</v>
      </c>
      <c r="T211">
        <f ca="1">IFERROR(SUMIFS(INDEX($B$135:$CW$186,MATCH(T$205,$A$135:$A$186,0),1):INDEX($B$135:$CW$186,MATCH(T$205,$A$135:$A$186,0),100),$B194:$CW194,"="&amp;"x",$B$133:$CW$133,"="&amp;"N"),0)</f>
        <v>0</v>
      </c>
      <c r="U211">
        <f ca="1">IFERROR(SUMIFS(INDEX($B$135:$CW$186,MATCH(U$205,$A$135:$A$186,0),1):INDEX($B$135:$CW$186,MATCH(U$205,$A$135:$A$186,0),100),$B194:$CW194,"="&amp;"x",$B$133:$CW$133,"="&amp;"N"),0)</f>
        <v>0</v>
      </c>
      <c r="V211">
        <f ca="1">IFERROR(SUMIFS(INDEX($B$135:$CW$186,MATCH(V$205,$A$135:$A$186,0),1):INDEX($B$135:$CW$186,MATCH(V$205,$A$135:$A$186,0),100),$B194:$CW194,"="&amp;"x",$B$133:$CW$133,"="&amp;"N"),0)</f>
        <v>0</v>
      </c>
      <c r="W211">
        <f ca="1">IFERROR(SUMIFS(INDEX($B$135:$CW$186,MATCH(W$205,$A$135:$A$186,0),1):INDEX($B$135:$CW$186,MATCH(W$205,$A$135:$A$186,0),100),$B194:$CW194,"="&amp;"x",$B$133:$CW$133,"="&amp;"N"),0)</f>
        <v>0</v>
      </c>
      <c r="X211">
        <f ca="1">IFERROR(SUMIFS(INDEX($B$135:$CW$186,MATCH(X$205,$A$135:$A$186,0),1):INDEX($B$135:$CW$186,MATCH(X$205,$A$135:$A$186,0),100),$B194:$CW194,"="&amp;"x",$B$133:$CW$133,"="&amp;"N"),0)</f>
        <v>0</v>
      </c>
      <c r="Y211">
        <f ca="1">IFERROR(SUMIFS(INDEX($B$135:$CW$186,MATCH(Y$205,$A$135:$A$186,0),1):INDEX($B$135:$CW$186,MATCH(Y$205,$A$135:$A$186,0),100),$B194:$CW194,"="&amp;"x",$B$133:$CW$133,"="&amp;"N"),0)</f>
        <v>0</v>
      </c>
      <c r="Z211">
        <f ca="1">IFERROR(SUMIFS(INDEX($B$135:$CW$186,MATCH(Z$205,$A$135:$A$186,0),1):INDEX($B$135:$CW$186,MATCH(Z$205,$A$135:$A$186,0),100),$B194:$CW194,"="&amp;"x",$B$133:$CW$133,"="&amp;"N"),0)</f>
        <v>0</v>
      </c>
      <c r="AA211">
        <f ca="1">IFERROR(SUMIFS(INDEX($B$135:$CW$186,MATCH(AA$205,$A$135:$A$186,0),1):INDEX($B$135:$CW$186,MATCH(AA$205,$A$135:$A$186,0),100),$B194:$CW194,"="&amp;"x",$B$133:$CW$133,"="&amp;"N"),0)</f>
        <v>0</v>
      </c>
      <c r="AB211">
        <f ca="1">IFERROR(SUMIFS(INDEX($B$135:$CW$186,MATCH(AB$205,$A$135:$A$186,0),1):INDEX($B$135:$CW$186,MATCH(AB$205,$A$135:$A$186,0),100),$B194:$CW194,"="&amp;"x",$B$133:$CW$133,"="&amp;"N"),0)</f>
        <v>0</v>
      </c>
      <c r="AC211">
        <f ca="1">IFERROR(SUMIFS(INDEX($B$135:$CW$186,MATCH(AC$205,$A$135:$A$186,0),1):INDEX($B$135:$CW$186,MATCH(AC$205,$A$135:$A$186,0),100),$B194:$CW194,"="&amp;"x",$B$133:$CW$133,"="&amp;"N"),0)</f>
        <v>0</v>
      </c>
      <c r="AD211">
        <f ca="1">IFERROR(SUMIFS(INDEX($B$135:$CW$186,MATCH(AD$205,$A$135:$A$186,0),1):INDEX($B$135:$CW$186,MATCH(AD$205,$A$135:$A$186,0),100),$B194:$CW194,"="&amp;"x",$B$133:$CW$133,"="&amp;"N"),0)</f>
        <v>0</v>
      </c>
      <c r="AE211">
        <f ca="1">IFERROR(SUMIFS(INDEX($B$135:$CW$186,MATCH(AE$205,$A$135:$A$186,0),1):INDEX($B$135:$CW$186,MATCH(AE$205,$A$135:$A$186,0),100),$B194:$CW194,"="&amp;"x",$B$133:$CW$133,"="&amp;"N"),0)</f>
        <v>0</v>
      </c>
      <c r="AF211">
        <f ca="1">IFERROR(SUMIFS(INDEX($B$135:$CW$186,MATCH(AF$205,$A$135:$A$186,0),1):INDEX($B$135:$CW$186,MATCH(AF$205,$A$135:$A$186,0),100),$B194:$CW194,"="&amp;"x",$B$133:$CW$133,"="&amp;"N"),0)</f>
        <v>0</v>
      </c>
      <c r="AG211">
        <f ca="1">IFERROR(SUMIFS(INDEX($B$135:$CW$186,MATCH(AG$205,$A$135:$A$186,0),1):INDEX($B$135:$CW$186,MATCH(AG$205,$A$135:$A$186,0),100),$B194:$CW194,"="&amp;"x",$B$133:$CW$133,"="&amp;"N"),0)</f>
        <v>0</v>
      </c>
      <c r="AH211">
        <f ca="1">IFERROR(SUMIFS(INDEX($B$135:$CW$186,MATCH(AH$205,$A$135:$A$186,0),1):INDEX($B$135:$CW$186,MATCH(AH$205,$A$135:$A$186,0),100),$B194:$CW194,"="&amp;"x",$B$133:$CW$133,"="&amp;"N"),0)</f>
        <v>0</v>
      </c>
      <c r="AI211">
        <f ca="1">IFERROR(SUMIFS(INDEX($B$135:$CW$186,MATCH(AI$205,$A$135:$A$186,0),1):INDEX($B$135:$CW$186,MATCH(AI$205,$A$135:$A$186,0),100),$B194:$CW194,"="&amp;"x",$B$133:$CW$133,"="&amp;"N"),0)</f>
        <v>0</v>
      </c>
      <c r="AJ211">
        <f ca="1">IFERROR(SUMIFS(INDEX($B$135:$CW$186,MATCH(AJ$205,$A$135:$A$186,0),1):INDEX($B$135:$CW$186,MATCH(AJ$205,$A$135:$A$186,0),100),$B194:$CW194,"="&amp;"x",$B$133:$CW$133,"="&amp;"N"),0)</f>
        <v>0</v>
      </c>
      <c r="AK211">
        <f ca="1">IFERROR(SUMIFS(INDEX($B$135:$CW$186,MATCH(AK$205,$A$135:$A$186,0),1):INDEX($B$135:$CW$186,MATCH(AK$205,$A$135:$A$186,0),100),$B194:$CW194,"="&amp;"x",$B$133:$CW$133,"="&amp;"N"),0)</f>
        <v>0</v>
      </c>
      <c r="AL211">
        <f ca="1">IFERROR(SUMIFS(INDEX($B$135:$CW$186,MATCH(AL$205,$A$135:$A$186,0),1):INDEX($B$135:$CW$186,MATCH(AL$205,$A$135:$A$186,0),100),$B194:$CW194,"="&amp;"x",$B$133:$CW$133,"="&amp;"N"),0)</f>
        <v>0</v>
      </c>
      <c r="AM211">
        <f ca="1">IFERROR(SUMIFS(INDEX($B$135:$CW$186,MATCH(AM$205,$A$135:$A$186,0),1):INDEX($B$135:$CW$186,MATCH(AM$205,$A$135:$A$186,0),100),$B194:$CW194,"="&amp;"x",$B$133:$CW$133,"="&amp;"N"),0)</f>
        <v>0</v>
      </c>
      <c r="AN211">
        <f ca="1">IFERROR(SUMIFS(INDEX($B$135:$CW$186,MATCH(AN$205,$A$135:$A$186,0),1):INDEX($B$135:$CW$186,MATCH(AN$205,$A$135:$A$186,0),100),$B194:$CW194,"="&amp;"x",$B$133:$CW$133,"="&amp;"N"),0)</f>
        <v>0</v>
      </c>
      <c r="AO211">
        <f ca="1">IFERROR(SUMIFS(INDEX($B$135:$CW$186,MATCH(AO$205,$A$135:$A$186,0),1):INDEX($B$135:$CW$186,MATCH(AO$205,$A$135:$A$186,0),100),$B194:$CW194,"="&amp;"x",$B$133:$CW$133,"="&amp;"N"),0)</f>
        <v>0</v>
      </c>
      <c r="AP211">
        <f ca="1">IFERROR(SUMIFS(INDEX($B$135:$CW$186,MATCH(AP$205,$A$135:$A$186,0),1):INDEX($B$135:$CW$186,MATCH(AP$205,$A$135:$A$186,0),100),$B194:$CW194,"="&amp;"x",$B$133:$CW$133,"="&amp;"N"),0)</f>
        <v>0</v>
      </c>
      <c r="AQ211">
        <f ca="1">IFERROR(SUMIFS(INDEX($B$135:$CW$186,MATCH(AQ$205,$A$135:$A$186,0),1):INDEX($B$135:$CW$186,MATCH(AQ$205,$A$135:$A$186,0),100),$B194:$CW194,"="&amp;"x",$B$133:$CW$133,"="&amp;"N"),0)</f>
        <v>0</v>
      </c>
      <c r="AR211">
        <f ca="1">IFERROR(SUMIFS(INDEX($B$135:$CW$186,MATCH(AR$205,$A$135:$A$186,0),1):INDEX($B$135:$CW$186,MATCH(AR$205,$A$135:$A$186,0),100),$B194:$CW194,"="&amp;"x",$B$133:$CW$133,"="&amp;"N"),0)</f>
        <v>0</v>
      </c>
      <c r="AS211">
        <f ca="1">IFERROR(SUMIFS(INDEX($B$135:$CW$186,MATCH(AS$205,$A$135:$A$186,0),1):INDEX($B$135:$CW$186,MATCH(AS$205,$A$135:$A$186,0),100),$B194:$CW194,"="&amp;"x",$B$133:$CW$133,"="&amp;"N"),0)</f>
        <v>0</v>
      </c>
      <c r="AT211">
        <f ca="1">IFERROR(SUMIFS(INDEX($B$135:$CW$186,MATCH(AT$205,$A$135:$A$186,0),1):INDEX($B$135:$CW$186,MATCH(AT$205,$A$135:$A$186,0),100),$B194:$CW194,"="&amp;"x",$B$133:$CW$133,"="&amp;"N"),0)</f>
        <v>0</v>
      </c>
      <c r="AU211">
        <f ca="1">IFERROR(SUMIFS(INDEX($B$135:$CW$186,MATCH(AU$205,$A$135:$A$186,0),1):INDEX($B$135:$CW$186,MATCH(AU$205,$A$135:$A$186,0),100),$B194:$CW194,"="&amp;"x",$B$133:$CW$133,"="&amp;"N"),0)</f>
        <v>0</v>
      </c>
      <c r="AV211">
        <f ca="1">IFERROR(SUMIFS(INDEX($B$135:$CW$186,MATCH(AV$205,$A$135:$A$186,0),1):INDEX($B$135:$CW$186,MATCH(AV$205,$A$135:$A$186,0),100),$B194:$CW194,"="&amp;"x",$B$133:$CW$133,"="&amp;"N"),0)</f>
        <v>0</v>
      </c>
      <c r="AW211">
        <f ca="1">IFERROR(SUMIFS(INDEX($B$135:$CW$186,MATCH(AW$205,$A$135:$A$186,0),1):INDEX($B$135:$CW$186,MATCH(AW$205,$A$135:$A$186,0),100),$B194:$CW194,"="&amp;"x",$B$133:$CW$133,"="&amp;"N"),0)</f>
        <v>0</v>
      </c>
      <c r="AX211">
        <f ca="1">IFERROR(SUMIFS(INDEX($B$135:$CW$186,MATCH(AX$205,$A$135:$A$186,0),1):INDEX($B$135:$CW$186,MATCH(AX$205,$A$135:$A$186,0),100),$B194:$CW194,"="&amp;"x",$B$133:$CW$133,"="&amp;"N"),0)</f>
        <v>0</v>
      </c>
      <c r="AY211">
        <f ca="1">IFERROR(SUMIFS(INDEX($B$135:$CW$186,MATCH(AY$205,$A$135:$A$186,0),1):INDEX($B$135:$CW$186,MATCH(AY$205,$A$135:$A$186,0),100),$B194:$CW194,"="&amp;"x",$B$133:$CW$133,"="&amp;"N"),0)</f>
        <v>0</v>
      </c>
      <c r="AZ211">
        <f ca="1">IFERROR(SUMIFS(INDEX($B$135:$CW$186,MATCH(AZ$205,$A$135:$A$186,0),1):INDEX($B$135:$CW$186,MATCH(AZ$205,$A$135:$A$186,0),100),$B194:$CW194,"="&amp;"x",$B$133:$CW$133,"="&amp;"N"),0)</f>
        <v>0</v>
      </c>
      <c r="BA211">
        <f ca="1">IFERROR(SUMIFS(INDEX($B$135:$CW$186,MATCH(BA$205,$A$135:$A$186,0),1):INDEX($B$135:$CW$186,MATCH(BA$205,$A$135:$A$186,0),100),$B194:$CW194,"="&amp;"x",$B$133:$CW$133,"="&amp;"N"),0)</f>
        <v>0</v>
      </c>
      <c r="BC211">
        <f t="shared" ca="1" si="40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ca="1">IFERROR(SUMIFS(INDEX($B$135:$CW$186,MATCH(B$205,$A$135:$A$186,0),1):INDEX($B$135:$CW$186,MATCH(B$205,$A$135:$A$186,0),100),$B195:$CW195,"="&amp;"x",$B$133:$CW$133,"="&amp;"N"),0)</f>
        <v>0</v>
      </c>
      <c r="C212">
        <f ca="1">IFERROR(SUMIFS(INDEX($B$135:$CW$186,MATCH(C$205,$A$135:$A$186,0),1):INDEX($B$135:$CW$186,MATCH(C$205,$A$135:$A$186,0),100),$B195:$CW195,"="&amp;"x",$B$133:$CW$133,"="&amp;"N"),0)</f>
        <v>0</v>
      </c>
      <c r="D212">
        <f ca="1">IFERROR(SUMIFS(INDEX($B$135:$CW$186,MATCH(D$205,$A$135:$A$186,0),1):INDEX($B$135:$CW$186,MATCH(D$205,$A$135:$A$186,0),100),$B195:$CW195,"="&amp;"x",$B$133:$CW$133,"="&amp;"N"),0)</f>
        <v>0</v>
      </c>
      <c r="E212">
        <f ca="1">IFERROR(SUMIFS(INDEX($B$135:$CW$186,MATCH(E$205,$A$135:$A$186,0),1):INDEX($B$135:$CW$186,MATCH(E$205,$A$135:$A$186,0),100),$B195:$CW195,"="&amp;"x",$B$133:$CW$133,"="&amp;"N"),0)</f>
        <v>0</v>
      </c>
      <c r="F212">
        <f ca="1">IFERROR(SUMIFS(INDEX($B$135:$CW$186,MATCH(F$205,$A$135:$A$186,0),1):INDEX($B$135:$CW$186,MATCH(F$205,$A$135:$A$186,0),100),$B195:$CW195,"="&amp;"x",$B$133:$CW$133,"="&amp;"N"),0)</f>
        <v>0</v>
      </c>
      <c r="G212">
        <f ca="1">IFERROR(SUMIFS(INDEX($B$135:$CW$186,MATCH(G$205,$A$135:$A$186,0),1):INDEX($B$135:$CW$186,MATCH(G$205,$A$135:$A$186,0),100),$B195:$CW195,"="&amp;"x",$B$133:$CW$133,"="&amp;"N"),0)</f>
        <v>0</v>
      </c>
      <c r="H212">
        <f ca="1">IFERROR(SUMIFS(INDEX($B$135:$CW$186,MATCH(H$205,$A$135:$A$186,0),1):INDEX($B$135:$CW$186,MATCH(H$205,$A$135:$A$186,0),100),$B195:$CW195,"="&amp;"x",$B$133:$CW$133,"="&amp;"N"),0)</f>
        <v>0</v>
      </c>
      <c r="I212">
        <f ca="1">IFERROR(SUMIFS(INDEX($B$135:$CW$186,MATCH(I$205,$A$135:$A$186,0),1):INDEX($B$135:$CW$186,MATCH(I$205,$A$135:$A$186,0),100),$B195:$CW195,"="&amp;"x",$B$133:$CW$133,"="&amp;"N"),0)</f>
        <v>0</v>
      </c>
      <c r="J212">
        <f ca="1">IFERROR(SUMIFS(INDEX($B$135:$CW$186,MATCH(J$205,$A$135:$A$186,0),1):INDEX($B$135:$CW$186,MATCH(J$205,$A$135:$A$186,0),100),$B195:$CW195,"="&amp;"x",$B$133:$CW$133,"="&amp;"N"),0)</f>
        <v>0</v>
      </c>
      <c r="K212">
        <f ca="1">IFERROR(SUMIFS(INDEX($B$135:$CW$186,MATCH(K$205,$A$135:$A$186,0),1):INDEX($B$135:$CW$186,MATCH(K$205,$A$135:$A$186,0),100),$B195:$CW195,"="&amp;"x",$B$133:$CW$133,"="&amp;"N"),0)</f>
        <v>0</v>
      </c>
      <c r="L212">
        <f ca="1">IFERROR(SUMIFS(INDEX($B$135:$CW$186,MATCH(L$205,$A$135:$A$186,0),1):INDEX($B$135:$CW$186,MATCH(L$205,$A$135:$A$186,0),100),$B195:$CW195,"="&amp;"x",$B$133:$CW$133,"="&amp;"N"),0)</f>
        <v>0</v>
      </c>
      <c r="M212">
        <f ca="1">IFERROR(SUMIFS(INDEX($B$135:$CW$186,MATCH(M$205,$A$135:$A$186,0),1):INDEX($B$135:$CW$186,MATCH(M$205,$A$135:$A$186,0),100),$B195:$CW195,"="&amp;"x",$B$133:$CW$133,"="&amp;"N"),0)</f>
        <v>0</v>
      </c>
      <c r="N212">
        <f ca="1">IFERROR(SUMIFS(INDEX($B$135:$CW$186,MATCH(N$205,$A$135:$A$186,0),1):INDEX($B$135:$CW$186,MATCH(N$205,$A$135:$A$186,0),100),$B195:$CW195,"="&amp;"x",$B$133:$CW$133,"="&amp;"N"),0)</f>
        <v>0</v>
      </c>
      <c r="O212">
        <f ca="1">IFERROR(SUMIFS(INDEX($B$135:$CW$186,MATCH(O$205,$A$135:$A$186,0),1):INDEX($B$135:$CW$186,MATCH(O$205,$A$135:$A$186,0),100),$B195:$CW195,"="&amp;"x",$B$133:$CW$133,"="&amp;"N"),0)</f>
        <v>0</v>
      </c>
      <c r="P212">
        <f ca="1">IFERROR(SUMIFS(INDEX($B$135:$CW$186,MATCH(P$205,$A$135:$A$186,0),1):INDEX($B$135:$CW$186,MATCH(P$205,$A$135:$A$186,0),100),$B195:$CW195,"="&amp;"x",$B$133:$CW$133,"="&amp;"N"),0)</f>
        <v>0</v>
      </c>
      <c r="Q212">
        <f ca="1">IFERROR(SUMIFS(INDEX($B$135:$CW$186,MATCH(Q$205,$A$135:$A$186,0),1):INDEX($B$135:$CW$186,MATCH(Q$205,$A$135:$A$186,0),100),$B195:$CW195,"="&amp;"x",$B$133:$CW$133,"="&amp;"N"),0)</f>
        <v>0</v>
      </c>
      <c r="R212">
        <f ca="1">IFERROR(SUMIFS(INDEX($B$135:$CW$186,MATCH(R$205,$A$135:$A$186,0),1):INDEX($B$135:$CW$186,MATCH(R$205,$A$135:$A$186,0),100),$B195:$CW195,"="&amp;"x",$B$133:$CW$133,"="&amp;"N"),0)</f>
        <v>0</v>
      </c>
      <c r="S212">
        <f ca="1">IFERROR(SUMIFS(INDEX($B$135:$CW$186,MATCH(S$205,$A$135:$A$186,0),1):INDEX($B$135:$CW$186,MATCH(S$205,$A$135:$A$186,0),100),$B195:$CW195,"="&amp;"x",$B$133:$CW$133,"="&amp;"N"),0)</f>
        <v>0</v>
      </c>
      <c r="T212">
        <f ca="1">IFERROR(SUMIFS(INDEX($B$135:$CW$186,MATCH(T$205,$A$135:$A$186,0),1):INDEX($B$135:$CW$186,MATCH(T$205,$A$135:$A$186,0),100),$B195:$CW195,"="&amp;"x",$B$133:$CW$133,"="&amp;"N"),0)</f>
        <v>0</v>
      </c>
      <c r="U212">
        <f ca="1">IFERROR(SUMIFS(INDEX($B$135:$CW$186,MATCH(U$205,$A$135:$A$186,0),1):INDEX($B$135:$CW$186,MATCH(U$205,$A$135:$A$186,0),100),$B195:$CW195,"="&amp;"x",$B$133:$CW$133,"="&amp;"N"),0)</f>
        <v>0</v>
      </c>
      <c r="V212">
        <f ca="1">IFERROR(SUMIFS(INDEX($B$135:$CW$186,MATCH(V$205,$A$135:$A$186,0),1):INDEX($B$135:$CW$186,MATCH(V$205,$A$135:$A$186,0),100),$B195:$CW195,"="&amp;"x",$B$133:$CW$133,"="&amp;"N"),0)</f>
        <v>0</v>
      </c>
      <c r="W212">
        <f ca="1">IFERROR(SUMIFS(INDEX($B$135:$CW$186,MATCH(W$205,$A$135:$A$186,0),1):INDEX($B$135:$CW$186,MATCH(W$205,$A$135:$A$186,0),100),$B195:$CW195,"="&amp;"x",$B$133:$CW$133,"="&amp;"N"),0)</f>
        <v>0</v>
      </c>
      <c r="X212">
        <f ca="1">IFERROR(SUMIFS(INDEX($B$135:$CW$186,MATCH(X$205,$A$135:$A$186,0),1):INDEX($B$135:$CW$186,MATCH(X$205,$A$135:$A$186,0),100),$B195:$CW195,"="&amp;"x",$B$133:$CW$133,"="&amp;"N"),0)</f>
        <v>0</v>
      </c>
      <c r="Y212">
        <f ca="1">IFERROR(SUMIFS(INDEX($B$135:$CW$186,MATCH(Y$205,$A$135:$A$186,0),1):INDEX($B$135:$CW$186,MATCH(Y$205,$A$135:$A$186,0),100),$B195:$CW195,"="&amp;"x",$B$133:$CW$133,"="&amp;"N"),0)</f>
        <v>0</v>
      </c>
      <c r="Z212">
        <f ca="1">IFERROR(SUMIFS(INDEX($B$135:$CW$186,MATCH(Z$205,$A$135:$A$186,0),1):INDEX($B$135:$CW$186,MATCH(Z$205,$A$135:$A$186,0),100),$B195:$CW195,"="&amp;"x",$B$133:$CW$133,"="&amp;"N"),0)</f>
        <v>0</v>
      </c>
      <c r="AA212">
        <f ca="1">IFERROR(SUMIFS(INDEX($B$135:$CW$186,MATCH(AA$205,$A$135:$A$186,0),1):INDEX($B$135:$CW$186,MATCH(AA$205,$A$135:$A$186,0),100),$B195:$CW195,"="&amp;"x",$B$133:$CW$133,"="&amp;"N"),0)</f>
        <v>0</v>
      </c>
      <c r="AB212">
        <f ca="1">IFERROR(SUMIFS(INDEX($B$135:$CW$186,MATCH(AB$205,$A$135:$A$186,0),1):INDEX($B$135:$CW$186,MATCH(AB$205,$A$135:$A$186,0),100),$B195:$CW195,"="&amp;"x",$B$133:$CW$133,"="&amp;"N"),0)</f>
        <v>0</v>
      </c>
      <c r="AC212">
        <f ca="1">IFERROR(SUMIFS(INDEX($B$135:$CW$186,MATCH(AC$205,$A$135:$A$186,0),1):INDEX($B$135:$CW$186,MATCH(AC$205,$A$135:$A$186,0),100),$B195:$CW195,"="&amp;"x",$B$133:$CW$133,"="&amp;"N"),0)</f>
        <v>0</v>
      </c>
      <c r="AD212">
        <f ca="1">IFERROR(SUMIFS(INDEX($B$135:$CW$186,MATCH(AD$205,$A$135:$A$186,0),1):INDEX($B$135:$CW$186,MATCH(AD$205,$A$135:$A$186,0),100),$B195:$CW195,"="&amp;"x",$B$133:$CW$133,"="&amp;"N"),0)</f>
        <v>0</v>
      </c>
      <c r="AE212">
        <f ca="1">IFERROR(SUMIFS(INDEX($B$135:$CW$186,MATCH(AE$205,$A$135:$A$186,0),1):INDEX($B$135:$CW$186,MATCH(AE$205,$A$135:$A$186,0),100),$B195:$CW195,"="&amp;"x",$B$133:$CW$133,"="&amp;"N"),0)</f>
        <v>0</v>
      </c>
      <c r="AF212">
        <f ca="1">IFERROR(SUMIFS(INDEX($B$135:$CW$186,MATCH(AF$205,$A$135:$A$186,0),1):INDEX($B$135:$CW$186,MATCH(AF$205,$A$135:$A$186,0),100),$B195:$CW195,"="&amp;"x",$B$133:$CW$133,"="&amp;"N"),0)</f>
        <v>0</v>
      </c>
      <c r="AG212">
        <f ca="1">IFERROR(SUMIFS(INDEX($B$135:$CW$186,MATCH(AG$205,$A$135:$A$186,0),1):INDEX($B$135:$CW$186,MATCH(AG$205,$A$135:$A$186,0),100),$B195:$CW195,"="&amp;"x",$B$133:$CW$133,"="&amp;"N"),0)</f>
        <v>0</v>
      </c>
      <c r="AH212">
        <f ca="1">IFERROR(SUMIFS(INDEX($B$135:$CW$186,MATCH(AH$205,$A$135:$A$186,0),1):INDEX($B$135:$CW$186,MATCH(AH$205,$A$135:$A$186,0),100),$B195:$CW195,"="&amp;"x",$B$133:$CW$133,"="&amp;"N"),0)</f>
        <v>0</v>
      </c>
      <c r="AI212">
        <f ca="1">IFERROR(SUMIFS(INDEX($B$135:$CW$186,MATCH(AI$205,$A$135:$A$186,0),1):INDEX($B$135:$CW$186,MATCH(AI$205,$A$135:$A$186,0),100),$B195:$CW195,"="&amp;"x",$B$133:$CW$133,"="&amp;"N"),0)</f>
        <v>0</v>
      </c>
      <c r="AJ212">
        <f ca="1">IFERROR(SUMIFS(INDEX($B$135:$CW$186,MATCH(AJ$205,$A$135:$A$186,0),1):INDEX($B$135:$CW$186,MATCH(AJ$205,$A$135:$A$186,0),100),$B195:$CW195,"="&amp;"x",$B$133:$CW$133,"="&amp;"N"),0)</f>
        <v>0</v>
      </c>
      <c r="AK212">
        <f ca="1">IFERROR(SUMIFS(INDEX($B$135:$CW$186,MATCH(AK$205,$A$135:$A$186,0),1):INDEX($B$135:$CW$186,MATCH(AK$205,$A$135:$A$186,0),100),$B195:$CW195,"="&amp;"x",$B$133:$CW$133,"="&amp;"N"),0)</f>
        <v>0</v>
      </c>
      <c r="AL212">
        <f ca="1">IFERROR(SUMIFS(INDEX($B$135:$CW$186,MATCH(AL$205,$A$135:$A$186,0),1):INDEX($B$135:$CW$186,MATCH(AL$205,$A$135:$A$186,0),100),$B195:$CW195,"="&amp;"x",$B$133:$CW$133,"="&amp;"N"),0)</f>
        <v>0</v>
      </c>
      <c r="AM212">
        <f ca="1">IFERROR(SUMIFS(INDEX($B$135:$CW$186,MATCH(AM$205,$A$135:$A$186,0),1):INDEX($B$135:$CW$186,MATCH(AM$205,$A$135:$A$186,0),100),$B195:$CW195,"="&amp;"x",$B$133:$CW$133,"="&amp;"N"),0)</f>
        <v>0</v>
      </c>
      <c r="AN212">
        <f ca="1">IFERROR(SUMIFS(INDEX($B$135:$CW$186,MATCH(AN$205,$A$135:$A$186,0),1):INDEX($B$135:$CW$186,MATCH(AN$205,$A$135:$A$186,0),100),$B195:$CW195,"="&amp;"x",$B$133:$CW$133,"="&amp;"N"),0)</f>
        <v>0</v>
      </c>
      <c r="AO212">
        <f ca="1">IFERROR(SUMIFS(INDEX($B$135:$CW$186,MATCH(AO$205,$A$135:$A$186,0),1):INDEX($B$135:$CW$186,MATCH(AO$205,$A$135:$A$186,0),100),$B195:$CW195,"="&amp;"x",$B$133:$CW$133,"="&amp;"N"),0)</f>
        <v>0</v>
      </c>
      <c r="AP212">
        <f ca="1">IFERROR(SUMIFS(INDEX($B$135:$CW$186,MATCH(AP$205,$A$135:$A$186,0),1):INDEX($B$135:$CW$186,MATCH(AP$205,$A$135:$A$186,0),100),$B195:$CW195,"="&amp;"x",$B$133:$CW$133,"="&amp;"N"),0)</f>
        <v>0</v>
      </c>
      <c r="AQ212">
        <f ca="1">IFERROR(SUMIFS(INDEX($B$135:$CW$186,MATCH(AQ$205,$A$135:$A$186,0),1):INDEX($B$135:$CW$186,MATCH(AQ$205,$A$135:$A$186,0),100),$B195:$CW195,"="&amp;"x",$B$133:$CW$133,"="&amp;"N"),0)</f>
        <v>0</v>
      </c>
      <c r="AR212">
        <f ca="1">IFERROR(SUMIFS(INDEX($B$135:$CW$186,MATCH(AR$205,$A$135:$A$186,0),1):INDEX($B$135:$CW$186,MATCH(AR$205,$A$135:$A$186,0),100),$B195:$CW195,"="&amp;"x",$B$133:$CW$133,"="&amp;"N"),0)</f>
        <v>0</v>
      </c>
      <c r="AS212">
        <f ca="1">IFERROR(SUMIFS(INDEX($B$135:$CW$186,MATCH(AS$205,$A$135:$A$186,0),1):INDEX($B$135:$CW$186,MATCH(AS$205,$A$135:$A$186,0),100),$B195:$CW195,"="&amp;"x",$B$133:$CW$133,"="&amp;"N"),0)</f>
        <v>0</v>
      </c>
      <c r="AT212">
        <f ca="1">IFERROR(SUMIFS(INDEX($B$135:$CW$186,MATCH(AT$205,$A$135:$A$186,0),1):INDEX($B$135:$CW$186,MATCH(AT$205,$A$135:$A$186,0),100),$B195:$CW195,"="&amp;"x",$B$133:$CW$133,"="&amp;"N"),0)</f>
        <v>0</v>
      </c>
      <c r="AU212">
        <f ca="1">IFERROR(SUMIFS(INDEX($B$135:$CW$186,MATCH(AU$205,$A$135:$A$186,0),1):INDEX($B$135:$CW$186,MATCH(AU$205,$A$135:$A$186,0),100),$B195:$CW195,"="&amp;"x",$B$133:$CW$133,"="&amp;"N"),0)</f>
        <v>0</v>
      </c>
      <c r="AV212">
        <f ca="1">IFERROR(SUMIFS(INDEX($B$135:$CW$186,MATCH(AV$205,$A$135:$A$186,0),1):INDEX($B$135:$CW$186,MATCH(AV$205,$A$135:$A$186,0),100),$B195:$CW195,"="&amp;"x",$B$133:$CW$133,"="&amp;"N"),0)</f>
        <v>0</v>
      </c>
      <c r="AW212">
        <f ca="1">IFERROR(SUMIFS(INDEX($B$135:$CW$186,MATCH(AW$205,$A$135:$A$186,0),1):INDEX($B$135:$CW$186,MATCH(AW$205,$A$135:$A$186,0),100),$B195:$CW195,"="&amp;"x",$B$133:$CW$133,"="&amp;"N"),0)</f>
        <v>0</v>
      </c>
      <c r="AX212">
        <f ca="1">IFERROR(SUMIFS(INDEX($B$135:$CW$186,MATCH(AX$205,$A$135:$A$186,0),1):INDEX($B$135:$CW$186,MATCH(AX$205,$A$135:$A$186,0),100),$B195:$CW195,"="&amp;"x",$B$133:$CW$133,"="&amp;"N"),0)</f>
        <v>0</v>
      </c>
      <c r="AY212">
        <f ca="1">IFERROR(SUMIFS(INDEX($B$135:$CW$186,MATCH(AY$205,$A$135:$A$186,0),1):INDEX($B$135:$CW$186,MATCH(AY$205,$A$135:$A$186,0),100),$B195:$CW195,"="&amp;"x",$B$133:$CW$133,"="&amp;"N"),0)</f>
        <v>0</v>
      </c>
      <c r="AZ212">
        <f ca="1">IFERROR(SUMIFS(INDEX($B$135:$CW$186,MATCH(AZ$205,$A$135:$A$186,0),1):INDEX($B$135:$CW$186,MATCH(AZ$205,$A$135:$A$186,0),100),$B195:$CW195,"="&amp;"x",$B$133:$CW$133,"="&amp;"N"),0)</f>
        <v>0</v>
      </c>
      <c r="BA212">
        <f ca="1">IFERROR(SUMIFS(INDEX($B$135:$CW$186,MATCH(BA$205,$A$135:$A$186,0),1):INDEX($B$135:$CW$186,MATCH(BA$205,$A$135:$A$186,0),100),$B195:$CW195,"="&amp;"x",$B$133:$CW$133,"="&amp;"N"),0)</f>
        <v>0</v>
      </c>
      <c r="BC212">
        <f t="shared" ca="1" si="40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ca="1">IFERROR(SUMIFS(INDEX($B$135:$CW$186,MATCH(B$205,$A$135:$A$186,0),1):INDEX($B$135:$CW$186,MATCH(B$205,$A$135:$A$186,0),100),$B196:$CW196,"="&amp;"x",$B$133:$CW$133,"="&amp;"N"),0)</f>
        <v>0</v>
      </c>
      <c r="C213">
        <f ca="1">IFERROR(SUMIFS(INDEX($B$135:$CW$186,MATCH(C$205,$A$135:$A$186,0),1):INDEX($B$135:$CW$186,MATCH(C$205,$A$135:$A$186,0),100),$B196:$CW196,"="&amp;"x",$B$133:$CW$133,"="&amp;"N"),0)</f>
        <v>0</v>
      </c>
      <c r="D213">
        <f ca="1">IFERROR(SUMIFS(INDEX($B$135:$CW$186,MATCH(D$205,$A$135:$A$186,0),1):INDEX($B$135:$CW$186,MATCH(D$205,$A$135:$A$186,0),100),$B196:$CW196,"="&amp;"x",$B$133:$CW$133,"="&amp;"N"),0)</f>
        <v>0</v>
      </c>
      <c r="E213">
        <f ca="1">IFERROR(SUMIFS(INDEX($B$135:$CW$186,MATCH(E$205,$A$135:$A$186,0),1):INDEX($B$135:$CW$186,MATCH(E$205,$A$135:$A$186,0),100),$B196:$CW196,"="&amp;"x",$B$133:$CW$133,"="&amp;"N"),0)</f>
        <v>0</v>
      </c>
      <c r="F213">
        <f ca="1">IFERROR(SUMIFS(INDEX($B$135:$CW$186,MATCH(F$205,$A$135:$A$186,0),1):INDEX($B$135:$CW$186,MATCH(F$205,$A$135:$A$186,0),100),$B196:$CW196,"="&amp;"x",$B$133:$CW$133,"="&amp;"N"),0)</f>
        <v>0</v>
      </c>
      <c r="G213">
        <f ca="1">IFERROR(SUMIFS(INDEX($B$135:$CW$186,MATCH(G$205,$A$135:$A$186,0),1):INDEX($B$135:$CW$186,MATCH(G$205,$A$135:$A$186,0),100),$B196:$CW196,"="&amp;"x",$B$133:$CW$133,"="&amp;"N"),0)</f>
        <v>0</v>
      </c>
      <c r="H213">
        <f ca="1">IFERROR(SUMIFS(INDEX($B$135:$CW$186,MATCH(H$205,$A$135:$A$186,0),1):INDEX($B$135:$CW$186,MATCH(H$205,$A$135:$A$186,0),100),$B196:$CW196,"="&amp;"x",$B$133:$CW$133,"="&amp;"N"),0)</f>
        <v>0</v>
      </c>
      <c r="I213">
        <f ca="1">IFERROR(SUMIFS(INDEX($B$135:$CW$186,MATCH(I$205,$A$135:$A$186,0),1):INDEX($B$135:$CW$186,MATCH(I$205,$A$135:$A$186,0),100),$B196:$CW196,"="&amp;"x",$B$133:$CW$133,"="&amp;"N"),0)</f>
        <v>0</v>
      </c>
      <c r="J213">
        <f ca="1">IFERROR(SUMIFS(INDEX($B$135:$CW$186,MATCH(J$205,$A$135:$A$186,0),1):INDEX($B$135:$CW$186,MATCH(J$205,$A$135:$A$186,0),100),$B196:$CW196,"="&amp;"x",$B$133:$CW$133,"="&amp;"N"),0)</f>
        <v>0</v>
      </c>
      <c r="K213">
        <f ca="1">IFERROR(SUMIFS(INDEX($B$135:$CW$186,MATCH(K$205,$A$135:$A$186,0),1):INDEX($B$135:$CW$186,MATCH(K$205,$A$135:$A$186,0),100),$B196:$CW196,"="&amp;"x",$B$133:$CW$133,"="&amp;"N"),0)</f>
        <v>0</v>
      </c>
      <c r="L213">
        <f ca="1">IFERROR(SUMIFS(INDEX($B$135:$CW$186,MATCH(L$205,$A$135:$A$186,0),1):INDEX($B$135:$CW$186,MATCH(L$205,$A$135:$A$186,0),100),$B196:$CW196,"="&amp;"x",$B$133:$CW$133,"="&amp;"N"),0)</f>
        <v>0</v>
      </c>
      <c r="M213">
        <f ca="1">IFERROR(SUMIFS(INDEX($B$135:$CW$186,MATCH(M$205,$A$135:$A$186,0),1):INDEX($B$135:$CW$186,MATCH(M$205,$A$135:$A$186,0),100),$B196:$CW196,"="&amp;"x",$B$133:$CW$133,"="&amp;"N"),0)</f>
        <v>0</v>
      </c>
      <c r="N213">
        <f ca="1">IFERROR(SUMIFS(INDEX($B$135:$CW$186,MATCH(N$205,$A$135:$A$186,0),1):INDEX($B$135:$CW$186,MATCH(N$205,$A$135:$A$186,0),100),$B196:$CW196,"="&amp;"x",$B$133:$CW$133,"="&amp;"N"),0)</f>
        <v>0</v>
      </c>
      <c r="O213">
        <f ca="1">IFERROR(SUMIFS(INDEX($B$135:$CW$186,MATCH(O$205,$A$135:$A$186,0),1):INDEX($B$135:$CW$186,MATCH(O$205,$A$135:$A$186,0),100),$B196:$CW196,"="&amp;"x",$B$133:$CW$133,"="&amp;"N"),0)</f>
        <v>0</v>
      </c>
      <c r="P213">
        <f ca="1">IFERROR(SUMIFS(INDEX($B$135:$CW$186,MATCH(P$205,$A$135:$A$186,0),1):INDEX($B$135:$CW$186,MATCH(P$205,$A$135:$A$186,0),100),$B196:$CW196,"="&amp;"x",$B$133:$CW$133,"="&amp;"N"),0)</f>
        <v>0</v>
      </c>
      <c r="Q213">
        <f ca="1">IFERROR(SUMIFS(INDEX($B$135:$CW$186,MATCH(Q$205,$A$135:$A$186,0),1):INDEX($B$135:$CW$186,MATCH(Q$205,$A$135:$A$186,0),100),$B196:$CW196,"="&amp;"x",$B$133:$CW$133,"="&amp;"N"),0)</f>
        <v>0</v>
      </c>
      <c r="R213">
        <f ca="1">IFERROR(SUMIFS(INDEX($B$135:$CW$186,MATCH(R$205,$A$135:$A$186,0),1):INDEX($B$135:$CW$186,MATCH(R$205,$A$135:$A$186,0),100),$B196:$CW196,"="&amp;"x",$B$133:$CW$133,"="&amp;"N"),0)</f>
        <v>0</v>
      </c>
      <c r="S213">
        <f ca="1">IFERROR(SUMIFS(INDEX($B$135:$CW$186,MATCH(S$205,$A$135:$A$186,0),1):INDEX($B$135:$CW$186,MATCH(S$205,$A$135:$A$186,0),100),$B196:$CW196,"="&amp;"x",$B$133:$CW$133,"="&amp;"N"),0)</f>
        <v>0</v>
      </c>
      <c r="T213">
        <f ca="1">IFERROR(SUMIFS(INDEX($B$135:$CW$186,MATCH(T$205,$A$135:$A$186,0),1):INDEX($B$135:$CW$186,MATCH(T$205,$A$135:$A$186,0),100),$B196:$CW196,"="&amp;"x",$B$133:$CW$133,"="&amp;"N"),0)</f>
        <v>0</v>
      </c>
      <c r="U213">
        <f ca="1">IFERROR(SUMIFS(INDEX($B$135:$CW$186,MATCH(U$205,$A$135:$A$186,0),1):INDEX($B$135:$CW$186,MATCH(U$205,$A$135:$A$186,0),100),$B196:$CW196,"="&amp;"x",$B$133:$CW$133,"="&amp;"N"),0)</f>
        <v>0</v>
      </c>
      <c r="V213">
        <f ca="1">IFERROR(SUMIFS(INDEX($B$135:$CW$186,MATCH(V$205,$A$135:$A$186,0),1):INDEX($B$135:$CW$186,MATCH(V$205,$A$135:$A$186,0),100),$B196:$CW196,"="&amp;"x",$B$133:$CW$133,"="&amp;"N"),0)</f>
        <v>0</v>
      </c>
      <c r="W213">
        <f ca="1">IFERROR(SUMIFS(INDEX($B$135:$CW$186,MATCH(W$205,$A$135:$A$186,0),1):INDEX($B$135:$CW$186,MATCH(W$205,$A$135:$A$186,0),100),$B196:$CW196,"="&amp;"x",$B$133:$CW$133,"="&amp;"N"),0)</f>
        <v>0</v>
      </c>
      <c r="X213">
        <f ca="1">IFERROR(SUMIFS(INDEX($B$135:$CW$186,MATCH(X$205,$A$135:$A$186,0),1):INDEX($B$135:$CW$186,MATCH(X$205,$A$135:$A$186,0),100),$B196:$CW196,"="&amp;"x",$B$133:$CW$133,"="&amp;"N"),0)</f>
        <v>0</v>
      </c>
      <c r="Y213">
        <f ca="1">IFERROR(SUMIFS(INDEX($B$135:$CW$186,MATCH(Y$205,$A$135:$A$186,0),1):INDEX($B$135:$CW$186,MATCH(Y$205,$A$135:$A$186,0),100),$B196:$CW196,"="&amp;"x",$B$133:$CW$133,"="&amp;"N"),0)</f>
        <v>0</v>
      </c>
      <c r="Z213">
        <f ca="1">IFERROR(SUMIFS(INDEX($B$135:$CW$186,MATCH(Z$205,$A$135:$A$186,0),1):INDEX($B$135:$CW$186,MATCH(Z$205,$A$135:$A$186,0),100),$B196:$CW196,"="&amp;"x",$B$133:$CW$133,"="&amp;"N"),0)</f>
        <v>0</v>
      </c>
      <c r="AA213">
        <f ca="1">IFERROR(SUMIFS(INDEX($B$135:$CW$186,MATCH(AA$205,$A$135:$A$186,0),1):INDEX($B$135:$CW$186,MATCH(AA$205,$A$135:$A$186,0),100),$B196:$CW196,"="&amp;"x",$B$133:$CW$133,"="&amp;"N"),0)</f>
        <v>0</v>
      </c>
      <c r="AB213">
        <f ca="1">IFERROR(SUMIFS(INDEX($B$135:$CW$186,MATCH(AB$205,$A$135:$A$186,0),1):INDEX($B$135:$CW$186,MATCH(AB$205,$A$135:$A$186,0),100),$B196:$CW196,"="&amp;"x",$B$133:$CW$133,"="&amp;"N"),0)</f>
        <v>0</v>
      </c>
      <c r="AC213">
        <f ca="1">IFERROR(SUMIFS(INDEX($B$135:$CW$186,MATCH(AC$205,$A$135:$A$186,0),1):INDEX($B$135:$CW$186,MATCH(AC$205,$A$135:$A$186,0),100),$B196:$CW196,"="&amp;"x",$B$133:$CW$133,"="&amp;"N"),0)</f>
        <v>0</v>
      </c>
      <c r="AD213">
        <f ca="1">IFERROR(SUMIFS(INDEX($B$135:$CW$186,MATCH(AD$205,$A$135:$A$186,0),1):INDEX($B$135:$CW$186,MATCH(AD$205,$A$135:$A$186,0),100),$B196:$CW196,"="&amp;"x",$B$133:$CW$133,"="&amp;"N"),0)</f>
        <v>0</v>
      </c>
      <c r="AE213">
        <f ca="1">IFERROR(SUMIFS(INDEX($B$135:$CW$186,MATCH(AE$205,$A$135:$A$186,0),1):INDEX($B$135:$CW$186,MATCH(AE$205,$A$135:$A$186,0),100),$B196:$CW196,"="&amp;"x",$B$133:$CW$133,"="&amp;"N"),0)</f>
        <v>0</v>
      </c>
      <c r="AF213">
        <f ca="1">IFERROR(SUMIFS(INDEX($B$135:$CW$186,MATCH(AF$205,$A$135:$A$186,0),1):INDEX($B$135:$CW$186,MATCH(AF$205,$A$135:$A$186,0),100),$B196:$CW196,"="&amp;"x",$B$133:$CW$133,"="&amp;"N"),0)</f>
        <v>0</v>
      </c>
      <c r="AG213">
        <f ca="1">IFERROR(SUMIFS(INDEX($B$135:$CW$186,MATCH(AG$205,$A$135:$A$186,0),1):INDEX($B$135:$CW$186,MATCH(AG$205,$A$135:$A$186,0),100),$B196:$CW196,"="&amp;"x",$B$133:$CW$133,"="&amp;"N"),0)</f>
        <v>0</v>
      </c>
      <c r="AH213">
        <f ca="1">IFERROR(SUMIFS(INDEX($B$135:$CW$186,MATCH(AH$205,$A$135:$A$186,0),1):INDEX($B$135:$CW$186,MATCH(AH$205,$A$135:$A$186,0),100),$B196:$CW196,"="&amp;"x",$B$133:$CW$133,"="&amp;"N"),0)</f>
        <v>0</v>
      </c>
      <c r="AI213">
        <f ca="1">IFERROR(SUMIFS(INDEX($B$135:$CW$186,MATCH(AI$205,$A$135:$A$186,0),1):INDEX($B$135:$CW$186,MATCH(AI$205,$A$135:$A$186,0),100),$B196:$CW196,"="&amp;"x",$B$133:$CW$133,"="&amp;"N"),0)</f>
        <v>0</v>
      </c>
      <c r="AJ213">
        <f ca="1">IFERROR(SUMIFS(INDEX($B$135:$CW$186,MATCH(AJ$205,$A$135:$A$186,0),1):INDEX($B$135:$CW$186,MATCH(AJ$205,$A$135:$A$186,0),100),$B196:$CW196,"="&amp;"x",$B$133:$CW$133,"="&amp;"N"),0)</f>
        <v>0</v>
      </c>
      <c r="AK213">
        <f ca="1">IFERROR(SUMIFS(INDEX($B$135:$CW$186,MATCH(AK$205,$A$135:$A$186,0),1):INDEX($B$135:$CW$186,MATCH(AK$205,$A$135:$A$186,0),100),$B196:$CW196,"="&amp;"x",$B$133:$CW$133,"="&amp;"N"),0)</f>
        <v>0</v>
      </c>
      <c r="AL213">
        <f ca="1">IFERROR(SUMIFS(INDEX($B$135:$CW$186,MATCH(AL$205,$A$135:$A$186,0),1):INDEX($B$135:$CW$186,MATCH(AL$205,$A$135:$A$186,0),100),$B196:$CW196,"="&amp;"x",$B$133:$CW$133,"="&amp;"N"),0)</f>
        <v>0</v>
      </c>
      <c r="AM213">
        <f ca="1">IFERROR(SUMIFS(INDEX($B$135:$CW$186,MATCH(AM$205,$A$135:$A$186,0),1):INDEX($B$135:$CW$186,MATCH(AM$205,$A$135:$A$186,0),100),$B196:$CW196,"="&amp;"x",$B$133:$CW$133,"="&amp;"N"),0)</f>
        <v>0</v>
      </c>
      <c r="AN213">
        <f ca="1">IFERROR(SUMIFS(INDEX($B$135:$CW$186,MATCH(AN$205,$A$135:$A$186,0),1):INDEX($B$135:$CW$186,MATCH(AN$205,$A$135:$A$186,0),100),$B196:$CW196,"="&amp;"x",$B$133:$CW$133,"="&amp;"N"),0)</f>
        <v>0</v>
      </c>
      <c r="AO213">
        <f ca="1">IFERROR(SUMIFS(INDEX($B$135:$CW$186,MATCH(AO$205,$A$135:$A$186,0),1):INDEX($B$135:$CW$186,MATCH(AO$205,$A$135:$A$186,0),100),$B196:$CW196,"="&amp;"x",$B$133:$CW$133,"="&amp;"N"),0)</f>
        <v>0</v>
      </c>
      <c r="AP213">
        <f ca="1">IFERROR(SUMIFS(INDEX($B$135:$CW$186,MATCH(AP$205,$A$135:$A$186,0),1):INDEX($B$135:$CW$186,MATCH(AP$205,$A$135:$A$186,0),100),$B196:$CW196,"="&amp;"x",$B$133:$CW$133,"="&amp;"N"),0)</f>
        <v>0</v>
      </c>
      <c r="AQ213">
        <f ca="1">IFERROR(SUMIFS(INDEX($B$135:$CW$186,MATCH(AQ$205,$A$135:$A$186,0),1):INDEX($B$135:$CW$186,MATCH(AQ$205,$A$135:$A$186,0),100),$B196:$CW196,"="&amp;"x",$B$133:$CW$133,"="&amp;"N"),0)</f>
        <v>0</v>
      </c>
      <c r="AR213">
        <f ca="1">IFERROR(SUMIFS(INDEX($B$135:$CW$186,MATCH(AR$205,$A$135:$A$186,0),1):INDEX($B$135:$CW$186,MATCH(AR$205,$A$135:$A$186,0),100),$B196:$CW196,"="&amp;"x",$B$133:$CW$133,"="&amp;"N"),0)</f>
        <v>0</v>
      </c>
      <c r="AS213">
        <f ca="1">IFERROR(SUMIFS(INDEX($B$135:$CW$186,MATCH(AS$205,$A$135:$A$186,0),1):INDEX($B$135:$CW$186,MATCH(AS$205,$A$135:$A$186,0),100),$B196:$CW196,"="&amp;"x",$B$133:$CW$133,"="&amp;"N"),0)</f>
        <v>0</v>
      </c>
      <c r="AT213">
        <f ca="1">IFERROR(SUMIFS(INDEX($B$135:$CW$186,MATCH(AT$205,$A$135:$A$186,0),1):INDEX($B$135:$CW$186,MATCH(AT$205,$A$135:$A$186,0),100),$B196:$CW196,"="&amp;"x",$B$133:$CW$133,"="&amp;"N"),0)</f>
        <v>0</v>
      </c>
      <c r="AU213">
        <f ca="1">IFERROR(SUMIFS(INDEX($B$135:$CW$186,MATCH(AU$205,$A$135:$A$186,0),1):INDEX($B$135:$CW$186,MATCH(AU$205,$A$135:$A$186,0),100),$B196:$CW196,"="&amp;"x",$B$133:$CW$133,"="&amp;"N"),0)</f>
        <v>0</v>
      </c>
      <c r="AV213">
        <f ca="1">IFERROR(SUMIFS(INDEX($B$135:$CW$186,MATCH(AV$205,$A$135:$A$186,0),1):INDEX($B$135:$CW$186,MATCH(AV$205,$A$135:$A$186,0),100),$B196:$CW196,"="&amp;"x",$B$133:$CW$133,"="&amp;"N"),0)</f>
        <v>0</v>
      </c>
      <c r="AW213">
        <f ca="1">IFERROR(SUMIFS(INDEX($B$135:$CW$186,MATCH(AW$205,$A$135:$A$186,0),1):INDEX($B$135:$CW$186,MATCH(AW$205,$A$135:$A$186,0),100),$B196:$CW196,"="&amp;"x",$B$133:$CW$133,"="&amp;"N"),0)</f>
        <v>0</v>
      </c>
      <c r="AX213">
        <f ca="1">IFERROR(SUMIFS(INDEX($B$135:$CW$186,MATCH(AX$205,$A$135:$A$186,0),1):INDEX($B$135:$CW$186,MATCH(AX$205,$A$135:$A$186,0),100),$B196:$CW196,"="&amp;"x",$B$133:$CW$133,"="&amp;"N"),0)</f>
        <v>0</v>
      </c>
      <c r="AY213">
        <f ca="1">IFERROR(SUMIFS(INDEX($B$135:$CW$186,MATCH(AY$205,$A$135:$A$186,0),1):INDEX($B$135:$CW$186,MATCH(AY$205,$A$135:$A$186,0),100),$B196:$CW196,"="&amp;"x",$B$133:$CW$133,"="&amp;"N"),0)</f>
        <v>0</v>
      </c>
      <c r="AZ213">
        <f ca="1">IFERROR(SUMIFS(INDEX($B$135:$CW$186,MATCH(AZ$205,$A$135:$A$186,0),1):INDEX($B$135:$CW$186,MATCH(AZ$205,$A$135:$A$186,0),100),$B196:$CW196,"="&amp;"x",$B$133:$CW$133,"="&amp;"N"),0)</f>
        <v>0</v>
      </c>
      <c r="BA213">
        <f ca="1">IFERROR(SUMIFS(INDEX($B$135:$CW$186,MATCH(BA$205,$A$135:$A$186,0),1):INDEX($B$135:$CW$186,MATCH(BA$205,$A$135:$A$186,0),100),$B196:$CW196,"="&amp;"x",$B$133:$CW$133,"="&amp;"N"),0)</f>
        <v>0</v>
      </c>
      <c r="BC213">
        <f t="shared" ca="1" si="40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ca="1">IFERROR(SUMIFS(INDEX($B$135:$CW$186,MATCH(B$205,$A$135:$A$186,0),1):INDEX($B$135:$CW$186,MATCH(B$205,$A$135:$A$186,0),100),$B197:$CW197,"="&amp;"x",$B$133:$CW$133,"="&amp;"N"),0)</f>
        <v>0</v>
      </c>
      <c r="C214">
        <f ca="1">IFERROR(SUMIFS(INDEX($B$135:$CW$186,MATCH(C$205,$A$135:$A$186,0),1):INDEX($B$135:$CW$186,MATCH(C$205,$A$135:$A$186,0),100),$B197:$CW197,"="&amp;"x",$B$133:$CW$133,"="&amp;"N"),0)</f>
        <v>0</v>
      </c>
      <c r="D214">
        <f ca="1">IFERROR(SUMIFS(INDEX($B$135:$CW$186,MATCH(D$205,$A$135:$A$186,0),1):INDEX($B$135:$CW$186,MATCH(D$205,$A$135:$A$186,0),100),$B197:$CW197,"="&amp;"x",$B$133:$CW$133,"="&amp;"N"),0)</f>
        <v>0</v>
      </c>
      <c r="E214">
        <f ca="1">IFERROR(SUMIFS(INDEX($B$135:$CW$186,MATCH(E$205,$A$135:$A$186,0),1):INDEX($B$135:$CW$186,MATCH(E$205,$A$135:$A$186,0),100),$B197:$CW197,"="&amp;"x",$B$133:$CW$133,"="&amp;"N"),0)</f>
        <v>0</v>
      </c>
      <c r="F214">
        <f ca="1">IFERROR(SUMIFS(INDEX($B$135:$CW$186,MATCH(F$205,$A$135:$A$186,0),1):INDEX($B$135:$CW$186,MATCH(F$205,$A$135:$A$186,0),100),$B197:$CW197,"="&amp;"x",$B$133:$CW$133,"="&amp;"N"),0)</f>
        <v>0</v>
      </c>
      <c r="G214">
        <f ca="1">IFERROR(SUMIFS(INDEX($B$135:$CW$186,MATCH(G$205,$A$135:$A$186,0),1):INDEX($B$135:$CW$186,MATCH(G$205,$A$135:$A$186,0),100),$B197:$CW197,"="&amp;"x",$B$133:$CW$133,"="&amp;"N"),0)</f>
        <v>0</v>
      </c>
      <c r="H214">
        <f ca="1">IFERROR(SUMIFS(INDEX($B$135:$CW$186,MATCH(H$205,$A$135:$A$186,0),1):INDEX($B$135:$CW$186,MATCH(H$205,$A$135:$A$186,0),100),$B197:$CW197,"="&amp;"x",$B$133:$CW$133,"="&amp;"N"),0)</f>
        <v>0</v>
      </c>
      <c r="I214">
        <f ca="1">IFERROR(SUMIFS(INDEX($B$135:$CW$186,MATCH(I$205,$A$135:$A$186,0),1):INDEX($B$135:$CW$186,MATCH(I$205,$A$135:$A$186,0),100),$B197:$CW197,"="&amp;"x",$B$133:$CW$133,"="&amp;"N"),0)</f>
        <v>0</v>
      </c>
      <c r="J214">
        <f ca="1">IFERROR(SUMIFS(INDEX($B$135:$CW$186,MATCH(J$205,$A$135:$A$186,0),1):INDEX($B$135:$CW$186,MATCH(J$205,$A$135:$A$186,0),100),$B197:$CW197,"="&amp;"x",$B$133:$CW$133,"="&amp;"N"),0)</f>
        <v>0</v>
      </c>
      <c r="K214">
        <f ca="1">IFERROR(SUMIFS(INDEX($B$135:$CW$186,MATCH(K$205,$A$135:$A$186,0),1):INDEX($B$135:$CW$186,MATCH(K$205,$A$135:$A$186,0),100),$B197:$CW197,"="&amp;"x",$B$133:$CW$133,"="&amp;"N"),0)</f>
        <v>0</v>
      </c>
      <c r="L214">
        <f ca="1">IFERROR(SUMIFS(INDEX($B$135:$CW$186,MATCH(L$205,$A$135:$A$186,0),1):INDEX($B$135:$CW$186,MATCH(L$205,$A$135:$A$186,0),100),$B197:$CW197,"="&amp;"x",$B$133:$CW$133,"="&amp;"N"),0)</f>
        <v>0</v>
      </c>
      <c r="M214">
        <f ca="1">IFERROR(SUMIFS(INDEX($B$135:$CW$186,MATCH(M$205,$A$135:$A$186,0),1):INDEX($B$135:$CW$186,MATCH(M$205,$A$135:$A$186,0),100),$B197:$CW197,"="&amp;"x",$B$133:$CW$133,"="&amp;"N"),0)</f>
        <v>0</v>
      </c>
      <c r="N214">
        <f ca="1">IFERROR(SUMIFS(INDEX($B$135:$CW$186,MATCH(N$205,$A$135:$A$186,0),1):INDEX($B$135:$CW$186,MATCH(N$205,$A$135:$A$186,0),100),$B197:$CW197,"="&amp;"x",$B$133:$CW$133,"="&amp;"N"),0)</f>
        <v>0</v>
      </c>
      <c r="O214">
        <f ca="1">IFERROR(SUMIFS(INDEX($B$135:$CW$186,MATCH(O$205,$A$135:$A$186,0),1):INDEX($B$135:$CW$186,MATCH(O$205,$A$135:$A$186,0),100),$B197:$CW197,"="&amp;"x",$B$133:$CW$133,"="&amp;"N"),0)</f>
        <v>0</v>
      </c>
      <c r="P214">
        <f ca="1">IFERROR(SUMIFS(INDEX($B$135:$CW$186,MATCH(P$205,$A$135:$A$186,0),1):INDEX($B$135:$CW$186,MATCH(P$205,$A$135:$A$186,0),100),$B197:$CW197,"="&amp;"x",$B$133:$CW$133,"="&amp;"N"),0)</f>
        <v>0</v>
      </c>
      <c r="Q214">
        <f ca="1">IFERROR(SUMIFS(INDEX($B$135:$CW$186,MATCH(Q$205,$A$135:$A$186,0),1):INDEX($B$135:$CW$186,MATCH(Q$205,$A$135:$A$186,0),100),$B197:$CW197,"="&amp;"x",$B$133:$CW$133,"="&amp;"N"),0)</f>
        <v>0</v>
      </c>
      <c r="R214">
        <f ca="1">IFERROR(SUMIFS(INDEX($B$135:$CW$186,MATCH(R$205,$A$135:$A$186,0),1):INDEX($B$135:$CW$186,MATCH(R$205,$A$135:$A$186,0),100),$B197:$CW197,"="&amp;"x",$B$133:$CW$133,"="&amp;"N"),0)</f>
        <v>0</v>
      </c>
      <c r="S214">
        <f ca="1">IFERROR(SUMIFS(INDEX($B$135:$CW$186,MATCH(S$205,$A$135:$A$186,0),1):INDEX($B$135:$CW$186,MATCH(S$205,$A$135:$A$186,0),100),$B197:$CW197,"="&amp;"x",$B$133:$CW$133,"="&amp;"N"),0)</f>
        <v>0</v>
      </c>
      <c r="T214">
        <f ca="1">IFERROR(SUMIFS(INDEX($B$135:$CW$186,MATCH(T$205,$A$135:$A$186,0),1):INDEX($B$135:$CW$186,MATCH(T$205,$A$135:$A$186,0),100),$B197:$CW197,"="&amp;"x",$B$133:$CW$133,"="&amp;"N"),0)</f>
        <v>0</v>
      </c>
      <c r="U214">
        <f ca="1">IFERROR(SUMIFS(INDEX($B$135:$CW$186,MATCH(U$205,$A$135:$A$186,0),1):INDEX($B$135:$CW$186,MATCH(U$205,$A$135:$A$186,0),100),$B197:$CW197,"="&amp;"x",$B$133:$CW$133,"="&amp;"N"),0)</f>
        <v>0</v>
      </c>
      <c r="V214">
        <f ca="1">IFERROR(SUMIFS(INDEX($B$135:$CW$186,MATCH(V$205,$A$135:$A$186,0),1):INDEX($B$135:$CW$186,MATCH(V$205,$A$135:$A$186,0),100),$B197:$CW197,"="&amp;"x",$B$133:$CW$133,"="&amp;"N"),0)</f>
        <v>0</v>
      </c>
      <c r="W214">
        <f ca="1">IFERROR(SUMIFS(INDEX($B$135:$CW$186,MATCH(W$205,$A$135:$A$186,0),1):INDEX($B$135:$CW$186,MATCH(W$205,$A$135:$A$186,0),100),$B197:$CW197,"="&amp;"x",$B$133:$CW$133,"="&amp;"N"),0)</f>
        <v>0</v>
      </c>
      <c r="X214">
        <f ca="1">IFERROR(SUMIFS(INDEX($B$135:$CW$186,MATCH(X$205,$A$135:$A$186,0),1):INDEX($B$135:$CW$186,MATCH(X$205,$A$135:$A$186,0),100),$B197:$CW197,"="&amp;"x",$B$133:$CW$133,"="&amp;"N"),0)</f>
        <v>0</v>
      </c>
      <c r="Y214">
        <f ca="1">IFERROR(SUMIFS(INDEX($B$135:$CW$186,MATCH(Y$205,$A$135:$A$186,0),1):INDEX($B$135:$CW$186,MATCH(Y$205,$A$135:$A$186,0),100),$B197:$CW197,"="&amp;"x",$B$133:$CW$133,"="&amp;"N"),0)</f>
        <v>0</v>
      </c>
      <c r="Z214">
        <f ca="1">IFERROR(SUMIFS(INDEX($B$135:$CW$186,MATCH(Z$205,$A$135:$A$186,0),1):INDEX($B$135:$CW$186,MATCH(Z$205,$A$135:$A$186,0),100),$B197:$CW197,"="&amp;"x",$B$133:$CW$133,"="&amp;"N"),0)</f>
        <v>0</v>
      </c>
      <c r="AA214">
        <f ca="1">IFERROR(SUMIFS(INDEX($B$135:$CW$186,MATCH(AA$205,$A$135:$A$186,0),1):INDEX($B$135:$CW$186,MATCH(AA$205,$A$135:$A$186,0),100),$B197:$CW197,"="&amp;"x",$B$133:$CW$133,"="&amp;"N"),0)</f>
        <v>0</v>
      </c>
      <c r="AB214">
        <f ca="1">IFERROR(SUMIFS(INDEX($B$135:$CW$186,MATCH(AB$205,$A$135:$A$186,0),1):INDEX($B$135:$CW$186,MATCH(AB$205,$A$135:$A$186,0),100),$B197:$CW197,"="&amp;"x",$B$133:$CW$133,"="&amp;"N"),0)</f>
        <v>0</v>
      </c>
      <c r="AC214">
        <f ca="1">IFERROR(SUMIFS(INDEX($B$135:$CW$186,MATCH(AC$205,$A$135:$A$186,0),1):INDEX($B$135:$CW$186,MATCH(AC$205,$A$135:$A$186,0),100),$B197:$CW197,"="&amp;"x",$B$133:$CW$133,"="&amp;"N"),0)</f>
        <v>0</v>
      </c>
      <c r="AD214">
        <f ca="1">IFERROR(SUMIFS(INDEX($B$135:$CW$186,MATCH(AD$205,$A$135:$A$186,0),1):INDEX($B$135:$CW$186,MATCH(AD$205,$A$135:$A$186,0),100),$B197:$CW197,"="&amp;"x",$B$133:$CW$133,"="&amp;"N"),0)</f>
        <v>0</v>
      </c>
      <c r="AE214">
        <f ca="1">IFERROR(SUMIFS(INDEX($B$135:$CW$186,MATCH(AE$205,$A$135:$A$186,0),1):INDEX($B$135:$CW$186,MATCH(AE$205,$A$135:$A$186,0),100),$B197:$CW197,"="&amp;"x",$B$133:$CW$133,"="&amp;"N"),0)</f>
        <v>0</v>
      </c>
      <c r="AF214">
        <f ca="1">IFERROR(SUMIFS(INDEX($B$135:$CW$186,MATCH(AF$205,$A$135:$A$186,0),1):INDEX($B$135:$CW$186,MATCH(AF$205,$A$135:$A$186,0),100),$B197:$CW197,"="&amp;"x",$B$133:$CW$133,"="&amp;"N"),0)</f>
        <v>0</v>
      </c>
      <c r="AG214">
        <f ca="1">IFERROR(SUMIFS(INDEX($B$135:$CW$186,MATCH(AG$205,$A$135:$A$186,0),1):INDEX($B$135:$CW$186,MATCH(AG$205,$A$135:$A$186,0),100),$B197:$CW197,"="&amp;"x",$B$133:$CW$133,"="&amp;"N"),0)</f>
        <v>0</v>
      </c>
      <c r="AH214">
        <f ca="1">IFERROR(SUMIFS(INDEX($B$135:$CW$186,MATCH(AH$205,$A$135:$A$186,0),1):INDEX($B$135:$CW$186,MATCH(AH$205,$A$135:$A$186,0),100),$B197:$CW197,"="&amp;"x",$B$133:$CW$133,"="&amp;"N"),0)</f>
        <v>0</v>
      </c>
      <c r="AI214">
        <f ca="1">IFERROR(SUMIFS(INDEX($B$135:$CW$186,MATCH(AI$205,$A$135:$A$186,0),1):INDEX($B$135:$CW$186,MATCH(AI$205,$A$135:$A$186,0),100),$B197:$CW197,"="&amp;"x",$B$133:$CW$133,"="&amp;"N"),0)</f>
        <v>0</v>
      </c>
      <c r="AJ214">
        <f ca="1">IFERROR(SUMIFS(INDEX($B$135:$CW$186,MATCH(AJ$205,$A$135:$A$186,0),1):INDEX($B$135:$CW$186,MATCH(AJ$205,$A$135:$A$186,0),100),$B197:$CW197,"="&amp;"x",$B$133:$CW$133,"="&amp;"N"),0)</f>
        <v>0</v>
      </c>
      <c r="AK214">
        <f ca="1">IFERROR(SUMIFS(INDEX($B$135:$CW$186,MATCH(AK$205,$A$135:$A$186,0),1):INDEX($B$135:$CW$186,MATCH(AK$205,$A$135:$A$186,0),100),$B197:$CW197,"="&amp;"x",$B$133:$CW$133,"="&amp;"N"),0)</f>
        <v>0</v>
      </c>
      <c r="AL214">
        <f ca="1">IFERROR(SUMIFS(INDEX($B$135:$CW$186,MATCH(AL$205,$A$135:$A$186,0),1):INDEX($B$135:$CW$186,MATCH(AL$205,$A$135:$A$186,0),100),$B197:$CW197,"="&amp;"x",$B$133:$CW$133,"="&amp;"N"),0)</f>
        <v>0</v>
      </c>
      <c r="AM214">
        <f ca="1">IFERROR(SUMIFS(INDEX($B$135:$CW$186,MATCH(AM$205,$A$135:$A$186,0),1):INDEX($B$135:$CW$186,MATCH(AM$205,$A$135:$A$186,0),100),$B197:$CW197,"="&amp;"x",$B$133:$CW$133,"="&amp;"N"),0)</f>
        <v>0</v>
      </c>
      <c r="AN214">
        <f ca="1">IFERROR(SUMIFS(INDEX($B$135:$CW$186,MATCH(AN$205,$A$135:$A$186,0),1):INDEX($B$135:$CW$186,MATCH(AN$205,$A$135:$A$186,0),100),$B197:$CW197,"="&amp;"x",$B$133:$CW$133,"="&amp;"N"),0)</f>
        <v>0</v>
      </c>
      <c r="AO214">
        <f ca="1">IFERROR(SUMIFS(INDEX($B$135:$CW$186,MATCH(AO$205,$A$135:$A$186,0),1):INDEX($B$135:$CW$186,MATCH(AO$205,$A$135:$A$186,0),100),$B197:$CW197,"="&amp;"x",$B$133:$CW$133,"="&amp;"N"),0)</f>
        <v>0</v>
      </c>
      <c r="AP214">
        <f ca="1">IFERROR(SUMIFS(INDEX($B$135:$CW$186,MATCH(AP$205,$A$135:$A$186,0),1):INDEX($B$135:$CW$186,MATCH(AP$205,$A$135:$A$186,0),100),$B197:$CW197,"="&amp;"x",$B$133:$CW$133,"="&amp;"N"),0)</f>
        <v>0</v>
      </c>
      <c r="AQ214">
        <f ca="1">IFERROR(SUMIFS(INDEX($B$135:$CW$186,MATCH(AQ$205,$A$135:$A$186,0),1):INDEX($B$135:$CW$186,MATCH(AQ$205,$A$135:$A$186,0),100),$B197:$CW197,"="&amp;"x",$B$133:$CW$133,"="&amp;"N"),0)</f>
        <v>0</v>
      </c>
      <c r="AR214">
        <f ca="1">IFERROR(SUMIFS(INDEX($B$135:$CW$186,MATCH(AR$205,$A$135:$A$186,0),1):INDEX($B$135:$CW$186,MATCH(AR$205,$A$135:$A$186,0),100),$B197:$CW197,"="&amp;"x",$B$133:$CW$133,"="&amp;"N"),0)</f>
        <v>0</v>
      </c>
      <c r="AS214">
        <f ca="1">IFERROR(SUMIFS(INDEX($B$135:$CW$186,MATCH(AS$205,$A$135:$A$186,0),1):INDEX($B$135:$CW$186,MATCH(AS$205,$A$135:$A$186,0),100),$B197:$CW197,"="&amp;"x",$B$133:$CW$133,"="&amp;"N"),0)</f>
        <v>0</v>
      </c>
      <c r="AT214">
        <f ca="1">IFERROR(SUMIFS(INDEX($B$135:$CW$186,MATCH(AT$205,$A$135:$A$186,0),1):INDEX($B$135:$CW$186,MATCH(AT$205,$A$135:$A$186,0),100),$B197:$CW197,"="&amp;"x",$B$133:$CW$133,"="&amp;"N"),0)</f>
        <v>0</v>
      </c>
      <c r="AU214">
        <f ca="1">IFERROR(SUMIFS(INDEX($B$135:$CW$186,MATCH(AU$205,$A$135:$A$186,0),1):INDEX($B$135:$CW$186,MATCH(AU$205,$A$135:$A$186,0),100),$B197:$CW197,"="&amp;"x",$B$133:$CW$133,"="&amp;"N"),0)</f>
        <v>0</v>
      </c>
      <c r="AV214">
        <f ca="1">IFERROR(SUMIFS(INDEX($B$135:$CW$186,MATCH(AV$205,$A$135:$A$186,0),1):INDEX($B$135:$CW$186,MATCH(AV$205,$A$135:$A$186,0),100),$B197:$CW197,"="&amp;"x",$B$133:$CW$133,"="&amp;"N"),0)</f>
        <v>0</v>
      </c>
      <c r="AW214">
        <f ca="1">IFERROR(SUMIFS(INDEX($B$135:$CW$186,MATCH(AW$205,$A$135:$A$186,0),1):INDEX($B$135:$CW$186,MATCH(AW$205,$A$135:$A$186,0),100),$B197:$CW197,"="&amp;"x",$B$133:$CW$133,"="&amp;"N"),0)</f>
        <v>0</v>
      </c>
      <c r="AX214">
        <f ca="1">IFERROR(SUMIFS(INDEX($B$135:$CW$186,MATCH(AX$205,$A$135:$A$186,0),1):INDEX($B$135:$CW$186,MATCH(AX$205,$A$135:$A$186,0),100),$B197:$CW197,"="&amp;"x",$B$133:$CW$133,"="&amp;"N"),0)</f>
        <v>0</v>
      </c>
      <c r="AY214">
        <f ca="1">IFERROR(SUMIFS(INDEX($B$135:$CW$186,MATCH(AY$205,$A$135:$A$186,0),1):INDEX($B$135:$CW$186,MATCH(AY$205,$A$135:$A$186,0),100),$B197:$CW197,"="&amp;"x",$B$133:$CW$133,"="&amp;"N"),0)</f>
        <v>0</v>
      </c>
      <c r="AZ214">
        <f ca="1">IFERROR(SUMIFS(INDEX($B$135:$CW$186,MATCH(AZ$205,$A$135:$A$186,0),1):INDEX($B$135:$CW$186,MATCH(AZ$205,$A$135:$A$186,0),100),$B197:$CW197,"="&amp;"x",$B$133:$CW$133,"="&amp;"N"),0)</f>
        <v>0</v>
      </c>
      <c r="BA214">
        <f ca="1">IFERROR(SUMIFS(INDEX($B$135:$CW$186,MATCH(BA$205,$A$135:$A$186,0),1):INDEX($B$135:$CW$186,MATCH(BA$205,$A$135:$A$186,0),100),$B197:$CW197,"="&amp;"x",$B$133:$CW$133,"="&amp;"N"),0)</f>
        <v>0</v>
      </c>
      <c r="BC214">
        <f t="shared" ca="1" si="40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ca="1">IFERROR(SUMIFS(INDEX($B$135:$CW$186,MATCH(B$205,$A$135:$A$186,0),1):INDEX($B$135:$CW$186,MATCH(B$205,$A$135:$A$186,0),100),$B198:$CW198,"="&amp;"x",$B$133:$CW$133,"="&amp;"N"),0)</f>
        <v>0</v>
      </c>
      <c r="C215">
        <f ca="1">IFERROR(SUMIFS(INDEX($B$135:$CW$186,MATCH(C$205,$A$135:$A$186,0),1):INDEX($B$135:$CW$186,MATCH(C$205,$A$135:$A$186,0),100),$B198:$CW198,"="&amp;"x",$B$133:$CW$133,"="&amp;"N"),0)</f>
        <v>0</v>
      </c>
      <c r="D215">
        <f ca="1">IFERROR(SUMIFS(INDEX($B$135:$CW$186,MATCH(D$205,$A$135:$A$186,0),1):INDEX($B$135:$CW$186,MATCH(D$205,$A$135:$A$186,0),100),$B198:$CW198,"="&amp;"x",$B$133:$CW$133,"="&amp;"N"),0)</f>
        <v>0</v>
      </c>
      <c r="E215">
        <f ca="1">IFERROR(SUMIFS(INDEX($B$135:$CW$186,MATCH(E$205,$A$135:$A$186,0),1):INDEX($B$135:$CW$186,MATCH(E$205,$A$135:$A$186,0),100),$B198:$CW198,"="&amp;"x",$B$133:$CW$133,"="&amp;"N"),0)</f>
        <v>0</v>
      </c>
      <c r="F215">
        <f ca="1">IFERROR(SUMIFS(INDEX($B$135:$CW$186,MATCH(F$205,$A$135:$A$186,0),1):INDEX($B$135:$CW$186,MATCH(F$205,$A$135:$A$186,0),100),$B198:$CW198,"="&amp;"x",$B$133:$CW$133,"="&amp;"N"),0)</f>
        <v>0</v>
      </c>
      <c r="G215">
        <f ca="1">IFERROR(SUMIFS(INDEX($B$135:$CW$186,MATCH(G$205,$A$135:$A$186,0),1):INDEX($B$135:$CW$186,MATCH(G$205,$A$135:$A$186,0),100),$B198:$CW198,"="&amp;"x",$B$133:$CW$133,"="&amp;"N"),0)</f>
        <v>0</v>
      </c>
      <c r="H215">
        <f ca="1">IFERROR(SUMIFS(INDEX($B$135:$CW$186,MATCH(H$205,$A$135:$A$186,0),1):INDEX($B$135:$CW$186,MATCH(H$205,$A$135:$A$186,0),100),$B198:$CW198,"="&amp;"x",$B$133:$CW$133,"="&amp;"N"),0)</f>
        <v>0</v>
      </c>
      <c r="I215">
        <f ca="1">IFERROR(SUMIFS(INDEX($B$135:$CW$186,MATCH(I$205,$A$135:$A$186,0),1):INDEX($B$135:$CW$186,MATCH(I$205,$A$135:$A$186,0),100),$B198:$CW198,"="&amp;"x",$B$133:$CW$133,"="&amp;"N"),0)</f>
        <v>0</v>
      </c>
      <c r="J215">
        <f ca="1">IFERROR(SUMIFS(INDEX($B$135:$CW$186,MATCH(J$205,$A$135:$A$186,0),1):INDEX($B$135:$CW$186,MATCH(J$205,$A$135:$A$186,0),100),$B198:$CW198,"="&amp;"x",$B$133:$CW$133,"="&amp;"N"),0)</f>
        <v>0</v>
      </c>
      <c r="K215">
        <f ca="1">IFERROR(SUMIFS(INDEX($B$135:$CW$186,MATCH(K$205,$A$135:$A$186,0),1):INDEX($B$135:$CW$186,MATCH(K$205,$A$135:$A$186,0),100),$B198:$CW198,"="&amp;"x",$B$133:$CW$133,"="&amp;"N"),0)</f>
        <v>0</v>
      </c>
      <c r="L215">
        <f ca="1">IFERROR(SUMIFS(INDEX($B$135:$CW$186,MATCH(L$205,$A$135:$A$186,0),1):INDEX($B$135:$CW$186,MATCH(L$205,$A$135:$A$186,0),100),$B198:$CW198,"="&amp;"x",$B$133:$CW$133,"="&amp;"N"),0)</f>
        <v>0</v>
      </c>
      <c r="M215">
        <f ca="1">IFERROR(SUMIFS(INDEX($B$135:$CW$186,MATCH(M$205,$A$135:$A$186,0),1):INDEX($B$135:$CW$186,MATCH(M$205,$A$135:$A$186,0),100),$B198:$CW198,"="&amp;"x",$B$133:$CW$133,"="&amp;"N"),0)</f>
        <v>0</v>
      </c>
      <c r="N215">
        <f ca="1">IFERROR(SUMIFS(INDEX($B$135:$CW$186,MATCH(N$205,$A$135:$A$186,0),1):INDEX($B$135:$CW$186,MATCH(N$205,$A$135:$A$186,0),100),$B198:$CW198,"="&amp;"x",$B$133:$CW$133,"="&amp;"N"),0)</f>
        <v>0</v>
      </c>
      <c r="O215">
        <f ca="1">IFERROR(SUMIFS(INDEX($B$135:$CW$186,MATCH(O$205,$A$135:$A$186,0),1):INDEX($B$135:$CW$186,MATCH(O$205,$A$135:$A$186,0),100),$B198:$CW198,"="&amp;"x",$B$133:$CW$133,"="&amp;"N"),0)</f>
        <v>0</v>
      </c>
      <c r="P215">
        <f ca="1">IFERROR(SUMIFS(INDEX($B$135:$CW$186,MATCH(P$205,$A$135:$A$186,0),1):INDEX($B$135:$CW$186,MATCH(P$205,$A$135:$A$186,0),100),$B198:$CW198,"="&amp;"x",$B$133:$CW$133,"="&amp;"N"),0)</f>
        <v>0</v>
      </c>
      <c r="Q215">
        <f ca="1">IFERROR(SUMIFS(INDEX($B$135:$CW$186,MATCH(Q$205,$A$135:$A$186,0),1):INDEX($B$135:$CW$186,MATCH(Q$205,$A$135:$A$186,0),100),$B198:$CW198,"="&amp;"x",$B$133:$CW$133,"="&amp;"N"),0)</f>
        <v>0</v>
      </c>
      <c r="R215">
        <f ca="1">IFERROR(SUMIFS(INDEX($B$135:$CW$186,MATCH(R$205,$A$135:$A$186,0),1):INDEX($B$135:$CW$186,MATCH(R$205,$A$135:$A$186,0),100),$B198:$CW198,"="&amp;"x",$B$133:$CW$133,"="&amp;"N"),0)</f>
        <v>0</v>
      </c>
      <c r="S215">
        <f ca="1">IFERROR(SUMIFS(INDEX($B$135:$CW$186,MATCH(S$205,$A$135:$A$186,0),1):INDEX($B$135:$CW$186,MATCH(S$205,$A$135:$A$186,0),100),$B198:$CW198,"="&amp;"x",$B$133:$CW$133,"="&amp;"N"),0)</f>
        <v>0</v>
      </c>
      <c r="T215">
        <f ca="1">IFERROR(SUMIFS(INDEX($B$135:$CW$186,MATCH(T$205,$A$135:$A$186,0),1):INDEX($B$135:$CW$186,MATCH(T$205,$A$135:$A$186,0),100),$B198:$CW198,"="&amp;"x",$B$133:$CW$133,"="&amp;"N"),0)</f>
        <v>0</v>
      </c>
      <c r="U215">
        <f ca="1">IFERROR(SUMIFS(INDEX($B$135:$CW$186,MATCH(U$205,$A$135:$A$186,0),1):INDEX($B$135:$CW$186,MATCH(U$205,$A$135:$A$186,0),100),$B198:$CW198,"="&amp;"x",$B$133:$CW$133,"="&amp;"N"),0)</f>
        <v>0</v>
      </c>
      <c r="V215">
        <f ca="1">IFERROR(SUMIFS(INDEX($B$135:$CW$186,MATCH(V$205,$A$135:$A$186,0),1):INDEX($B$135:$CW$186,MATCH(V$205,$A$135:$A$186,0),100),$B198:$CW198,"="&amp;"x",$B$133:$CW$133,"="&amp;"N"),0)</f>
        <v>0</v>
      </c>
      <c r="W215">
        <f ca="1">IFERROR(SUMIFS(INDEX($B$135:$CW$186,MATCH(W$205,$A$135:$A$186,0),1):INDEX($B$135:$CW$186,MATCH(W$205,$A$135:$A$186,0),100),$B198:$CW198,"="&amp;"x",$B$133:$CW$133,"="&amp;"N"),0)</f>
        <v>0</v>
      </c>
      <c r="X215">
        <f ca="1">IFERROR(SUMIFS(INDEX($B$135:$CW$186,MATCH(X$205,$A$135:$A$186,0),1):INDEX($B$135:$CW$186,MATCH(X$205,$A$135:$A$186,0),100),$B198:$CW198,"="&amp;"x",$B$133:$CW$133,"="&amp;"N"),0)</f>
        <v>0</v>
      </c>
      <c r="Y215">
        <f ca="1">IFERROR(SUMIFS(INDEX($B$135:$CW$186,MATCH(Y$205,$A$135:$A$186,0),1):INDEX($B$135:$CW$186,MATCH(Y$205,$A$135:$A$186,0),100),$B198:$CW198,"="&amp;"x",$B$133:$CW$133,"="&amp;"N"),0)</f>
        <v>0</v>
      </c>
      <c r="Z215">
        <f ca="1">IFERROR(SUMIFS(INDEX($B$135:$CW$186,MATCH(Z$205,$A$135:$A$186,0),1):INDEX($B$135:$CW$186,MATCH(Z$205,$A$135:$A$186,0),100),$B198:$CW198,"="&amp;"x",$B$133:$CW$133,"="&amp;"N"),0)</f>
        <v>0</v>
      </c>
      <c r="AA215">
        <f ca="1">IFERROR(SUMIFS(INDEX($B$135:$CW$186,MATCH(AA$205,$A$135:$A$186,0),1):INDEX($B$135:$CW$186,MATCH(AA$205,$A$135:$A$186,0),100),$B198:$CW198,"="&amp;"x",$B$133:$CW$133,"="&amp;"N"),0)</f>
        <v>0</v>
      </c>
      <c r="AB215">
        <f ca="1">IFERROR(SUMIFS(INDEX($B$135:$CW$186,MATCH(AB$205,$A$135:$A$186,0),1):INDEX($B$135:$CW$186,MATCH(AB$205,$A$135:$A$186,0),100),$B198:$CW198,"="&amp;"x",$B$133:$CW$133,"="&amp;"N"),0)</f>
        <v>0</v>
      </c>
      <c r="AC215">
        <f ca="1">IFERROR(SUMIFS(INDEX($B$135:$CW$186,MATCH(AC$205,$A$135:$A$186,0),1):INDEX($B$135:$CW$186,MATCH(AC$205,$A$135:$A$186,0),100),$B198:$CW198,"="&amp;"x",$B$133:$CW$133,"="&amp;"N"),0)</f>
        <v>0</v>
      </c>
      <c r="AD215">
        <f ca="1">IFERROR(SUMIFS(INDEX($B$135:$CW$186,MATCH(AD$205,$A$135:$A$186,0),1):INDEX($B$135:$CW$186,MATCH(AD$205,$A$135:$A$186,0),100),$B198:$CW198,"="&amp;"x",$B$133:$CW$133,"="&amp;"N"),0)</f>
        <v>0</v>
      </c>
      <c r="AE215">
        <f ca="1">IFERROR(SUMIFS(INDEX($B$135:$CW$186,MATCH(AE$205,$A$135:$A$186,0),1):INDEX($B$135:$CW$186,MATCH(AE$205,$A$135:$A$186,0),100),$B198:$CW198,"="&amp;"x",$B$133:$CW$133,"="&amp;"N"),0)</f>
        <v>0</v>
      </c>
      <c r="AF215">
        <f ca="1">IFERROR(SUMIFS(INDEX($B$135:$CW$186,MATCH(AF$205,$A$135:$A$186,0),1):INDEX($B$135:$CW$186,MATCH(AF$205,$A$135:$A$186,0),100),$B198:$CW198,"="&amp;"x",$B$133:$CW$133,"="&amp;"N"),0)</f>
        <v>0</v>
      </c>
      <c r="AG215">
        <f ca="1">IFERROR(SUMIFS(INDEX($B$135:$CW$186,MATCH(AG$205,$A$135:$A$186,0),1):INDEX($B$135:$CW$186,MATCH(AG$205,$A$135:$A$186,0),100),$B198:$CW198,"="&amp;"x",$B$133:$CW$133,"="&amp;"N"),0)</f>
        <v>0</v>
      </c>
      <c r="AH215">
        <f ca="1">IFERROR(SUMIFS(INDEX($B$135:$CW$186,MATCH(AH$205,$A$135:$A$186,0),1):INDEX($B$135:$CW$186,MATCH(AH$205,$A$135:$A$186,0),100),$B198:$CW198,"="&amp;"x",$B$133:$CW$133,"="&amp;"N"),0)</f>
        <v>0</v>
      </c>
      <c r="AI215">
        <f ca="1">IFERROR(SUMIFS(INDEX($B$135:$CW$186,MATCH(AI$205,$A$135:$A$186,0),1):INDEX($B$135:$CW$186,MATCH(AI$205,$A$135:$A$186,0),100),$B198:$CW198,"="&amp;"x",$B$133:$CW$133,"="&amp;"N"),0)</f>
        <v>0</v>
      </c>
      <c r="AJ215">
        <f ca="1">IFERROR(SUMIFS(INDEX($B$135:$CW$186,MATCH(AJ$205,$A$135:$A$186,0),1):INDEX($B$135:$CW$186,MATCH(AJ$205,$A$135:$A$186,0),100),$B198:$CW198,"="&amp;"x",$B$133:$CW$133,"="&amp;"N"),0)</f>
        <v>0</v>
      </c>
      <c r="AK215">
        <f ca="1">IFERROR(SUMIFS(INDEX($B$135:$CW$186,MATCH(AK$205,$A$135:$A$186,0),1):INDEX($B$135:$CW$186,MATCH(AK$205,$A$135:$A$186,0),100),$B198:$CW198,"="&amp;"x",$B$133:$CW$133,"="&amp;"N"),0)</f>
        <v>0</v>
      </c>
      <c r="AL215">
        <f ca="1">IFERROR(SUMIFS(INDEX($B$135:$CW$186,MATCH(AL$205,$A$135:$A$186,0),1):INDEX($B$135:$CW$186,MATCH(AL$205,$A$135:$A$186,0),100),$B198:$CW198,"="&amp;"x",$B$133:$CW$133,"="&amp;"N"),0)</f>
        <v>0</v>
      </c>
      <c r="AM215">
        <f ca="1">IFERROR(SUMIFS(INDEX($B$135:$CW$186,MATCH(AM$205,$A$135:$A$186,0),1):INDEX($B$135:$CW$186,MATCH(AM$205,$A$135:$A$186,0),100),$B198:$CW198,"="&amp;"x",$B$133:$CW$133,"="&amp;"N"),0)</f>
        <v>0</v>
      </c>
      <c r="AN215">
        <f ca="1">IFERROR(SUMIFS(INDEX($B$135:$CW$186,MATCH(AN$205,$A$135:$A$186,0),1):INDEX($B$135:$CW$186,MATCH(AN$205,$A$135:$A$186,0),100),$B198:$CW198,"="&amp;"x",$B$133:$CW$133,"="&amp;"N"),0)</f>
        <v>0</v>
      </c>
      <c r="AO215">
        <f ca="1">IFERROR(SUMIFS(INDEX($B$135:$CW$186,MATCH(AO$205,$A$135:$A$186,0),1):INDEX($B$135:$CW$186,MATCH(AO$205,$A$135:$A$186,0),100),$B198:$CW198,"="&amp;"x",$B$133:$CW$133,"="&amp;"N"),0)</f>
        <v>0</v>
      </c>
      <c r="AP215">
        <f ca="1">IFERROR(SUMIFS(INDEX($B$135:$CW$186,MATCH(AP$205,$A$135:$A$186,0),1):INDEX($B$135:$CW$186,MATCH(AP$205,$A$135:$A$186,0),100),$B198:$CW198,"="&amp;"x",$B$133:$CW$133,"="&amp;"N"),0)</f>
        <v>0</v>
      </c>
      <c r="AQ215">
        <f ca="1">IFERROR(SUMIFS(INDEX($B$135:$CW$186,MATCH(AQ$205,$A$135:$A$186,0),1):INDEX($B$135:$CW$186,MATCH(AQ$205,$A$135:$A$186,0),100),$B198:$CW198,"="&amp;"x",$B$133:$CW$133,"="&amp;"N"),0)</f>
        <v>0</v>
      </c>
      <c r="AR215">
        <f ca="1">IFERROR(SUMIFS(INDEX($B$135:$CW$186,MATCH(AR$205,$A$135:$A$186,0),1):INDEX($B$135:$CW$186,MATCH(AR$205,$A$135:$A$186,0),100),$B198:$CW198,"="&amp;"x",$B$133:$CW$133,"="&amp;"N"),0)</f>
        <v>0</v>
      </c>
      <c r="AS215">
        <f ca="1">IFERROR(SUMIFS(INDEX($B$135:$CW$186,MATCH(AS$205,$A$135:$A$186,0),1):INDEX($B$135:$CW$186,MATCH(AS$205,$A$135:$A$186,0),100),$B198:$CW198,"="&amp;"x",$B$133:$CW$133,"="&amp;"N"),0)</f>
        <v>0</v>
      </c>
      <c r="AT215">
        <f ca="1">IFERROR(SUMIFS(INDEX($B$135:$CW$186,MATCH(AT$205,$A$135:$A$186,0),1):INDEX($B$135:$CW$186,MATCH(AT$205,$A$135:$A$186,0),100),$B198:$CW198,"="&amp;"x",$B$133:$CW$133,"="&amp;"N"),0)</f>
        <v>0</v>
      </c>
      <c r="AU215">
        <f ca="1">IFERROR(SUMIFS(INDEX($B$135:$CW$186,MATCH(AU$205,$A$135:$A$186,0),1):INDEX($B$135:$CW$186,MATCH(AU$205,$A$135:$A$186,0),100),$B198:$CW198,"="&amp;"x",$B$133:$CW$133,"="&amp;"N"),0)</f>
        <v>0</v>
      </c>
      <c r="AV215">
        <f ca="1">IFERROR(SUMIFS(INDEX($B$135:$CW$186,MATCH(AV$205,$A$135:$A$186,0),1):INDEX($B$135:$CW$186,MATCH(AV$205,$A$135:$A$186,0),100),$B198:$CW198,"="&amp;"x",$B$133:$CW$133,"="&amp;"N"),0)</f>
        <v>0</v>
      </c>
      <c r="AW215">
        <f ca="1">IFERROR(SUMIFS(INDEX($B$135:$CW$186,MATCH(AW$205,$A$135:$A$186,0),1):INDEX($B$135:$CW$186,MATCH(AW$205,$A$135:$A$186,0),100),$B198:$CW198,"="&amp;"x",$B$133:$CW$133,"="&amp;"N"),0)</f>
        <v>0</v>
      </c>
      <c r="AX215">
        <f ca="1">IFERROR(SUMIFS(INDEX($B$135:$CW$186,MATCH(AX$205,$A$135:$A$186,0),1):INDEX($B$135:$CW$186,MATCH(AX$205,$A$135:$A$186,0),100),$B198:$CW198,"="&amp;"x",$B$133:$CW$133,"="&amp;"N"),0)</f>
        <v>0</v>
      </c>
      <c r="AY215">
        <f ca="1">IFERROR(SUMIFS(INDEX($B$135:$CW$186,MATCH(AY$205,$A$135:$A$186,0),1):INDEX($B$135:$CW$186,MATCH(AY$205,$A$135:$A$186,0),100),$B198:$CW198,"="&amp;"x",$B$133:$CW$133,"="&amp;"N"),0)</f>
        <v>0</v>
      </c>
      <c r="AZ215">
        <f ca="1">IFERROR(SUMIFS(INDEX($B$135:$CW$186,MATCH(AZ$205,$A$135:$A$186,0),1):INDEX($B$135:$CW$186,MATCH(AZ$205,$A$135:$A$186,0),100),$B198:$CW198,"="&amp;"x",$B$133:$CW$133,"="&amp;"N"),0)</f>
        <v>0</v>
      </c>
      <c r="BA215">
        <f ca="1">IFERROR(SUMIFS(INDEX($B$135:$CW$186,MATCH(BA$205,$A$135:$A$186,0),1):INDEX($B$135:$CW$186,MATCH(BA$205,$A$135:$A$186,0),100),$B198:$CW198,"="&amp;"x",$B$133:$CW$133,"="&amp;"N"),0)</f>
        <v>0</v>
      </c>
      <c r="BC215">
        <f t="shared" ca="1" si="40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ca="1">IFERROR(SUMIFS(INDEX($B$135:$CW$186,MATCH(B$205,$A$135:$A$186,0),1):INDEX($B$135:$CW$186,MATCH(B$205,$A$135:$A$186,0),100),$B199:$CW199,"="&amp;"x",$B$133:$CW$133,"="&amp;"N"),0)</f>
        <v>0</v>
      </c>
      <c r="C216">
        <f ca="1">IFERROR(SUMIFS(INDEX($B$135:$CW$186,MATCH(C$205,$A$135:$A$186,0),1):INDEX($B$135:$CW$186,MATCH(C$205,$A$135:$A$186,0),100),$B199:$CW199,"="&amp;"x",$B$133:$CW$133,"="&amp;"N"),0)</f>
        <v>0</v>
      </c>
      <c r="D216">
        <f ca="1">IFERROR(SUMIFS(INDEX($B$135:$CW$186,MATCH(D$205,$A$135:$A$186,0),1):INDEX($B$135:$CW$186,MATCH(D$205,$A$135:$A$186,0),100),$B199:$CW199,"="&amp;"x",$B$133:$CW$133,"="&amp;"N"),0)</f>
        <v>0</v>
      </c>
      <c r="E216">
        <f ca="1">IFERROR(SUMIFS(INDEX($B$135:$CW$186,MATCH(E$205,$A$135:$A$186,0),1):INDEX($B$135:$CW$186,MATCH(E$205,$A$135:$A$186,0),100),$B199:$CW199,"="&amp;"x",$B$133:$CW$133,"="&amp;"N"),0)</f>
        <v>0</v>
      </c>
      <c r="F216">
        <f ca="1">IFERROR(SUMIFS(INDEX($B$135:$CW$186,MATCH(F$205,$A$135:$A$186,0),1):INDEX($B$135:$CW$186,MATCH(F$205,$A$135:$A$186,0),100),$B199:$CW199,"="&amp;"x",$B$133:$CW$133,"="&amp;"N"),0)</f>
        <v>0</v>
      </c>
      <c r="G216">
        <f ca="1">IFERROR(SUMIFS(INDEX($B$135:$CW$186,MATCH(G$205,$A$135:$A$186,0),1):INDEX($B$135:$CW$186,MATCH(G$205,$A$135:$A$186,0),100),$B199:$CW199,"="&amp;"x",$B$133:$CW$133,"="&amp;"N"),0)</f>
        <v>0</v>
      </c>
      <c r="H216">
        <f ca="1">IFERROR(SUMIFS(INDEX($B$135:$CW$186,MATCH(H$205,$A$135:$A$186,0),1):INDEX($B$135:$CW$186,MATCH(H$205,$A$135:$A$186,0),100),$B199:$CW199,"="&amp;"x",$B$133:$CW$133,"="&amp;"N"),0)</f>
        <v>0</v>
      </c>
      <c r="I216">
        <f ca="1">IFERROR(SUMIFS(INDEX($B$135:$CW$186,MATCH(I$205,$A$135:$A$186,0),1):INDEX($B$135:$CW$186,MATCH(I$205,$A$135:$A$186,0),100),$B199:$CW199,"="&amp;"x",$B$133:$CW$133,"="&amp;"N"),0)</f>
        <v>0</v>
      </c>
      <c r="J216">
        <f ca="1">IFERROR(SUMIFS(INDEX($B$135:$CW$186,MATCH(J$205,$A$135:$A$186,0),1):INDEX($B$135:$CW$186,MATCH(J$205,$A$135:$A$186,0),100),$B199:$CW199,"="&amp;"x",$B$133:$CW$133,"="&amp;"N"),0)</f>
        <v>0</v>
      </c>
      <c r="K216">
        <f ca="1">IFERROR(SUMIFS(INDEX($B$135:$CW$186,MATCH(K$205,$A$135:$A$186,0),1):INDEX($B$135:$CW$186,MATCH(K$205,$A$135:$A$186,0),100),$B199:$CW199,"="&amp;"x",$B$133:$CW$133,"="&amp;"N"),0)</f>
        <v>0</v>
      </c>
      <c r="L216">
        <f ca="1">IFERROR(SUMIFS(INDEX($B$135:$CW$186,MATCH(L$205,$A$135:$A$186,0),1):INDEX($B$135:$CW$186,MATCH(L$205,$A$135:$A$186,0),100),$B199:$CW199,"="&amp;"x",$B$133:$CW$133,"="&amp;"N"),0)</f>
        <v>0</v>
      </c>
      <c r="M216">
        <f ca="1">IFERROR(SUMIFS(INDEX($B$135:$CW$186,MATCH(M$205,$A$135:$A$186,0),1):INDEX($B$135:$CW$186,MATCH(M$205,$A$135:$A$186,0),100),$B199:$CW199,"="&amp;"x",$B$133:$CW$133,"="&amp;"N"),0)</f>
        <v>0</v>
      </c>
      <c r="N216">
        <f ca="1">IFERROR(SUMIFS(INDEX($B$135:$CW$186,MATCH(N$205,$A$135:$A$186,0),1):INDEX($B$135:$CW$186,MATCH(N$205,$A$135:$A$186,0),100),$B199:$CW199,"="&amp;"x",$B$133:$CW$133,"="&amp;"N"),0)</f>
        <v>0</v>
      </c>
      <c r="O216">
        <f ca="1">IFERROR(SUMIFS(INDEX($B$135:$CW$186,MATCH(O$205,$A$135:$A$186,0),1):INDEX($B$135:$CW$186,MATCH(O$205,$A$135:$A$186,0),100),$B199:$CW199,"="&amp;"x",$B$133:$CW$133,"="&amp;"N"),0)</f>
        <v>0</v>
      </c>
      <c r="P216">
        <f ca="1">IFERROR(SUMIFS(INDEX($B$135:$CW$186,MATCH(P$205,$A$135:$A$186,0),1):INDEX($B$135:$CW$186,MATCH(P$205,$A$135:$A$186,0),100),$B199:$CW199,"="&amp;"x",$B$133:$CW$133,"="&amp;"N"),0)</f>
        <v>0</v>
      </c>
      <c r="Q216">
        <f ca="1">IFERROR(SUMIFS(INDEX($B$135:$CW$186,MATCH(Q$205,$A$135:$A$186,0),1):INDEX($B$135:$CW$186,MATCH(Q$205,$A$135:$A$186,0),100),$B199:$CW199,"="&amp;"x",$B$133:$CW$133,"="&amp;"N"),0)</f>
        <v>0</v>
      </c>
      <c r="R216">
        <f ca="1">IFERROR(SUMIFS(INDEX($B$135:$CW$186,MATCH(R$205,$A$135:$A$186,0),1):INDEX($B$135:$CW$186,MATCH(R$205,$A$135:$A$186,0),100),$B199:$CW199,"="&amp;"x",$B$133:$CW$133,"="&amp;"N"),0)</f>
        <v>0</v>
      </c>
      <c r="S216">
        <f ca="1">IFERROR(SUMIFS(INDEX($B$135:$CW$186,MATCH(S$205,$A$135:$A$186,0),1):INDEX($B$135:$CW$186,MATCH(S$205,$A$135:$A$186,0),100),$B199:$CW199,"="&amp;"x",$B$133:$CW$133,"="&amp;"N"),0)</f>
        <v>0</v>
      </c>
      <c r="T216">
        <f ca="1">IFERROR(SUMIFS(INDEX($B$135:$CW$186,MATCH(T$205,$A$135:$A$186,0),1):INDEX($B$135:$CW$186,MATCH(T$205,$A$135:$A$186,0),100),$B199:$CW199,"="&amp;"x",$B$133:$CW$133,"="&amp;"N"),0)</f>
        <v>0</v>
      </c>
      <c r="U216">
        <f ca="1">IFERROR(SUMIFS(INDEX($B$135:$CW$186,MATCH(U$205,$A$135:$A$186,0),1):INDEX($B$135:$CW$186,MATCH(U$205,$A$135:$A$186,0),100),$B199:$CW199,"="&amp;"x",$B$133:$CW$133,"="&amp;"N"),0)</f>
        <v>0</v>
      </c>
      <c r="V216">
        <f ca="1">IFERROR(SUMIFS(INDEX($B$135:$CW$186,MATCH(V$205,$A$135:$A$186,0),1):INDEX($B$135:$CW$186,MATCH(V$205,$A$135:$A$186,0),100),$B199:$CW199,"="&amp;"x",$B$133:$CW$133,"="&amp;"N"),0)</f>
        <v>0</v>
      </c>
      <c r="W216">
        <f ca="1">IFERROR(SUMIFS(INDEX($B$135:$CW$186,MATCH(W$205,$A$135:$A$186,0),1):INDEX($B$135:$CW$186,MATCH(W$205,$A$135:$A$186,0),100),$B199:$CW199,"="&amp;"x",$B$133:$CW$133,"="&amp;"N"),0)</f>
        <v>0</v>
      </c>
      <c r="X216">
        <f ca="1">IFERROR(SUMIFS(INDEX($B$135:$CW$186,MATCH(X$205,$A$135:$A$186,0),1):INDEX($B$135:$CW$186,MATCH(X$205,$A$135:$A$186,0),100),$B199:$CW199,"="&amp;"x",$B$133:$CW$133,"="&amp;"N"),0)</f>
        <v>0</v>
      </c>
      <c r="Y216">
        <f ca="1">IFERROR(SUMIFS(INDEX($B$135:$CW$186,MATCH(Y$205,$A$135:$A$186,0),1):INDEX($B$135:$CW$186,MATCH(Y$205,$A$135:$A$186,0),100),$B199:$CW199,"="&amp;"x",$B$133:$CW$133,"="&amp;"N"),0)</f>
        <v>0</v>
      </c>
      <c r="Z216">
        <f ca="1">IFERROR(SUMIFS(INDEX($B$135:$CW$186,MATCH(Z$205,$A$135:$A$186,0),1):INDEX($B$135:$CW$186,MATCH(Z$205,$A$135:$A$186,0),100),$B199:$CW199,"="&amp;"x",$B$133:$CW$133,"="&amp;"N"),0)</f>
        <v>0</v>
      </c>
      <c r="AA216">
        <f ca="1">IFERROR(SUMIFS(INDEX($B$135:$CW$186,MATCH(AA$205,$A$135:$A$186,0),1):INDEX($B$135:$CW$186,MATCH(AA$205,$A$135:$A$186,0),100),$B199:$CW199,"="&amp;"x",$B$133:$CW$133,"="&amp;"N"),0)</f>
        <v>0</v>
      </c>
      <c r="AB216">
        <f ca="1">IFERROR(SUMIFS(INDEX($B$135:$CW$186,MATCH(AB$205,$A$135:$A$186,0),1):INDEX($B$135:$CW$186,MATCH(AB$205,$A$135:$A$186,0),100),$B199:$CW199,"="&amp;"x",$B$133:$CW$133,"="&amp;"N"),0)</f>
        <v>0</v>
      </c>
      <c r="AC216">
        <f ca="1">IFERROR(SUMIFS(INDEX($B$135:$CW$186,MATCH(AC$205,$A$135:$A$186,0),1):INDEX($B$135:$CW$186,MATCH(AC$205,$A$135:$A$186,0),100),$B199:$CW199,"="&amp;"x",$B$133:$CW$133,"="&amp;"N"),0)</f>
        <v>0</v>
      </c>
      <c r="AD216">
        <f ca="1">IFERROR(SUMIFS(INDEX($B$135:$CW$186,MATCH(AD$205,$A$135:$A$186,0),1):INDEX($B$135:$CW$186,MATCH(AD$205,$A$135:$A$186,0),100),$B199:$CW199,"="&amp;"x",$B$133:$CW$133,"="&amp;"N"),0)</f>
        <v>0</v>
      </c>
      <c r="AE216">
        <f ca="1">IFERROR(SUMIFS(INDEX($B$135:$CW$186,MATCH(AE$205,$A$135:$A$186,0),1):INDEX($B$135:$CW$186,MATCH(AE$205,$A$135:$A$186,0),100),$B199:$CW199,"="&amp;"x",$B$133:$CW$133,"="&amp;"N"),0)</f>
        <v>0</v>
      </c>
      <c r="AF216">
        <f ca="1">IFERROR(SUMIFS(INDEX($B$135:$CW$186,MATCH(AF$205,$A$135:$A$186,0),1):INDEX($B$135:$CW$186,MATCH(AF$205,$A$135:$A$186,0),100),$B199:$CW199,"="&amp;"x",$B$133:$CW$133,"="&amp;"N"),0)</f>
        <v>0</v>
      </c>
      <c r="AG216">
        <f ca="1">IFERROR(SUMIFS(INDEX($B$135:$CW$186,MATCH(AG$205,$A$135:$A$186,0),1):INDEX($B$135:$CW$186,MATCH(AG$205,$A$135:$A$186,0),100),$B199:$CW199,"="&amp;"x",$B$133:$CW$133,"="&amp;"N"),0)</f>
        <v>0</v>
      </c>
      <c r="AH216">
        <f ca="1">IFERROR(SUMIFS(INDEX($B$135:$CW$186,MATCH(AH$205,$A$135:$A$186,0),1):INDEX($B$135:$CW$186,MATCH(AH$205,$A$135:$A$186,0),100),$B199:$CW199,"="&amp;"x",$B$133:$CW$133,"="&amp;"N"),0)</f>
        <v>0</v>
      </c>
      <c r="AI216">
        <f ca="1">IFERROR(SUMIFS(INDEX($B$135:$CW$186,MATCH(AI$205,$A$135:$A$186,0),1):INDEX($B$135:$CW$186,MATCH(AI$205,$A$135:$A$186,0),100),$B199:$CW199,"="&amp;"x",$B$133:$CW$133,"="&amp;"N"),0)</f>
        <v>0</v>
      </c>
      <c r="AJ216">
        <f ca="1">IFERROR(SUMIFS(INDEX($B$135:$CW$186,MATCH(AJ$205,$A$135:$A$186,0),1):INDEX($B$135:$CW$186,MATCH(AJ$205,$A$135:$A$186,0),100),$B199:$CW199,"="&amp;"x",$B$133:$CW$133,"="&amp;"N"),0)</f>
        <v>0</v>
      </c>
      <c r="AK216">
        <f ca="1">IFERROR(SUMIFS(INDEX($B$135:$CW$186,MATCH(AK$205,$A$135:$A$186,0),1):INDEX($B$135:$CW$186,MATCH(AK$205,$A$135:$A$186,0),100),$B199:$CW199,"="&amp;"x",$B$133:$CW$133,"="&amp;"N"),0)</f>
        <v>0</v>
      </c>
      <c r="AL216">
        <f ca="1">IFERROR(SUMIFS(INDEX($B$135:$CW$186,MATCH(AL$205,$A$135:$A$186,0),1):INDEX($B$135:$CW$186,MATCH(AL$205,$A$135:$A$186,0),100),$B199:$CW199,"="&amp;"x",$B$133:$CW$133,"="&amp;"N"),0)</f>
        <v>0</v>
      </c>
      <c r="AM216">
        <f ca="1">IFERROR(SUMIFS(INDEX($B$135:$CW$186,MATCH(AM$205,$A$135:$A$186,0),1):INDEX($B$135:$CW$186,MATCH(AM$205,$A$135:$A$186,0),100),$B199:$CW199,"="&amp;"x",$B$133:$CW$133,"="&amp;"N"),0)</f>
        <v>0</v>
      </c>
      <c r="AN216">
        <f ca="1">IFERROR(SUMIFS(INDEX($B$135:$CW$186,MATCH(AN$205,$A$135:$A$186,0),1):INDEX($B$135:$CW$186,MATCH(AN$205,$A$135:$A$186,0),100),$B199:$CW199,"="&amp;"x",$B$133:$CW$133,"="&amp;"N"),0)</f>
        <v>0</v>
      </c>
      <c r="AO216">
        <f ca="1">IFERROR(SUMIFS(INDEX($B$135:$CW$186,MATCH(AO$205,$A$135:$A$186,0),1):INDEX($B$135:$CW$186,MATCH(AO$205,$A$135:$A$186,0),100),$B199:$CW199,"="&amp;"x",$B$133:$CW$133,"="&amp;"N"),0)</f>
        <v>0</v>
      </c>
      <c r="AP216">
        <f ca="1">IFERROR(SUMIFS(INDEX($B$135:$CW$186,MATCH(AP$205,$A$135:$A$186,0),1):INDEX($B$135:$CW$186,MATCH(AP$205,$A$135:$A$186,0),100),$B199:$CW199,"="&amp;"x",$B$133:$CW$133,"="&amp;"N"),0)</f>
        <v>0</v>
      </c>
      <c r="AQ216">
        <f ca="1">IFERROR(SUMIFS(INDEX($B$135:$CW$186,MATCH(AQ$205,$A$135:$A$186,0),1):INDEX($B$135:$CW$186,MATCH(AQ$205,$A$135:$A$186,0),100),$B199:$CW199,"="&amp;"x",$B$133:$CW$133,"="&amp;"N"),0)</f>
        <v>0</v>
      </c>
      <c r="AR216">
        <f ca="1">IFERROR(SUMIFS(INDEX($B$135:$CW$186,MATCH(AR$205,$A$135:$A$186,0),1):INDEX($B$135:$CW$186,MATCH(AR$205,$A$135:$A$186,0),100),$B199:$CW199,"="&amp;"x",$B$133:$CW$133,"="&amp;"N"),0)</f>
        <v>0</v>
      </c>
      <c r="AS216">
        <f ca="1">IFERROR(SUMIFS(INDEX($B$135:$CW$186,MATCH(AS$205,$A$135:$A$186,0),1):INDEX($B$135:$CW$186,MATCH(AS$205,$A$135:$A$186,0),100),$B199:$CW199,"="&amp;"x",$B$133:$CW$133,"="&amp;"N"),0)</f>
        <v>0</v>
      </c>
      <c r="AT216">
        <f ca="1">IFERROR(SUMIFS(INDEX($B$135:$CW$186,MATCH(AT$205,$A$135:$A$186,0),1):INDEX($B$135:$CW$186,MATCH(AT$205,$A$135:$A$186,0),100),$B199:$CW199,"="&amp;"x",$B$133:$CW$133,"="&amp;"N"),0)</f>
        <v>0</v>
      </c>
      <c r="AU216">
        <f ca="1">IFERROR(SUMIFS(INDEX($B$135:$CW$186,MATCH(AU$205,$A$135:$A$186,0),1):INDEX($B$135:$CW$186,MATCH(AU$205,$A$135:$A$186,0),100),$B199:$CW199,"="&amp;"x",$B$133:$CW$133,"="&amp;"N"),0)</f>
        <v>0</v>
      </c>
      <c r="AV216">
        <f ca="1">IFERROR(SUMIFS(INDEX($B$135:$CW$186,MATCH(AV$205,$A$135:$A$186,0),1):INDEX($B$135:$CW$186,MATCH(AV$205,$A$135:$A$186,0),100),$B199:$CW199,"="&amp;"x",$B$133:$CW$133,"="&amp;"N"),0)</f>
        <v>0</v>
      </c>
      <c r="AW216">
        <f ca="1">IFERROR(SUMIFS(INDEX($B$135:$CW$186,MATCH(AW$205,$A$135:$A$186,0),1):INDEX($B$135:$CW$186,MATCH(AW$205,$A$135:$A$186,0),100),$B199:$CW199,"="&amp;"x",$B$133:$CW$133,"="&amp;"N"),0)</f>
        <v>0</v>
      </c>
      <c r="AX216">
        <f ca="1">IFERROR(SUMIFS(INDEX($B$135:$CW$186,MATCH(AX$205,$A$135:$A$186,0),1):INDEX($B$135:$CW$186,MATCH(AX$205,$A$135:$A$186,0),100),$B199:$CW199,"="&amp;"x",$B$133:$CW$133,"="&amp;"N"),0)</f>
        <v>0</v>
      </c>
      <c r="AY216">
        <f ca="1">IFERROR(SUMIFS(INDEX($B$135:$CW$186,MATCH(AY$205,$A$135:$A$186,0),1):INDEX($B$135:$CW$186,MATCH(AY$205,$A$135:$A$186,0),100),$B199:$CW199,"="&amp;"x",$B$133:$CW$133,"="&amp;"N"),0)</f>
        <v>0</v>
      </c>
      <c r="AZ216">
        <f ca="1">IFERROR(SUMIFS(INDEX($B$135:$CW$186,MATCH(AZ$205,$A$135:$A$186,0),1):INDEX($B$135:$CW$186,MATCH(AZ$205,$A$135:$A$186,0),100),$B199:$CW199,"="&amp;"x",$B$133:$CW$133,"="&amp;"N"),0)</f>
        <v>0</v>
      </c>
      <c r="BA216">
        <f ca="1">IFERROR(SUMIFS(INDEX($B$135:$CW$186,MATCH(BA$205,$A$135:$A$186,0),1):INDEX($B$135:$CW$186,MATCH(BA$205,$A$135:$A$186,0),100),$B199:$CW199,"="&amp;"x",$B$133:$CW$133,"="&amp;"N"),0)</f>
        <v>0</v>
      </c>
      <c r="BC216">
        <f t="shared" ca="1" si="40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ca="1">IFERROR(SUMIFS(INDEX($B$135:$CW$186,MATCH(B$205,$A$135:$A$186,0),1):INDEX($B$135:$CW$186,MATCH(B$205,$A$135:$A$186,0),100),$B200:$CW200,"="&amp;"x",$B$133:$CW$133,"="&amp;"N"),0)</f>
        <v>0</v>
      </c>
      <c r="C217">
        <f ca="1">IFERROR(SUMIFS(INDEX($B$135:$CW$186,MATCH(C$205,$A$135:$A$186,0),1):INDEX($B$135:$CW$186,MATCH(C$205,$A$135:$A$186,0),100),$B200:$CW200,"="&amp;"x",$B$133:$CW$133,"="&amp;"N"),0)</f>
        <v>0</v>
      </c>
      <c r="D217">
        <f ca="1">IFERROR(SUMIFS(INDEX($B$135:$CW$186,MATCH(D$205,$A$135:$A$186,0),1):INDEX($B$135:$CW$186,MATCH(D$205,$A$135:$A$186,0),100),$B200:$CW200,"="&amp;"x",$B$133:$CW$133,"="&amp;"N"),0)</f>
        <v>0</v>
      </c>
      <c r="E217">
        <f ca="1">IFERROR(SUMIFS(INDEX($B$135:$CW$186,MATCH(E$205,$A$135:$A$186,0),1):INDEX($B$135:$CW$186,MATCH(E$205,$A$135:$A$186,0),100),$B200:$CW200,"="&amp;"x",$B$133:$CW$133,"="&amp;"N"),0)</f>
        <v>0</v>
      </c>
      <c r="F217">
        <f ca="1">IFERROR(SUMIFS(INDEX($B$135:$CW$186,MATCH(F$205,$A$135:$A$186,0),1):INDEX($B$135:$CW$186,MATCH(F$205,$A$135:$A$186,0),100),$B200:$CW200,"="&amp;"x",$B$133:$CW$133,"="&amp;"N"),0)</f>
        <v>0</v>
      </c>
      <c r="G217">
        <f ca="1">IFERROR(SUMIFS(INDEX($B$135:$CW$186,MATCH(G$205,$A$135:$A$186,0),1):INDEX($B$135:$CW$186,MATCH(G$205,$A$135:$A$186,0),100),$B200:$CW200,"="&amp;"x",$B$133:$CW$133,"="&amp;"N"),0)</f>
        <v>0</v>
      </c>
      <c r="H217">
        <f ca="1">IFERROR(SUMIFS(INDEX($B$135:$CW$186,MATCH(H$205,$A$135:$A$186,0),1):INDEX($B$135:$CW$186,MATCH(H$205,$A$135:$A$186,0),100),$B200:$CW200,"="&amp;"x",$B$133:$CW$133,"="&amp;"N"),0)</f>
        <v>0</v>
      </c>
      <c r="I217">
        <f ca="1">IFERROR(SUMIFS(INDEX($B$135:$CW$186,MATCH(I$205,$A$135:$A$186,0),1):INDEX($B$135:$CW$186,MATCH(I$205,$A$135:$A$186,0),100),$B200:$CW200,"="&amp;"x",$B$133:$CW$133,"="&amp;"N"),0)</f>
        <v>0</v>
      </c>
      <c r="J217">
        <f ca="1">IFERROR(SUMIFS(INDEX($B$135:$CW$186,MATCH(J$205,$A$135:$A$186,0),1):INDEX($B$135:$CW$186,MATCH(J$205,$A$135:$A$186,0),100),$B200:$CW200,"="&amp;"x",$B$133:$CW$133,"="&amp;"N"),0)</f>
        <v>0</v>
      </c>
      <c r="K217">
        <f ca="1">IFERROR(SUMIFS(INDEX($B$135:$CW$186,MATCH(K$205,$A$135:$A$186,0),1):INDEX($B$135:$CW$186,MATCH(K$205,$A$135:$A$186,0),100),$B200:$CW200,"="&amp;"x",$B$133:$CW$133,"="&amp;"N"),0)</f>
        <v>0</v>
      </c>
      <c r="L217">
        <f ca="1">IFERROR(SUMIFS(INDEX($B$135:$CW$186,MATCH(L$205,$A$135:$A$186,0),1):INDEX($B$135:$CW$186,MATCH(L$205,$A$135:$A$186,0),100),$B200:$CW200,"="&amp;"x",$B$133:$CW$133,"="&amp;"N"),0)</f>
        <v>0</v>
      </c>
      <c r="M217">
        <f ca="1">IFERROR(SUMIFS(INDEX($B$135:$CW$186,MATCH(M$205,$A$135:$A$186,0),1):INDEX($B$135:$CW$186,MATCH(M$205,$A$135:$A$186,0),100),$B200:$CW200,"="&amp;"x",$B$133:$CW$133,"="&amp;"N"),0)</f>
        <v>0</v>
      </c>
      <c r="N217">
        <f ca="1">IFERROR(SUMIFS(INDEX($B$135:$CW$186,MATCH(N$205,$A$135:$A$186,0),1):INDEX($B$135:$CW$186,MATCH(N$205,$A$135:$A$186,0),100),$B200:$CW200,"="&amp;"x",$B$133:$CW$133,"="&amp;"N"),0)</f>
        <v>0</v>
      </c>
      <c r="O217">
        <f ca="1">IFERROR(SUMIFS(INDEX($B$135:$CW$186,MATCH(O$205,$A$135:$A$186,0),1):INDEX($B$135:$CW$186,MATCH(O$205,$A$135:$A$186,0),100),$B200:$CW200,"="&amp;"x",$B$133:$CW$133,"="&amp;"N"),0)</f>
        <v>0</v>
      </c>
      <c r="P217">
        <f ca="1">IFERROR(SUMIFS(INDEX($B$135:$CW$186,MATCH(P$205,$A$135:$A$186,0),1):INDEX($B$135:$CW$186,MATCH(P$205,$A$135:$A$186,0),100),$B200:$CW200,"="&amp;"x",$B$133:$CW$133,"="&amp;"N"),0)</f>
        <v>0</v>
      </c>
      <c r="Q217">
        <f ca="1">IFERROR(SUMIFS(INDEX($B$135:$CW$186,MATCH(Q$205,$A$135:$A$186,0),1):INDEX($B$135:$CW$186,MATCH(Q$205,$A$135:$A$186,0),100),$B200:$CW200,"="&amp;"x",$B$133:$CW$133,"="&amp;"N"),0)</f>
        <v>0</v>
      </c>
      <c r="R217">
        <f ca="1">IFERROR(SUMIFS(INDEX($B$135:$CW$186,MATCH(R$205,$A$135:$A$186,0),1):INDEX($B$135:$CW$186,MATCH(R$205,$A$135:$A$186,0),100),$B200:$CW200,"="&amp;"x",$B$133:$CW$133,"="&amp;"N"),0)</f>
        <v>0</v>
      </c>
      <c r="S217">
        <f ca="1">IFERROR(SUMIFS(INDEX($B$135:$CW$186,MATCH(S$205,$A$135:$A$186,0),1):INDEX($B$135:$CW$186,MATCH(S$205,$A$135:$A$186,0),100),$B200:$CW200,"="&amp;"x",$B$133:$CW$133,"="&amp;"N"),0)</f>
        <v>0</v>
      </c>
      <c r="T217">
        <f ca="1">IFERROR(SUMIFS(INDEX($B$135:$CW$186,MATCH(T$205,$A$135:$A$186,0),1):INDEX($B$135:$CW$186,MATCH(T$205,$A$135:$A$186,0),100),$B200:$CW200,"="&amp;"x",$B$133:$CW$133,"="&amp;"N"),0)</f>
        <v>0</v>
      </c>
      <c r="U217">
        <f ca="1">IFERROR(SUMIFS(INDEX($B$135:$CW$186,MATCH(U$205,$A$135:$A$186,0),1):INDEX($B$135:$CW$186,MATCH(U$205,$A$135:$A$186,0),100),$B200:$CW200,"="&amp;"x",$B$133:$CW$133,"="&amp;"N"),0)</f>
        <v>0</v>
      </c>
      <c r="V217">
        <f ca="1">IFERROR(SUMIFS(INDEX($B$135:$CW$186,MATCH(V$205,$A$135:$A$186,0),1):INDEX($B$135:$CW$186,MATCH(V$205,$A$135:$A$186,0),100),$B200:$CW200,"="&amp;"x",$B$133:$CW$133,"="&amp;"N"),0)</f>
        <v>0</v>
      </c>
      <c r="W217">
        <f ca="1">IFERROR(SUMIFS(INDEX($B$135:$CW$186,MATCH(W$205,$A$135:$A$186,0),1):INDEX($B$135:$CW$186,MATCH(W$205,$A$135:$A$186,0),100),$B200:$CW200,"="&amp;"x",$B$133:$CW$133,"="&amp;"N"),0)</f>
        <v>0</v>
      </c>
      <c r="X217">
        <f ca="1">IFERROR(SUMIFS(INDEX($B$135:$CW$186,MATCH(X$205,$A$135:$A$186,0),1):INDEX($B$135:$CW$186,MATCH(X$205,$A$135:$A$186,0),100),$B200:$CW200,"="&amp;"x",$B$133:$CW$133,"="&amp;"N"),0)</f>
        <v>0</v>
      </c>
      <c r="Y217">
        <f ca="1">IFERROR(SUMIFS(INDEX($B$135:$CW$186,MATCH(Y$205,$A$135:$A$186,0),1):INDEX($B$135:$CW$186,MATCH(Y$205,$A$135:$A$186,0),100),$B200:$CW200,"="&amp;"x",$B$133:$CW$133,"="&amp;"N"),0)</f>
        <v>0</v>
      </c>
      <c r="Z217">
        <f ca="1">IFERROR(SUMIFS(INDEX($B$135:$CW$186,MATCH(Z$205,$A$135:$A$186,0),1):INDEX($B$135:$CW$186,MATCH(Z$205,$A$135:$A$186,0),100),$B200:$CW200,"="&amp;"x",$B$133:$CW$133,"="&amp;"N"),0)</f>
        <v>0</v>
      </c>
      <c r="AA217">
        <f ca="1">IFERROR(SUMIFS(INDEX($B$135:$CW$186,MATCH(AA$205,$A$135:$A$186,0),1):INDEX($B$135:$CW$186,MATCH(AA$205,$A$135:$A$186,0),100),$B200:$CW200,"="&amp;"x",$B$133:$CW$133,"="&amp;"N"),0)</f>
        <v>0</v>
      </c>
      <c r="AB217">
        <f ca="1">IFERROR(SUMIFS(INDEX($B$135:$CW$186,MATCH(AB$205,$A$135:$A$186,0),1):INDEX($B$135:$CW$186,MATCH(AB$205,$A$135:$A$186,0),100),$B200:$CW200,"="&amp;"x",$B$133:$CW$133,"="&amp;"N"),0)</f>
        <v>0</v>
      </c>
      <c r="AC217">
        <f ca="1">IFERROR(SUMIFS(INDEX($B$135:$CW$186,MATCH(AC$205,$A$135:$A$186,0),1):INDEX($B$135:$CW$186,MATCH(AC$205,$A$135:$A$186,0),100),$B200:$CW200,"="&amp;"x",$B$133:$CW$133,"="&amp;"N"),0)</f>
        <v>0</v>
      </c>
      <c r="AD217">
        <f ca="1">IFERROR(SUMIFS(INDEX($B$135:$CW$186,MATCH(AD$205,$A$135:$A$186,0),1):INDEX($B$135:$CW$186,MATCH(AD$205,$A$135:$A$186,0),100),$B200:$CW200,"="&amp;"x",$B$133:$CW$133,"="&amp;"N"),0)</f>
        <v>0</v>
      </c>
      <c r="AE217">
        <f ca="1">IFERROR(SUMIFS(INDEX($B$135:$CW$186,MATCH(AE$205,$A$135:$A$186,0),1):INDEX($B$135:$CW$186,MATCH(AE$205,$A$135:$A$186,0),100),$B200:$CW200,"="&amp;"x",$B$133:$CW$133,"="&amp;"N"),0)</f>
        <v>0</v>
      </c>
      <c r="AF217">
        <f ca="1">IFERROR(SUMIFS(INDEX($B$135:$CW$186,MATCH(AF$205,$A$135:$A$186,0),1):INDEX($B$135:$CW$186,MATCH(AF$205,$A$135:$A$186,0),100),$B200:$CW200,"="&amp;"x",$B$133:$CW$133,"="&amp;"N"),0)</f>
        <v>0</v>
      </c>
      <c r="AG217">
        <f ca="1">IFERROR(SUMIFS(INDEX($B$135:$CW$186,MATCH(AG$205,$A$135:$A$186,0),1):INDEX($B$135:$CW$186,MATCH(AG$205,$A$135:$A$186,0),100),$B200:$CW200,"="&amp;"x",$B$133:$CW$133,"="&amp;"N"),0)</f>
        <v>0</v>
      </c>
      <c r="AH217">
        <f ca="1">IFERROR(SUMIFS(INDEX($B$135:$CW$186,MATCH(AH$205,$A$135:$A$186,0),1):INDEX($B$135:$CW$186,MATCH(AH$205,$A$135:$A$186,0),100),$B200:$CW200,"="&amp;"x",$B$133:$CW$133,"="&amp;"N"),0)</f>
        <v>0</v>
      </c>
      <c r="AI217">
        <f ca="1">IFERROR(SUMIFS(INDEX($B$135:$CW$186,MATCH(AI$205,$A$135:$A$186,0),1):INDEX($B$135:$CW$186,MATCH(AI$205,$A$135:$A$186,0),100),$B200:$CW200,"="&amp;"x",$B$133:$CW$133,"="&amp;"N"),0)</f>
        <v>0</v>
      </c>
      <c r="AJ217">
        <f ca="1">IFERROR(SUMIFS(INDEX($B$135:$CW$186,MATCH(AJ$205,$A$135:$A$186,0),1):INDEX($B$135:$CW$186,MATCH(AJ$205,$A$135:$A$186,0),100),$B200:$CW200,"="&amp;"x",$B$133:$CW$133,"="&amp;"N"),0)</f>
        <v>0</v>
      </c>
      <c r="AK217">
        <f ca="1">IFERROR(SUMIFS(INDEX($B$135:$CW$186,MATCH(AK$205,$A$135:$A$186,0),1):INDEX($B$135:$CW$186,MATCH(AK$205,$A$135:$A$186,0),100),$B200:$CW200,"="&amp;"x",$B$133:$CW$133,"="&amp;"N"),0)</f>
        <v>0</v>
      </c>
      <c r="AL217">
        <f ca="1">IFERROR(SUMIFS(INDEX($B$135:$CW$186,MATCH(AL$205,$A$135:$A$186,0),1):INDEX($B$135:$CW$186,MATCH(AL$205,$A$135:$A$186,0),100),$B200:$CW200,"="&amp;"x",$B$133:$CW$133,"="&amp;"N"),0)</f>
        <v>0</v>
      </c>
      <c r="AM217">
        <f ca="1">IFERROR(SUMIFS(INDEX($B$135:$CW$186,MATCH(AM$205,$A$135:$A$186,0),1):INDEX($B$135:$CW$186,MATCH(AM$205,$A$135:$A$186,0),100),$B200:$CW200,"="&amp;"x",$B$133:$CW$133,"="&amp;"N"),0)</f>
        <v>0</v>
      </c>
      <c r="AN217">
        <f ca="1">IFERROR(SUMIFS(INDEX($B$135:$CW$186,MATCH(AN$205,$A$135:$A$186,0),1):INDEX($B$135:$CW$186,MATCH(AN$205,$A$135:$A$186,0),100),$B200:$CW200,"="&amp;"x",$B$133:$CW$133,"="&amp;"N"),0)</f>
        <v>0</v>
      </c>
      <c r="AO217">
        <f ca="1">IFERROR(SUMIFS(INDEX($B$135:$CW$186,MATCH(AO$205,$A$135:$A$186,0),1):INDEX($B$135:$CW$186,MATCH(AO$205,$A$135:$A$186,0),100),$B200:$CW200,"="&amp;"x",$B$133:$CW$133,"="&amp;"N"),0)</f>
        <v>0</v>
      </c>
      <c r="AP217">
        <f ca="1">IFERROR(SUMIFS(INDEX($B$135:$CW$186,MATCH(AP$205,$A$135:$A$186,0),1):INDEX($B$135:$CW$186,MATCH(AP$205,$A$135:$A$186,0),100),$B200:$CW200,"="&amp;"x",$B$133:$CW$133,"="&amp;"N"),0)</f>
        <v>0</v>
      </c>
      <c r="AQ217">
        <f ca="1">IFERROR(SUMIFS(INDEX($B$135:$CW$186,MATCH(AQ$205,$A$135:$A$186,0),1):INDEX($B$135:$CW$186,MATCH(AQ$205,$A$135:$A$186,0),100),$B200:$CW200,"="&amp;"x",$B$133:$CW$133,"="&amp;"N"),0)</f>
        <v>0</v>
      </c>
      <c r="AR217">
        <f ca="1">IFERROR(SUMIFS(INDEX($B$135:$CW$186,MATCH(AR$205,$A$135:$A$186,0),1):INDEX($B$135:$CW$186,MATCH(AR$205,$A$135:$A$186,0),100),$B200:$CW200,"="&amp;"x",$B$133:$CW$133,"="&amp;"N"),0)</f>
        <v>0</v>
      </c>
      <c r="AS217">
        <f ca="1">IFERROR(SUMIFS(INDEX($B$135:$CW$186,MATCH(AS$205,$A$135:$A$186,0),1):INDEX($B$135:$CW$186,MATCH(AS$205,$A$135:$A$186,0),100),$B200:$CW200,"="&amp;"x",$B$133:$CW$133,"="&amp;"N"),0)</f>
        <v>0</v>
      </c>
      <c r="AT217">
        <f ca="1">IFERROR(SUMIFS(INDEX($B$135:$CW$186,MATCH(AT$205,$A$135:$A$186,0),1):INDEX($B$135:$CW$186,MATCH(AT$205,$A$135:$A$186,0),100),$B200:$CW200,"="&amp;"x",$B$133:$CW$133,"="&amp;"N"),0)</f>
        <v>0</v>
      </c>
      <c r="AU217">
        <f ca="1">IFERROR(SUMIFS(INDEX($B$135:$CW$186,MATCH(AU$205,$A$135:$A$186,0),1):INDEX($B$135:$CW$186,MATCH(AU$205,$A$135:$A$186,0),100),$B200:$CW200,"="&amp;"x",$B$133:$CW$133,"="&amp;"N"),0)</f>
        <v>0</v>
      </c>
      <c r="AV217">
        <f ca="1">IFERROR(SUMIFS(INDEX($B$135:$CW$186,MATCH(AV$205,$A$135:$A$186,0),1):INDEX($B$135:$CW$186,MATCH(AV$205,$A$135:$A$186,0),100),$B200:$CW200,"="&amp;"x",$B$133:$CW$133,"="&amp;"N"),0)</f>
        <v>0</v>
      </c>
      <c r="AW217">
        <f ca="1">IFERROR(SUMIFS(INDEX($B$135:$CW$186,MATCH(AW$205,$A$135:$A$186,0),1):INDEX($B$135:$CW$186,MATCH(AW$205,$A$135:$A$186,0),100),$B200:$CW200,"="&amp;"x",$B$133:$CW$133,"="&amp;"N"),0)</f>
        <v>0</v>
      </c>
      <c r="AX217">
        <f ca="1">IFERROR(SUMIFS(INDEX($B$135:$CW$186,MATCH(AX$205,$A$135:$A$186,0),1):INDEX($B$135:$CW$186,MATCH(AX$205,$A$135:$A$186,0),100),$B200:$CW200,"="&amp;"x",$B$133:$CW$133,"="&amp;"N"),0)</f>
        <v>0</v>
      </c>
      <c r="AY217">
        <f ca="1">IFERROR(SUMIFS(INDEX($B$135:$CW$186,MATCH(AY$205,$A$135:$A$186,0),1):INDEX($B$135:$CW$186,MATCH(AY$205,$A$135:$A$186,0),100),$B200:$CW200,"="&amp;"x",$B$133:$CW$133,"="&amp;"N"),0)</f>
        <v>0</v>
      </c>
      <c r="AZ217">
        <f ca="1">IFERROR(SUMIFS(INDEX($B$135:$CW$186,MATCH(AZ$205,$A$135:$A$186,0),1):INDEX($B$135:$CW$186,MATCH(AZ$205,$A$135:$A$186,0),100),$B200:$CW200,"="&amp;"x",$B$133:$CW$133,"="&amp;"N"),0)</f>
        <v>0</v>
      </c>
      <c r="BA217">
        <f ca="1">IFERROR(SUMIFS(INDEX($B$135:$CW$186,MATCH(BA$205,$A$135:$A$186,0),1):INDEX($B$135:$CW$186,MATCH(BA$205,$A$135:$A$186,0),100),$B200:$CW200,"="&amp;"x",$B$133:$CW$133,"="&amp;"N"),0)</f>
        <v>0</v>
      </c>
      <c r="BC217">
        <f t="shared" ca="1" si="40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ca="1">IFERROR(SUMIFS(INDEX($B$135:$CW$186,MATCH(B$205,$A$135:$A$186,0),1):INDEX($B$135:$CW$186,MATCH(B$205,$A$135:$A$186,0),100),$B201:$CW201,"="&amp;"x",$B$133:$CW$133,"="&amp;"N"),0)</f>
        <v>0</v>
      </c>
      <c r="C218">
        <f ca="1">IFERROR(SUMIFS(INDEX($B$135:$CW$186,MATCH(C$205,$A$135:$A$186,0),1):INDEX($B$135:$CW$186,MATCH(C$205,$A$135:$A$186,0),100),$B201:$CW201,"="&amp;"x",$B$133:$CW$133,"="&amp;"N"),0)</f>
        <v>0</v>
      </c>
      <c r="D218">
        <f ca="1">IFERROR(SUMIFS(INDEX($B$135:$CW$186,MATCH(D$205,$A$135:$A$186,0),1):INDEX($B$135:$CW$186,MATCH(D$205,$A$135:$A$186,0),100),$B201:$CW201,"="&amp;"x",$B$133:$CW$133,"="&amp;"N"),0)</f>
        <v>0</v>
      </c>
      <c r="E218">
        <f ca="1">IFERROR(SUMIFS(INDEX($B$135:$CW$186,MATCH(E$205,$A$135:$A$186,0),1):INDEX($B$135:$CW$186,MATCH(E$205,$A$135:$A$186,0),100),$B201:$CW201,"="&amp;"x",$B$133:$CW$133,"="&amp;"N"),0)</f>
        <v>0</v>
      </c>
      <c r="F218">
        <f ca="1">IFERROR(SUMIFS(INDEX($B$135:$CW$186,MATCH(F$205,$A$135:$A$186,0),1):INDEX($B$135:$CW$186,MATCH(F$205,$A$135:$A$186,0),100),$B201:$CW201,"="&amp;"x",$B$133:$CW$133,"="&amp;"N"),0)</f>
        <v>0</v>
      </c>
      <c r="G218">
        <f ca="1">IFERROR(SUMIFS(INDEX($B$135:$CW$186,MATCH(G$205,$A$135:$A$186,0),1):INDEX($B$135:$CW$186,MATCH(G$205,$A$135:$A$186,0),100),$B201:$CW201,"="&amp;"x",$B$133:$CW$133,"="&amp;"N"),0)</f>
        <v>0</v>
      </c>
      <c r="H218">
        <f ca="1">IFERROR(SUMIFS(INDEX($B$135:$CW$186,MATCH(H$205,$A$135:$A$186,0),1):INDEX($B$135:$CW$186,MATCH(H$205,$A$135:$A$186,0),100),$B201:$CW201,"="&amp;"x",$B$133:$CW$133,"="&amp;"N"),0)</f>
        <v>0</v>
      </c>
      <c r="I218">
        <f ca="1">IFERROR(SUMIFS(INDEX($B$135:$CW$186,MATCH(I$205,$A$135:$A$186,0),1):INDEX($B$135:$CW$186,MATCH(I$205,$A$135:$A$186,0),100),$B201:$CW201,"="&amp;"x",$B$133:$CW$133,"="&amp;"N"),0)</f>
        <v>0</v>
      </c>
      <c r="J218">
        <f ca="1">IFERROR(SUMIFS(INDEX($B$135:$CW$186,MATCH(J$205,$A$135:$A$186,0),1):INDEX($B$135:$CW$186,MATCH(J$205,$A$135:$A$186,0),100),$B201:$CW201,"="&amp;"x",$B$133:$CW$133,"="&amp;"N"),0)</f>
        <v>0</v>
      </c>
      <c r="K218">
        <f ca="1">IFERROR(SUMIFS(INDEX($B$135:$CW$186,MATCH(K$205,$A$135:$A$186,0),1):INDEX($B$135:$CW$186,MATCH(K$205,$A$135:$A$186,0),100),$B201:$CW201,"="&amp;"x",$B$133:$CW$133,"="&amp;"N"),0)</f>
        <v>0</v>
      </c>
      <c r="L218">
        <f ca="1">IFERROR(SUMIFS(INDEX($B$135:$CW$186,MATCH(L$205,$A$135:$A$186,0),1):INDEX($B$135:$CW$186,MATCH(L$205,$A$135:$A$186,0),100),$B201:$CW201,"="&amp;"x",$B$133:$CW$133,"="&amp;"N"),0)</f>
        <v>0</v>
      </c>
      <c r="M218">
        <f ca="1">IFERROR(SUMIFS(INDEX($B$135:$CW$186,MATCH(M$205,$A$135:$A$186,0),1):INDEX($B$135:$CW$186,MATCH(M$205,$A$135:$A$186,0),100),$B201:$CW201,"="&amp;"x",$B$133:$CW$133,"="&amp;"N"),0)</f>
        <v>0</v>
      </c>
      <c r="N218">
        <f ca="1">IFERROR(SUMIFS(INDEX($B$135:$CW$186,MATCH(N$205,$A$135:$A$186,0),1):INDEX($B$135:$CW$186,MATCH(N$205,$A$135:$A$186,0),100),$B201:$CW201,"="&amp;"x",$B$133:$CW$133,"="&amp;"N"),0)</f>
        <v>0</v>
      </c>
      <c r="O218">
        <f ca="1">IFERROR(SUMIFS(INDEX($B$135:$CW$186,MATCH(O$205,$A$135:$A$186,0),1):INDEX($B$135:$CW$186,MATCH(O$205,$A$135:$A$186,0),100),$B201:$CW201,"="&amp;"x",$B$133:$CW$133,"="&amp;"N"),0)</f>
        <v>0</v>
      </c>
      <c r="P218">
        <f ca="1">IFERROR(SUMIFS(INDEX($B$135:$CW$186,MATCH(P$205,$A$135:$A$186,0),1):INDEX($B$135:$CW$186,MATCH(P$205,$A$135:$A$186,0),100),$B201:$CW201,"="&amp;"x",$B$133:$CW$133,"="&amp;"N"),0)</f>
        <v>0</v>
      </c>
      <c r="Q218">
        <f ca="1">IFERROR(SUMIFS(INDEX($B$135:$CW$186,MATCH(Q$205,$A$135:$A$186,0),1):INDEX($B$135:$CW$186,MATCH(Q$205,$A$135:$A$186,0),100),$B201:$CW201,"="&amp;"x",$B$133:$CW$133,"="&amp;"N"),0)</f>
        <v>0</v>
      </c>
      <c r="R218">
        <f ca="1">IFERROR(SUMIFS(INDEX($B$135:$CW$186,MATCH(R$205,$A$135:$A$186,0),1):INDEX($B$135:$CW$186,MATCH(R$205,$A$135:$A$186,0),100),$B201:$CW201,"="&amp;"x",$B$133:$CW$133,"="&amp;"N"),0)</f>
        <v>0</v>
      </c>
      <c r="S218">
        <f ca="1">IFERROR(SUMIFS(INDEX($B$135:$CW$186,MATCH(S$205,$A$135:$A$186,0),1):INDEX($B$135:$CW$186,MATCH(S$205,$A$135:$A$186,0),100),$B201:$CW201,"="&amp;"x",$B$133:$CW$133,"="&amp;"N"),0)</f>
        <v>0</v>
      </c>
      <c r="T218">
        <f ca="1">IFERROR(SUMIFS(INDEX($B$135:$CW$186,MATCH(T$205,$A$135:$A$186,0),1):INDEX($B$135:$CW$186,MATCH(T$205,$A$135:$A$186,0),100),$B201:$CW201,"="&amp;"x",$B$133:$CW$133,"="&amp;"N"),0)</f>
        <v>0</v>
      </c>
      <c r="U218">
        <f ca="1">IFERROR(SUMIFS(INDEX($B$135:$CW$186,MATCH(U$205,$A$135:$A$186,0),1):INDEX($B$135:$CW$186,MATCH(U$205,$A$135:$A$186,0),100),$B201:$CW201,"="&amp;"x",$B$133:$CW$133,"="&amp;"N"),0)</f>
        <v>0</v>
      </c>
      <c r="V218">
        <f ca="1">IFERROR(SUMIFS(INDEX($B$135:$CW$186,MATCH(V$205,$A$135:$A$186,0),1):INDEX($B$135:$CW$186,MATCH(V$205,$A$135:$A$186,0),100),$B201:$CW201,"="&amp;"x",$B$133:$CW$133,"="&amp;"N"),0)</f>
        <v>0</v>
      </c>
      <c r="W218">
        <f ca="1">IFERROR(SUMIFS(INDEX($B$135:$CW$186,MATCH(W$205,$A$135:$A$186,0),1):INDEX($B$135:$CW$186,MATCH(W$205,$A$135:$A$186,0),100),$B201:$CW201,"="&amp;"x",$B$133:$CW$133,"="&amp;"N"),0)</f>
        <v>0</v>
      </c>
      <c r="X218">
        <f ca="1">IFERROR(SUMIFS(INDEX($B$135:$CW$186,MATCH(X$205,$A$135:$A$186,0),1):INDEX($B$135:$CW$186,MATCH(X$205,$A$135:$A$186,0),100),$B201:$CW201,"="&amp;"x",$B$133:$CW$133,"="&amp;"N"),0)</f>
        <v>0</v>
      </c>
      <c r="Y218">
        <f ca="1">IFERROR(SUMIFS(INDEX($B$135:$CW$186,MATCH(Y$205,$A$135:$A$186,0),1):INDEX($B$135:$CW$186,MATCH(Y$205,$A$135:$A$186,0),100),$B201:$CW201,"="&amp;"x",$B$133:$CW$133,"="&amp;"N"),0)</f>
        <v>0</v>
      </c>
      <c r="Z218">
        <f ca="1">IFERROR(SUMIFS(INDEX($B$135:$CW$186,MATCH(Z$205,$A$135:$A$186,0),1):INDEX($B$135:$CW$186,MATCH(Z$205,$A$135:$A$186,0),100),$B201:$CW201,"="&amp;"x",$B$133:$CW$133,"="&amp;"N"),0)</f>
        <v>0</v>
      </c>
      <c r="AA218">
        <f ca="1">IFERROR(SUMIFS(INDEX($B$135:$CW$186,MATCH(AA$205,$A$135:$A$186,0),1):INDEX($B$135:$CW$186,MATCH(AA$205,$A$135:$A$186,0),100),$B201:$CW201,"="&amp;"x",$B$133:$CW$133,"="&amp;"N"),0)</f>
        <v>0</v>
      </c>
      <c r="AB218">
        <f ca="1">IFERROR(SUMIFS(INDEX($B$135:$CW$186,MATCH(AB$205,$A$135:$A$186,0),1):INDEX($B$135:$CW$186,MATCH(AB$205,$A$135:$A$186,0),100),$B201:$CW201,"="&amp;"x",$B$133:$CW$133,"="&amp;"N"),0)</f>
        <v>0</v>
      </c>
      <c r="AC218">
        <f ca="1">IFERROR(SUMIFS(INDEX($B$135:$CW$186,MATCH(AC$205,$A$135:$A$186,0),1):INDEX($B$135:$CW$186,MATCH(AC$205,$A$135:$A$186,0),100),$B201:$CW201,"="&amp;"x",$B$133:$CW$133,"="&amp;"N"),0)</f>
        <v>0</v>
      </c>
      <c r="AD218">
        <f ca="1">IFERROR(SUMIFS(INDEX($B$135:$CW$186,MATCH(AD$205,$A$135:$A$186,0),1):INDEX($B$135:$CW$186,MATCH(AD$205,$A$135:$A$186,0),100),$B201:$CW201,"="&amp;"x",$B$133:$CW$133,"="&amp;"N"),0)</f>
        <v>0</v>
      </c>
      <c r="AE218">
        <f ca="1">IFERROR(SUMIFS(INDEX($B$135:$CW$186,MATCH(AE$205,$A$135:$A$186,0),1):INDEX($B$135:$CW$186,MATCH(AE$205,$A$135:$A$186,0),100),$B201:$CW201,"="&amp;"x",$B$133:$CW$133,"="&amp;"N"),0)</f>
        <v>0</v>
      </c>
      <c r="AF218">
        <f ca="1">IFERROR(SUMIFS(INDEX($B$135:$CW$186,MATCH(AF$205,$A$135:$A$186,0),1):INDEX($B$135:$CW$186,MATCH(AF$205,$A$135:$A$186,0),100),$B201:$CW201,"="&amp;"x",$B$133:$CW$133,"="&amp;"N"),0)</f>
        <v>0</v>
      </c>
      <c r="AG218">
        <f ca="1">IFERROR(SUMIFS(INDEX($B$135:$CW$186,MATCH(AG$205,$A$135:$A$186,0),1):INDEX($B$135:$CW$186,MATCH(AG$205,$A$135:$A$186,0),100),$B201:$CW201,"="&amp;"x",$B$133:$CW$133,"="&amp;"N"),0)</f>
        <v>0</v>
      </c>
      <c r="AH218">
        <f ca="1">IFERROR(SUMIFS(INDEX($B$135:$CW$186,MATCH(AH$205,$A$135:$A$186,0),1):INDEX($B$135:$CW$186,MATCH(AH$205,$A$135:$A$186,0),100),$B201:$CW201,"="&amp;"x",$B$133:$CW$133,"="&amp;"N"),0)</f>
        <v>0</v>
      </c>
      <c r="AI218">
        <f ca="1">IFERROR(SUMIFS(INDEX($B$135:$CW$186,MATCH(AI$205,$A$135:$A$186,0),1):INDEX($B$135:$CW$186,MATCH(AI$205,$A$135:$A$186,0),100),$B201:$CW201,"="&amp;"x",$B$133:$CW$133,"="&amp;"N"),0)</f>
        <v>0</v>
      </c>
      <c r="AJ218">
        <f ca="1">IFERROR(SUMIFS(INDEX($B$135:$CW$186,MATCH(AJ$205,$A$135:$A$186,0),1):INDEX($B$135:$CW$186,MATCH(AJ$205,$A$135:$A$186,0),100),$B201:$CW201,"="&amp;"x",$B$133:$CW$133,"="&amp;"N"),0)</f>
        <v>0</v>
      </c>
      <c r="AK218">
        <f ca="1">IFERROR(SUMIFS(INDEX($B$135:$CW$186,MATCH(AK$205,$A$135:$A$186,0),1):INDEX($B$135:$CW$186,MATCH(AK$205,$A$135:$A$186,0),100),$B201:$CW201,"="&amp;"x",$B$133:$CW$133,"="&amp;"N"),0)</f>
        <v>0</v>
      </c>
      <c r="AL218">
        <f ca="1">IFERROR(SUMIFS(INDEX($B$135:$CW$186,MATCH(AL$205,$A$135:$A$186,0),1):INDEX($B$135:$CW$186,MATCH(AL$205,$A$135:$A$186,0),100),$B201:$CW201,"="&amp;"x",$B$133:$CW$133,"="&amp;"N"),0)</f>
        <v>0</v>
      </c>
      <c r="AM218">
        <f ca="1">IFERROR(SUMIFS(INDEX($B$135:$CW$186,MATCH(AM$205,$A$135:$A$186,0),1):INDEX($B$135:$CW$186,MATCH(AM$205,$A$135:$A$186,0),100),$B201:$CW201,"="&amp;"x",$B$133:$CW$133,"="&amp;"N"),0)</f>
        <v>0</v>
      </c>
      <c r="AN218">
        <f ca="1">IFERROR(SUMIFS(INDEX($B$135:$CW$186,MATCH(AN$205,$A$135:$A$186,0),1):INDEX($B$135:$CW$186,MATCH(AN$205,$A$135:$A$186,0),100),$B201:$CW201,"="&amp;"x",$B$133:$CW$133,"="&amp;"N"),0)</f>
        <v>0</v>
      </c>
      <c r="AO218">
        <f ca="1">IFERROR(SUMIFS(INDEX($B$135:$CW$186,MATCH(AO$205,$A$135:$A$186,0),1):INDEX($B$135:$CW$186,MATCH(AO$205,$A$135:$A$186,0),100),$B201:$CW201,"="&amp;"x",$B$133:$CW$133,"="&amp;"N"),0)</f>
        <v>0</v>
      </c>
      <c r="AP218">
        <f ca="1">IFERROR(SUMIFS(INDEX($B$135:$CW$186,MATCH(AP$205,$A$135:$A$186,0),1):INDEX($B$135:$CW$186,MATCH(AP$205,$A$135:$A$186,0),100),$B201:$CW201,"="&amp;"x",$B$133:$CW$133,"="&amp;"N"),0)</f>
        <v>0</v>
      </c>
      <c r="AQ218">
        <f ca="1">IFERROR(SUMIFS(INDEX($B$135:$CW$186,MATCH(AQ$205,$A$135:$A$186,0),1):INDEX($B$135:$CW$186,MATCH(AQ$205,$A$135:$A$186,0),100),$B201:$CW201,"="&amp;"x",$B$133:$CW$133,"="&amp;"N"),0)</f>
        <v>0</v>
      </c>
      <c r="AR218">
        <f ca="1">IFERROR(SUMIFS(INDEX($B$135:$CW$186,MATCH(AR$205,$A$135:$A$186,0),1):INDEX($B$135:$CW$186,MATCH(AR$205,$A$135:$A$186,0),100),$B201:$CW201,"="&amp;"x",$B$133:$CW$133,"="&amp;"N"),0)</f>
        <v>0</v>
      </c>
      <c r="AS218">
        <f ca="1">IFERROR(SUMIFS(INDEX($B$135:$CW$186,MATCH(AS$205,$A$135:$A$186,0),1):INDEX($B$135:$CW$186,MATCH(AS$205,$A$135:$A$186,0),100),$B201:$CW201,"="&amp;"x",$B$133:$CW$133,"="&amp;"N"),0)</f>
        <v>0</v>
      </c>
      <c r="AT218">
        <f ca="1">IFERROR(SUMIFS(INDEX($B$135:$CW$186,MATCH(AT$205,$A$135:$A$186,0),1):INDEX($B$135:$CW$186,MATCH(AT$205,$A$135:$A$186,0),100),$B201:$CW201,"="&amp;"x",$B$133:$CW$133,"="&amp;"N"),0)</f>
        <v>0</v>
      </c>
      <c r="AU218">
        <f ca="1">IFERROR(SUMIFS(INDEX($B$135:$CW$186,MATCH(AU$205,$A$135:$A$186,0),1):INDEX($B$135:$CW$186,MATCH(AU$205,$A$135:$A$186,0),100),$B201:$CW201,"="&amp;"x",$B$133:$CW$133,"="&amp;"N"),0)</f>
        <v>0</v>
      </c>
      <c r="AV218">
        <f ca="1">IFERROR(SUMIFS(INDEX($B$135:$CW$186,MATCH(AV$205,$A$135:$A$186,0),1):INDEX($B$135:$CW$186,MATCH(AV$205,$A$135:$A$186,0),100),$B201:$CW201,"="&amp;"x",$B$133:$CW$133,"="&amp;"N"),0)</f>
        <v>0</v>
      </c>
      <c r="AW218">
        <f ca="1">IFERROR(SUMIFS(INDEX($B$135:$CW$186,MATCH(AW$205,$A$135:$A$186,0),1):INDEX($B$135:$CW$186,MATCH(AW$205,$A$135:$A$186,0),100),$B201:$CW201,"="&amp;"x",$B$133:$CW$133,"="&amp;"N"),0)</f>
        <v>0</v>
      </c>
      <c r="AX218">
        <f ca="1">IFERROR(SUMIFS(INDEX($B$135:$CW$186,MATCH(AX$205,$A$135:$A$186,0),1):INDEX($B$135:$CW$186,MATCH(AX$205,$A$135:$A$186,0),100),$B201:$CW201,"="&amp;"x",$B$133:$CW$133,"="&amp;"N"),0)</f>
        <v>0</v>
      </c>
      <c r="AY218">
        <f ca="1">IFERROR(SUMIFS(INDEX($B$135:$CW$186,MATCH(AY$205,$A$135:$A$186,0),1):INDEX($B$135:$CW$186,MATCH(AY$205,$A$135:$A$186,0),100),$B201:$CW201,"="&amp;"x",$B$133:$CW$133,"="&amp;"N"),0)</f>
        <v>0</v>
      </c>
      <c r="AZ218">
        <f ca="1">IFERROR(SUMIFS(INDEX($B$135:$CW$186,MATCH(AZ$205,$A$135:$A$186,0),1):INDEX($B$135:$CW$186,MATCH(AZ$205,$A$135:$A$186,0),100),$B201:$CW201,"="&amp;"x",$B$133:$CW$133,"="&amp;"N"),0)</f>
        <v>0</v>
      </c>
      <c r="BA218">
        <f ca="1">IFERROR(SUMIFS(INDEX($B$135:$CW$186,MATCH(BA$205,$A$135:$A$186,0),1):INDEX($B$135:$CW$186,MATCH(BA$205,$A$135:$A$186,0),100),$B201:$CW201,"="&amp;"x",$B$133:$CW$133,"="&amp;"N"),0)</f>
        <v>0</v>
      </c>
      <c r="BC218">
        <f t="shared" ca="1" si="40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ca="1">IFERROR(SUMIFS(INDEX($B$135:$CW$186,MATCH(B$205,$A$135:$A$186,0),1):INDEX($B$135:$CW$186,MATCH(B$205,$A$135:$A$186,0),100),$B202:$CW202,"="&amp;"x",$B$133:$CW$133,"="&amp;"N"),0)</f>
        <v>0</v>
      </c>
      <c r="C219">
        <f ca="1">IFERROR(SUMIFS(INDEX($B$135:$CW$186,MATCH(C$205,$A$135:$A$186,0),1):INDEX($B$135:$CW$186,MATCH(C$205,$A$135:$A$186,0),100),$B202:$CW202,"="&amp;"x",$B$133:$CW$133,"="&amp;"N"),0)</f>
        <v>0</v>
      </c>
      <c r="D219">
        <f ca="1">IFERROR(SUMIFS(INDEX($B$135:$CW$186,MATCH(D$205,$A$135:$A$186,0),1):INDEX($B$135:$CW$186,MATCH(D$205,$A$135:$A$186,0),100),$B202:$CW202,"="&amp;"x",$B$133:$CW$133,"="&amp;"N"),0)</f>
        <v>0</v>
      </c>
      <c r="E219">
        <f ca="1">IFERROR(SUMIFS(INDEX($B$135:$CW$186,MATCH(E$205,$A$135:$A$186,0),1):INDEX($B$135:$CW$186,MATCH(E$205,$A$135:$A$186,0),100),$B202:$CW202,"="&amp;"x",$B$133:$CW$133,"="&amp;"N"),0)</f>
        <v>0</v>
      </c>
      <c r="F219">
        <f ca="1">IFERROR(SUMIFS(INDEX($B$135:$CW$186,MATCH(F$205,$A$135:$A$186,0),1):INDEX($B$135:$CW$186,MATCH(F$205,$A$135:$A$186,0),100),$B202:$CW202,"="&amp;"x",$B$133:$CW$133,"="&amp;"N"),0)</f>
        <v>0</v>
      </c>
      <c r="G219">
        <f ca="1">IFERROR(SUMIFS(INDEX($B$135:$CW$186,MATCH(G$205,$A$135:$A$186,0),1):INDEX($B$135:$CW$186,MATCH(G$205,$A$135:$A$186,0),100),$B202:$CW202,"="&amp;"x",$B$133:$CW$133,"="&amp;"N"),0)</f>
        <v>0</v>
      </c>
      <c r="H219">
        <f ca="1">IFERROR(SUMIFS(INDEX($B$135:$CW$186,MATCH(H$205,$A$135:$A$186,0),1):INDEX($B$135:$CW$186,MATCH(H$205,$A$135:$A$186,0),100),$B202:$CW202,"="&amp;"x",$B$133:$CW$133,"="&amp;"N"),0)</f>
        <v>0</v>
      </c>
      <c r="I219">
        <f ca="1">IFERROR(SUMIFS(INDEX($B$135:$CW$186,MATCH(I$205,$A$135:$A$186,0),1):INDEX($B$135:$CW$186,MATCH(I$205,$A$135:$A$186,0),100),$B202:$CW202,"="&amp;"x",$B$133:$CW$133,"="&amp;"N"),0)</f>
        <v>0</v>
      </c>
      <c r="J219">
        <f ca="1">IFERROR(SUMIFS(INDEX($B$135:$CW$186,MATCH(J$205,$A$135:$A$186,0),1):INDEX($B$135:$CW$186,MATCH(J$205,$A$135:$A$186,0),100),$B202:$CW202,"="&amp;"x",$B$133:$CW$133,"="&amp;"N"),0)</f>
        <v>0</v>
      </c>
      <c r="K219">
        <f ca="1">IFERROR(SUMIFS(INDEX($B$135:$CW$186,MATCH(K$205,$A$135:$A$186,0),1):INDEX($B$135:$CW$186,MATCH(K$205,$A$135:$A$186,0),100),$B202:$CW202,"="&amp;"x",$B$133:$CW$133,"="&amp;"N"),0)</f>
        <v>0</v>
      </c>
      <c r="L219">
        <f ca="1">IFERROR(SUMIFS(INDEX($B$135:$CW$186,MATCH(L$205,$A$135:$A$186,0),1):INDEX($B$135:$CW$186,MATCH(L$205,$A$135:$A$186,0),100),$B202:$CW202,"="&amp;"x",$B$133:$CW$133,"="&amp;"N"),0)</f>
        <v>0</v>
      </c>
      <c r="M219">
        <f ca="1">IFERROR(SUMIFS(INDEX($B$135:$CW$186,MATCH(M$205,$A$135:$A$186,0),1):INDEX($B$135:$CW$186,MATCH(M$205,$A$135:$A$186,0),100),$B202:$CW202,"="&amp;"x",$B$133:$CW$133,"="&amp;"N"),0)</f>
        <v>0</v>
      </c>
      <c r="N219">
        <f ca="1">IFERROR(SUMIFS(INDEX($B$135:$CW$186,MATCH(N$205,$A$135:$A$186,0),1):INDEX($B$135:$CW$186,MATCH(N$205,$A$135:$A$186,0),100),$B202:$CW202,"="&amp;"x",$B$133:$CW$133,"="&amp;"N"),0)</f>
        <v>0</v>
      </c>
      <c r="O219">
        <f ca="1">IFERROR(SUMIFS(INDEX($B$135:$CW$186,MATCH(O$205,$A$135:$A$186,0),1):INDEX($B$135:$CW$186,MATCH(O$205,$A$135:$A$186,0),100),$B202:$CW202,"="&amp;"x",$B$133:$CW$133,"="&amp;"N"),0)</f>
        <v>0</v>
      </c>
      <c r="P219">
        <f ca="1">IFERROR(SUMIFS(INDEX($B$135:$CW$186,MATCH(P$205,$A$135:$A$186,0),1):INDEX($B$135:$CW$186,MATCH(P$205,$A$135:$A$186,0),100),$B202:$CW202,"="&amp;"x",$B$133:$CW$133,"="&amp;"N"),0)</f>
        <v>0</v>
      </c>
      <c r="Q219">
        <f ca="1">IFERROR(SUMIFS(INDEX($B$135:$CW$186,MATCH(Q$205,$A$135:$A$186,0),1):INDEX($B$135:$CW$186,MATCH(Q$205,$A$135:$A$186,0),100),$B202:$CW202,"="&amp;"x",$B$133:$CW$133,"="&amp;"N"),0)</f>
        <v>0</v>
      </c>
      <c r="R219">
        <f ca="1">IFERROR(SUMIFS(INDEX($B$135:$CW$186,MATCH(R$205,$A$135:$A$186,0),1):INDEX($B$135:$CW$186,MATCH(R$205,$A$135:$A$186,0),100),$B202:$CW202,"="&amp;"x",$B$133:$CW$133,"="&amp;"N"),0)</f>
        <v>0</v>
      </c>
      <c r="S219">
        <f ca="1">IFERROR(SUMIFS(INDEX($B$135:$CW$186,MATCH(S$205,$A$135:$A$186,0),1):INDEX($B$135:$CW$186,MATCH(S$205,$A$135:$A$186,0),100),$B202:$CW202,"="&amp;"x",$B$133:$CW$133,"="&amp;"N"),0)</f>
        <v>0</v>
      </c>
      <c r="T219">
        <f ca="1">IFERROR(SUMIFS(INDEX($B$135:$CW$186,MATCH(T$205,$A$135:$A$186,0),1):INDEX($B$135:$CW$186,MATCH(T$205,$A$135:$A$186,0),100),$B202:$CW202,"="&amp;"x",$B$133:$CW$133,"="&amp;"N"),0)</f>
        <v>0</v>
      </c>
      <c r="U219">
        <f ca="1">IFERROR(SUMIFS(INDEX($B$135:$CW$186,MATCH(U$205,$A$135:$A$186,0),1):INDEX($B$135:$CW$186,MATCH(U$205,$A$135:$A$186,0),100),$B202:$CW202,"="&amp;"x",$B$133:$CW$133,"="&amp;"N"),0)</f>
        <v>0</v>
      </c>
      <c r="V219">
        <f ca="1">IFERROR(SUMIFS(INDEX($B$135:$CW$186,MATCH(V$205,$A$135:$A$186,0),1):INDEX($B$135:$CW$186,MATCH(V$205,$A$135:$A$186,0),100),$B202:$CW202,"="&amp;"x",$B$133:$CW$133,"="&amp;"N"),0)</f>
        <v>0</v>
      </c>
      <c r="W219">
        <f ca="1">IFERROR(SUMIFS(INDEX($B$135:$CW$186,MATCH(W$205,$A$135:$A$186,0),1):INDEX($B$135:$CW$186,MATCH(W$205,$A$135:$A$186,0),100),$B202:$CW202,"="&amp;"x",$B$133:$CW$133,"="&amp;"N"),0)</f>
        <v>0</v>
      </c>
      <c r="X219">
        <f ca="1">IFERROR(SUMIFS(INDEX($B$135:$CW$186,MATCH(X$205,$A$135:$A$186,0),1):INDEX($B$135:$CW$186,MATCH(X$205,$A$135:$A$186,0),100),$B202:$CW202,"="&amp;"x",$B$133:$CW$133,"="&amp;"N"),0)</f>
        <v>0</v>
      </c>
      <c r="Y219">
        <f ca="1">IFERROR(SUMIFS(INDEX($B$135:$CW$186,MATCH(Y$205,$A$135:$A$186,0),1):INDEX($B$135:$CW$186,MATCH(Y$205,$A$135:$A$186,0),100),$B202:$CW202,"="&amp;"x",$B$133:$CW$133,"="&amp;"N"),0)</f>
        <v>0</v>
      </c>
      <c r="Z219">
        <f ca="1">IFERROR(SUMIFS(INDEX($B$135:$CW$186,MATCH(Z$205,$A$135:$A$186,0),1):INDEX($B$135:$CW$186,MATCH(Z$205,$A$135:$A$186,0),100),$B202:$CW202,"="&amp;"x",$B$133:$CW$133,"="&amp;"N"),0)</f>
        <v>0</v>
      </c>
      <c r="AA219">
        <f ca="1">IFERROR(SUMIFS(INDEX($B$135:$CW$186,MATCH(AA$205,$A$135:$A$186,0),1):INDEX($B$135:$CW$186,MATCH(AA$205,$A$135:$A$186,0),100),$B202:$CW202,"="&amp;"x",$B$133:$CW$133,"="&amp;"N"),0)</f>
        <v>0</v>
      </c>
      <c r="AB219">
        <f ca="1">IFERROR(SUMIFS(INDEX($B$135:$CW$186,MATCH(AB$205,$A$135:$A$186,0),1):INDEX($B$135:$CW$186,MATCH(AB$205,$A$135:$A$186,0),100),$B202:$CW202,"="&amp;"x",$B$133:$CW$133,"="&amp;"N"),0)</f>
        <v>0</v>
      </c>
      <c r="AC219">
        <f ca="1">IFERROR(SUMIFS(INDEX($B$135:$CW$186,MATCH(AC$205,$A$135:$A$186,0),1):INDEX($B$135:$CW$186,MATCH(AC$205,$A$135:$A$186,0),100),$B202:$CW202,"="&amp;"x",$B$133:$CW$133,"="&amp;"N"),0)</f>
        <v>0</v>
      </c>
      <c r="AD219">
        <f ca="1">IFERROR(SUMIFS(INDEX($B$135:$CW$186,MATCH(AD$205,$A$135:$A$186,0),1):INDEX($B$135:$CW$186,MATCH(AD$205,$A$135:$A$186,0),100),$B202:$CW202,"="&amp;"x",$B$133:$CW$133,"="&amp;"N"),0)</f>
        <v>0</v>
      </c>
      <c r="AE219">
        <f ca="1">IFERROR(SUMIFS(INDEX($B$135:$CW$186,MATCH(AE$205,$A$135:$A$186,0),1):INDEX($B$135:$CW$186,MATCH(AE$205,$A$135:$A$186,0),100),$B202:$CW202,"="&amp;"x",$B$133:$CW$133,"="&amp;"N"),0)</f>
        <v>0</v>
      </c>
      <c r="AF219">
        <f ca="1">IFERROR(SUMIFS(INDEX($B$135:$CW$186,MATCH(AF$205,$A$135:$A$186,0),1):INDEX($B$135:$CW$186,MATCH(AF$205,$A$135:$A$186,0),100),$B202:$CW202,"="&amp;"x",$B$133:$CW$133,"="&amp;"N"),0)</f>
        <v>0</v>
      </c>
      <c r="AG219">
        <f ca="1">IFERROR(SUMIFS(INDEX($B$135:$CW$186,MATCH(AG$205,$A$135:$A$186,0),1):INDEX($B$135:$CW$186,MATCH(AG$205,$A$135:$A$186,0),100),$B202:$CW202,"="&amp;"x",$B$133:$CW$133,"="&amp;"N"),0)</f>
        <v>0</v>
      </c>
      <c r="AH219">
        <f ca="1">IFERROR(SUMIFS(INDEX($B$135:$CW$186,MATCH(AH$205,$A$135:$A$186,0),1):INDEX($B$135:$CW$186,MATCH(AH$205,$A$135:$A$186,0),100),$B202:$CW202,"="&amp;"x",$B$133:$CW$133,"="&amp;"N"),0)</f>
        <v>0</v>
      </c>
      <c r="AI219">
        <f ca="1">IFERROR(SUMIFS(INDEX($B$135:$CW$186,MATCH(AI$205,$A$135:$A$186,0),1):INDEX($B$135:$CW$186,MATCH(AI$205,$A$135:$A$186,0),100),$B202:$CW202,"="&amp;"x",$B$133:$CW$133,"="&amp;"N"),0)</f>
        <v>0</v>
      </c>
      <c r="AJ219">
        <f ca="1">IFERROR(SUMIFS(INDEX($B$135:$CW$186,MATCH(AJ$205,$A$135:$A$186,0),1):INDEX($B$135:$CW$186,MATCH(AJ$205,$A$135:$A$186,0),100),$B202:$CW202,"="&amp;"x",$B$133:$CW$133,"="&amp;"N"),0)</f>
        <v>0</v>
      </c>
      <c r="AK219">
        <f ca="1">IFERROR(SUMIFS(INDEX($B$135:$CW$186,MATCH(AK$205,$A$135:$A$186,0),1):INDEX($B$135:$CW$186,MATCH(AK$205,$A$135:$A$186,0),100),$B202:$CW202,"="&amp;"x",$B$133:$CW$133,"="&amp;"N"),0)</f>
        <v>0</v>
      </c>
      <c r="AL219">
        <f ca="1">IFERROR(SUMIFS(INDEX($B$135:$CW$186,MATCH(AL$205,$A$135:$A$186,0),1):INDEX($B$135:$CW$186,MATCH(AL$205,$A$135:$A$186,0),100),$B202:$CW202,"="&amp;"x",$B$133:$CW$133,"="&amp;"N"),0)</f>
        <v>0</v>
      </c>
      <c r="AM219">
        <f ca="1">IFERROR(SUMIFS(INDEX($B$135:$CW$186,MATCH(AM$205,$A$135:$A$186,0),1):INDEX($B$135:$CW$186,MATCH(AM$205,$A$135:$A$186,0),100),$B202:$CW202,"="&amp;"x",$B$133:$CW$133,"="&amp;"N"),0)</f>
        <v>0</v>
      </c>
      <c r="AN219">
        <f ca="1">IFERROR(SUMIFS(INDEX($B$135:$CW$186,MATCH(AN$205,$A$135:$A$186,0),1):INDEX($B$135:$CW$186,MATCH(AN$205,$A$135:$A$186,0),100),$B202:$CW202,"="&amp;"x",$B$133:$CW$133,"="&amp;"N"),0)</f>
        <v>0</v>
      </c>
      <c r="AO219">
        <f ca="1">IFERROR(SUMIFS(INDEX($B$135:$CW$186,MATCH(AO$205,$A$135:$A$186,0),1):INDEX($B$135:$CW$186,MATCH(AO$205,$A$135:$A$186,0),100),$B202:$CW202,"="&amp;"x",$B$133:$CW$133,"="&amp;"N"),0)</f>
        <v>0</v>
      </c>
      <c r="AP219">
        <f ca="1">IFERROR(SUMIFS(INDEX($B$135:$CW$186,MATCH(AP$205,$A$135:$A$186,0),1):INDEX($B$135:$CW$186,MATCH(AP$205,$A$135:$A$186,0),100),$B202:$CW202,"="&amp;"x",$B$133:$CW$133,"="&amp;"N"),0)</f>
        <v>0</v>
      </c>
      <c r="AQ219">
        <f ca="1">IFERROR(SUMIFS(INDEX($B$135:$CW$186,MATCH(AQ$205,$A$135:$A$186,0),1):INDEX($B$135:$CW$186,MATCH(AQ$205,$A$135:$A$186,0),100),$B202:$CW202,"="&amp;"x",$B$133:$CW$133,"="&amp;"N"),0)</f>
        <v>0</v>
      </c>
      <c r="AR219">
        <f ca="1">IFERROR(SUMIFS(INDEX($B$135:$CW$186,MATCH(AR$205,$A$135:$A$186,0),1):INDEX($B$135:$CW$186,MATCH(AR$205,$A$135:$A$186,0),100),$B202:$CW202,"="&amp;"x",$B$133:$CW$133,"="&amp;"N"),0)</f>
        <v>0</v>
      </c>
      <c r="AS219">
        <f ca="1">IFERROR(SUMIFS(INDEX($B$135:$CW$186,MATCH(AS$205,$A$135:$A$186,0),1):INDEX($B$135:$CW$186,MATCH(AS$205,$A$135:$A$186,0),100),$B202:$CW202,"="&amp;"x",$B$133:$CW$133,"="&amp;"N"),0)</f>
        <v>0</v>
      </c>
      <c r="AT219">
        <f ca="1">IFERROR(SUMIFS(INDEX($B$135:$CW$186,MATCH(AT$205,$A$135:$A$186,0),1):INDEX($B$135:$CW$186,MATCH(AT$205,$A$135:$A$186,0),100),$B202:$CW202,"="&amp;"x",$B$133:$CW$133,"="&amp;"N"),0)</f>
        <v>0</v>
      </c>
      <c r="AU219">
        <f ca="1">IFERROR(SUMIFS(INDEX($B$135:$CW$186,MATCH(AU$205,$A$135:$A$186,0),1):INDEX($B$135:$CW$186,MATCH(AU$205,$A$135:$A$186,0),100),$B202:$CW202,"="&amp;"x",$B$133:$CW$133,"="&amp;"N"),0)</f>
        <v>0</v>
      </c>
      <c r="AV219">
        <f ca="1">IFERROR(SUMIFS(INDEX($B$135:$CW$186,MATCH(AV$205,$A$135:$A$186,0),1):INDEX($B$135:$CW$186,MATCH(AV$205,$A$135:$A$186,0),100),$B202:$CW202,"="&amp;"x",$B$133:$CW$133,"="&amp;"N"),0)</f>
        <v>0</v>
      </c>
      <c r="AW219">
        <f ca="1">IFERROR(SUMIFS(INDEX($B$135:$CW$186,MATCH(AW$205,$A$135:$A$186,0),1):INDEX($B$135:$CW$186,MATCH(AW$205,$A$135:$A$186,0),100),$B202:$CW202,"="&amp;"x",$B$133:$CW$133,"="&amp;"N"),0)</f>
        <v>0</v>
      </c>
      <c r="AX219">
        <f ca="1">IFERROR(SUMIFS(INDEX($B$135:$CW$186,MATCH(AX$205,$A$135:$A$186,0),1):INDEX($B$135:$CW$186,MATCH(AX$205,$A$135:$A$186,0),100),$B202:$CW202,"="&amp;"x",$B$133:$CW$133,"="&amp;"N"),0)</f>
        <v>0</v>
      </c>
      <c r="AY219">
        <f ca="1">IFERROR(SUMIFS(INDEX($B$135:$CW$186,MATCH(AY$205,$A$135:$A$186,0),1):INDEX($B$135:$CW$186,MATCH(AY$205,$A$135:$A$186,0),100),$B202:$CW202,"="&amp;"x",$B$133:$CW$133,"="&amp;"N"),0)</f>
        <v>0</v>
      </c>
      <c r="AZ219">
        <f ca="1">IFERROR(SUMIFS(INDEX($B$135:$CW$186,MATCH(AZ$205,$A$135:$A$186,0),1):INDEX($B$135:$CW$186,MATCH(AZ$205,$A$135:$A$186,0),100),$B202:$CW202,"="&amp;"x",$B$133:$CW$133,"="&amp;"N"),0)</f>
        <v>0</v>
      </c>
      <c r="BA219">
        <f ca="1">IFERROR(SUMIFS(INDEX($B$135:$CW$186,MATCH(BA$205,$A$135:$A$186,0),1):INDEX($B$135:$CW$186,MATCH(BA$205,$A$135:$A$186,0),100),$B202:$CW202,"="&amp;"x",$B$133:$CW$133,"="&amp;"N"),0)</f>
        <v>0</v>
      </c>
      <c r="BC219">
        <f t="shared" ca="1" si="40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ca="1">IFERROR(SUMIFS(INDEX($B$135:$CW$186,MATCH(B$205,$A$135:$A$186,0),1):INDEX($B$135:$CW$186,MATCH(B$205,$A$135:$A$186,0),100),$B203:$CW203,"="&amp;"x",$B$133:$CW$133,"="&amp;"N"),0)</f>
        <v>0</v>
      </c>
      <c r="C220">
        <f ca="1">IFERROR(SUMIFS(INDEX($B$135:$CW$186,MATCH(C$205,$A$135:$A$186,0),1):INDEX($B$135:$CW$186,MATCH(C$205,$A$135:$A$186,0),100),$B203:$CW203,"="&amp;"x",$B$133:$CW$133,"="&amp;"N"),0)</f>
        <v>0</v>
      </c>
      <c r="D220">
        <f ca="1">IFERROR(SUMIFS(INDEX($B$135:$CW$186,MATCH(D$205,$A$135:$A$186,0),1):INDEX($B$135:$CW$186,MATCH(D$205,$A$135:$A$186,0),100),$B203:$CW203,"="&amp;"x",$B$133:$CW$133,"="&amp;"N"),0)</f>
        <v>0</v>
      </c>
      <c r="E220">
        <f ca="1">IFERROR(SUMIFS(INDEX($B$135:$CW$186,MATCH(E$205,$A$135:$A$186,0),1):INDEX($B$135:$CW$186,MATCH(E$205,$A$135:$A$186,0),100),$B203:$CW203,"="&amp;"x",$B$133:$CW$133,"="&amp;"N"),0)</f>
        <v>0</v>
      </c>
      <c r="F220">
        <f ca="1">IFERROR(SUMIFS(INDEX($B$135:$CW$186,MATCH(F$205,$A$135:$A$186,0),1):INDEX($B$135:$CW$186,MATCH(F$205,$A$135:$A$186,0),100),$B203:$CW203,"="&amp;"x",$B$133:$CW$133,"="&amp;"N"),0)</f>
        <v>0</v>
      </c>
      <c r="G220">
        <f ca="1">IFERROR(SUMIFS(INDEX($B$135:$CW$186,MATCH(G$205,$A$135:$A$186,0),1):INDEX($B$135:$CW$186,MATCH(G$205,$A$135:$A$186,0),100),$B203:$CW203,"="&amp;"x",$B$133:$CW$133,"="&amp;"N"),0)</f>
        <v>0</v>
      </c>
      <c r="H220">
        <f ca="1">IFERROR(SUMIFS(INDEX($B$135:$CW$186,MATCH(H$205,$A$135:$A$186,0),1):INDEX($B$135:$CW$186,MATCH(H$205,$A$135:$A$186,0),100),$B203:$CW203,"="&amp;"x",$B$133:$CW$133,"="&amp;"N"),0)</f>
        <v>0</v>
      </c>
      <c r="I220">
        <f ca="1">IFERROR(SUMIFS(INDEX($B$135:$CW$186,MATCH(I$205,$A$135:$A$186,0),1):INDEX($B$135:$CW$186,MATCH(I$205,$A$135:$A$186,0),100),$B203:$CW203,"="&amp;"x",$B$133:$CW$133,"="&amp;"N"),0)</f>
        <v>0</v>
      </c>
      <c r="J220">
        <f ca="1">IFERROR(SUMIFS(INDEX($B$135:$CW$186,MATCH(J$205,$A$135:$A$186,0),1):INDEX($B$135:$CW$186,MATCH(J$205,$A$135:$A$186,0),100),$B203:$CW203,"="&amp;"x",$B$133:$CW$133,"="&amp;"N"),0)</f>
        <v>0</v>
      </c>
      <c r="K220">
        <f ca="1">IFERROR(SUMIFS(INDEX($B$135:$CW$186,MATCH(K$205,$A$135:$A$186,0),1):INDEX($B$135:$CW$186,MATCH(K$205,$A$135:$A$186,0),100),$B203:$CW203,"="&amp;"x",$B$133:$CW$133,"="&amp;"N"),0)</f>
        <v>0</v>
      </c>
      <c r="L220">
        <f ca="1">IFERROR(SUMIFS(INDEX($B$135:$CW$186,MATCH(L$205,$A$135:$A$186,0),1):INDEX($B$135:$CW$186,MATCH(L$205,$A$135:$A$186,0),100),$B203:$CW203,"="&amp;"x",$B$133:$CW$133,"="&amp;"N"),0)</f>
        <v>0</v>
      </c>
      <c r="M220">
        <f ca="1">IFERROR(SUMIFS(INDEX($B$135:$CW$186,MATCH(M$205,$A$135:$A$186,0),1):INDEX($B$135:$CW$186,MATCH(M$205,$A$135:$A$186,0),100),$B203:$CW203,"="&amp;"x",$B$133:$CW$133,"="&amp;"N"),0)</f>
        <v>0</v>
      </c>
      <c r="N220">
        <f ca="1">IFERROR(SUMIFS(INDEX($B$135:$CW$186,MATCH(N$205,$A$135:$A$186,0),1):INDEX($B$135:$CW$186,MATCH(N$205,$A$135:$A$186,0),100),$B203:$CW203,"="&amp;"x",$B$133:$CW$133,"="&amp;"N"),0)</f>
        <v>0</v>
      </c>
      <c r="O220">
        <f ca="1">IFERROR(SUMIFS(INDEX($B$135:$CW$186,MATCH(O$205,$A$135:$A$186,0),1):INDEX($B$135:$CW$186,MATCH(O$205,$A$135:$A$186,0),100),$B203:$CW203,"="&amp;"x",$B$133:$CW$133,"="&amp;"N"),0)</f>
        <v>0</v>
      </c>
      <c r="P220">
        <f ca="1">IFERROR(SUMIFS(INDEX($B$135:$CW$186,MATCH(P$205,$A$135:$A$186,0),1):INDEX($B$135:$CW$186,MATCH(P$205,$A$135:$A$186,0),100),$B203:$CW203,"="&amp;"x",$B$133:$CW$133,"="&amp;"N"),0)</f>
        <v>0</v>
      </c>
      <c r="Q220">
        <f ca="1">IFERROR(SUMIFS(INDEX($B$135:$CW$186,MATCH(Q$205,$A$135:$A$186,0),1):INDEX($B$135:$CW$186,MATCH(Q$205,$A$135:$A$186,0),100),$B203:$CW203,"="&amp;"x",$B$133:$CW$133,"="&amp;"N"),0)</f>
        <v>0</v>
      </c>
      <c r="R220">
        <f ca="1">IFERROR(SUMIFS(INDEX($B$135:$CW$186,MATCH(R$205,$A$135:$A$186,0),1):INDEX($B$135:$CW$186,MATCH(R$205,$A$135:$A$186,0),100),$B203:$CW203,"="&amp;"x",$B$133:$CW$133,"="&amp;"N"),0)</f>
        <v>0</v>
      </c>
      <c r="S220">
        <f ca="1">IFERROR(SUMIFS(INDEX($B$135:$CW$186,MATCH(S$205,$A$135:$A$186,0),1):INDEX($B$135:$CW$186,MATCH(S$205,$A$135:$A$186,0),100),$B203:$CW203,"="&amp;"x",$B$133:$CW$133,"="&amp;"N"),0)</f>
        <v>0</v>
      </c>
      <c r="T220">
        <f ca="1">IFERROR(SUMIFS(INDEX($B$135:$CW$186,MATCH(T$205,$A$135:$A$186,0),1):INDEX($B$135:$CW$186,MATCH(T$205,$A$135:$A$186,0),100),$B203:$CW203,"="&amp;"x",$B$133:$CW$133,"="&amp;"N"),0)</f>
        <v>0</v>
      </c>
      <c r="U220">
        <f ca="1">IFERROR(SUMIFS(INDEX($B$135:$CW$186,MATCH(U$205,$A$135:$A$186,0),1):INDEX($B$135:$CW$186,MATCH(U$205,$A$135:$A$186,0),100),$B203:$CW203,"="&amp;"x",$B$133:$CW$133,"="&amp;"N"),0)</f>
        <v>0</v>
      </c>
      <c r="V220">
        <f ca="1">IFERROR(SUMIFS(INDEX($B$135:$CW$186,MATCH(V$205,$A$135:$A$186,0),1):INDEX($B$135:$CW$186,MATCH(V$205,$A$135:$A$186,0),100),$B203:$CW203,"="&amp;"x",$B$133:$CW$133,"="&amp;"N"),0)</f>
        <v>0</v>
      </c>
      <c r="W220">
        <f ca="1">IFERROR(SUMIFS(INDEX($B$135:$CW$186,MATCH(W$205,$A$135:$A$186,0),1):INDEX($B$135:$CW$186,MATCH(W$205,$A$135:$A$186,0),100),$B203:$CW203,"="&amp;"x",$B$133:$CW$133,"="&amp;"N"),0)</f>
        <v>0</v>
      </c>
      <c r="X220">
        <f ca="1">IFERROR(SUMIFS(INDEX($B$135:$CW$186,MATCH(X$205,$A$135:$A$186,0),1):INDEX($B$135:$CW$186,MATCH(X$205,$A$135:$A$186,0),100),$B203:$CW203,"="&amp;"x",$B$133:$CW$133,"="&amp;"N"),0)</f>
        <v>0</v>
      </c>
      <c r="Y220">
        <f ca="1">IFERROR(SUMIFS(INDEX($B$135:$CW$186,MATCH(Y$205,$A$135:$A$186,0),1):INDEX($B$135:$CW$186,MATCH(Y$205,$A$135:$A$186,0),100),$B203:$CW203,"="&amp;"x",$B$133:$CW$133,"="&amp;"N"),0)</f>
        <v>0</v>
      </c>
      <c r="Z220">
        <f ca="1">IFERROR(SUMIFS(INDEX($B$135:$CW$186,MATCH(Z$205,$A$135:$A$186,0),1):INDEX($B$135:$CW$186,MATCH(Z$205,$A$135:$A$186,0),100),$B203:$CW203,"="&amp;"x",$B$133:$CW$133,"="&amp;"N"),0)</f>
        <v>0</v>
      </c>
      <c r="AA220">
        <f ca="1">IFERROR(SUMIFS(INDEX($B$135:$CW$186,MATCH(AA$205,$A$135:$A$186,0),1):INDEX($B$135:$CW$186,MATCH(AA$205,$A$135:$A$186,0),100),$B203:$CW203,"="&amp;"x",$B$133:$CW$133,"="&amp;"N"),0)</f>
        <v>0</v>
      </c>
      <c r="AB220">
        <f ca="1">IFERROR(SUMIFS(INDEX($B$135:$CW$186,MATCH(AB$205,$A$135:$A$186,0),1):INDEX($B$135:$CW$186,MATCH(AB$205,$A$135:$A$186,0),100),$B203:$CW203,"="&amp;"x",$B$133:$CW$133,"="&amp;"N"),0)</f>
        <v>0</v>
      </c>
      <c r="AC220">
        <f ca="1">IFERROR(SUMIFS(INDEX($B$135:$CW$186,MATCH(AC$205,$A$135:$A$186,0),1):INDEX($B$135:$CW$186,MATCH(AC$205,$A$135:$A$186,0),100),$B203:$CW203,"="&amp;"x",$B$133:$CW$133,"="&amp;"N"),0)</f>
        <v>0</v>
      </c>
      <c r="AD220">
        <f ca="1">IFERROR(SUMIFS(INDEX($B$135:$CW$186,MATCH(AD$205,$A$135:$A$186,0),1):INDEX($B$135:$CW$186,MATCH(AD$205,$A$135:$A$186,0),100),$B203:$CW203,"="&amp;"x",$B$133:$CW$133,"="&amp;"N"),0)</f>
        <v>0</v>
      </c>
      <c r="AE220">
        <f ca="1">IFERROR(SUMIFS(INDEX($B$135:$CW$186,MATCH(AE$205,$A$135:$A$186,0),1):INDEX($B$135:$CW$186,MATCH(AE$205,$A$135:$A$186,0),100),$B203:$CW203,"="&amp;"x",$B$133:$CW$133,"="&amp;"N"),0)</f>
        <v>0</v>
      </c>
      <c r="AF220">
        <f ca="1">IFERROR(SUMIFS(INDEX($B$135:$CW$186,MATCH(AF$205,$A$135:$A$186,0),1):INDEX($B$135:$CW$186,MATCH(AF$205,$A$135:$A$186,0),100),$B203:$CW203,"="&amp;"x",$B$133:$CW$133,"="&amp;"N"),0)</f>
        <v>0</v>
      </c>
      <c r="AG220">
        <f ca="1">IFERROR(SUMIFS(INDEX($B$135:$CW$186,MATCH(AG$205,$A$135:$A$186,0),1):INDEX($B$135:$CW$186,MATCH(AG$205,$A$135:$A$186,0),100),$B203:$CW203,"="&amp;"x",$B$133:$CW$133,"="&amp;"N"),0)</f>
        <v>0</v>
      </c>
      <c r="AH220">
        <f ca="1">IFERROR(SUMIFS(INDEX($B$135:$CW$186,MATCH(AH$205,$A$135:$A$186,0),1):INDEX($B$135:$CW$186,MATCH(AH$205,$A$135:$A$186,0),100),$B203:$CW203,"="&amp;"x",$B$133:$CW$133,"="&amp;"N"),0)</f>
        <v>0</v>
      </c>
      <c r="AI220">
        <f ca="1">IFERROR(SUMIFS(INDEX($B$135:$CW$186,MATCH(AI$205,$A$135:$A$186,0),1):INDEX($B$135:$CW$186,MATCH(AI$205,$A$135:$A$186,0),100),$B203:$CW203,"="&amp;"x",$B$133:$CW$133,"="&amp;"N"),0)</f>
        <v>0</v>
      </c>
      <c r="AJ220">
        <f ca="1">IFERROR(SUMIFS(INDEX($B$135:$CW$186,MATCH(AJ$205,$A$135:$A$186,0),1):INDEX($B$135:$CW$186,MATCH(AJ$205,$A$135:$A$186,0),100),$B203:$CW203,"="&amp;"x",$B$133:$CW$133,"="&amp;"N"),0)</f>
        <v>0</v>
      </c>
      <c r="AK220">
        <f ca="1">IFERROR(SUMIFS(INDEX($B$135:$CW$186,MATCH(AK$205,$A$135:$A$186,0),1):INDEX($B$135:$CW$186,MATCH(AK$205,$A$135:$A$186,0),100),$B203:$CW203,"="&amp;"x",$B$133:$CW$133,"="&amp;"N"),0)</f>
        <v>0</v>
      </c>
      <c r="AL220">
        <f ca="1">IFERROR(SUMIFS(INDEX($B$135:$CW$186,MATCH(AL$205,$A$135:$A$186,0),1):INDEX($B$135:$CW$186,MATCH(AL$205,$A$135:$A$186,0),100),$B203:$CW203,"="&amp;"x",$B$133:$CW$133,"="&amp;"N"),0)</f>
        <v>0</v>
      </c>
      <c r="AM220">
        <f ca="1">IFERROR(SUMIFS(INDEX($B$135:$CW$186,MATCH(AM$205,$A$135:$A$186,0),1):INDEX($B$135:$CW$186,MATCH(AM$205,$A$135:$A$186,0),100),$B203:$CW203,"="&amp;"x",$B$133:$CW$133,"="&amp;"N"),0)</f>
        <v>0</v>
      </c>
      <c r="AN220">
        <f ca="1">IFERROR(SUMIFS(INDEX($B$135:$CW$186,MATCH(AN$205,$A$135:$A$186,0),1):INDEX($B$135:$CW$186,MATCH(AN$205,$A$135:$A$186,0),100),$B203:$CW203,"="&amp;"x",$B$133:$CW$133,"="&amp;"N"),0)</f>
        <v>0</v>
      </c>
      <c r="AO220">
        <f ca="1">IFERROR(SUMIFS(INDEX($B$135:$CW$186,MATCH(AO$205,$A$135:$A$186,0),1):INDEX($B$135:$CW$186,MATCH(AO$205,$A$135:$A$186,0),100),$B203:$CW203,"="&amp;"x",$B$133:$CW$133,"="&amp;"N"),0)</f>
        <v>0</v>
      </c>
      <c r="AP220">
        <f ca="1">IFERROR(SUMIFS(INDEX($B$135:$CW$186,MATCH(AP$205,$A$135:$A$186,0),1):INDEX($B$135:$CW$186,MATCH(AP$205,$A$135:$A$186,0),100),$B203:$CW203,"="&amp;"x",$B$133:$CW$133,"="&amp;"N"),0)</f>
        <v>0</v>
      </c>
      <c r="AQ220">
        <f ca="1">IFERROR(SUMIFS(INDEX($B$135:$CW$186,MATCH(AQ$205,$A$135:$A$186,0),1):INDEX($B$135:$CW$186,MATCH(AQ$205,$A$135:$A$186,0),100),$B203:$CW203,"="&amp;"x",$B$133:$CW$133,"="&amp;"N"),0)</f>
        <v>0</v>
      </c>
      <c r="AR220">
        <f ca="1">IFERROR(SUMIFS(INDEX($B$135:$CW$186,MATCH(AR$205,$A$135:$A$186,0),1):INDEX($B$135:$CW$186,MATCH(AR$205,$A$135:$A$186,0),100),$B203:$CW203,"="&amp;"x",$B$133:$CW$133,"="&amp;"N"),0)</f>
        <v>0</v>
      </c>
      <c r="AS220">
        <f ca="1">IFERROR(SUMIFS(INDEX($B$135:$CW$186,MATCH(AS$205,$A$135:$A$186,0),1):INDEX($B$135:$CW$186,MATCH(AS$205,$A$135:$A$186,0),100),$B203:$CW203,"="&amp;"x",$B$133:$CW$133,"="&amp;"N"),0)</f>
        <v>0</v>
      </c>
      <c r="AT220">
        <f ca="1">IFERROR(SUMIFS(INDEX($B$135:$CW$186,MATCH(AT$205,$A$135:$A$186,0),1):INDEX($B$135:$CW$186,MATCH(AT$205,$A$135:$A$186,0),100),$B203:$CW203,"="&amp;"x",$B$133:$CW$133,"="&amp;"N"),0)</f>
        <v>0</v>
      </c>
      <c r="AU220">
        <f ca="1">IFERROR(SUMIFS(INDEX($B$135:$CW$186,MATCH(AU$205,$A$135:$A$186,0),1):INDEX($B$135:$CW$186,MATCH(AU$205,$A$135:$A$186,0),100),$B203:$CW203,"="&amp;"x",$B$133:$CW$133,"="&amp;"N"),0)</f>
        <v>0</v>
      </c>
      <c r="AV220">
        <f ca="1">IFERROR(SUMIFS(INDEX($B$135:$CW$186,MATCH(AV$205,$A$135:$A$186,0),1):INDEX($B$135:$CW$186,MATCH(AV$205,$A$135:$A$186,0),100),$B203:$CW203,"="&amp;"x",$B$133:$CW$133,"="&amp;"N"),0)</f>
        <v>0</v>
      </c>
      <c r="AW220">
        <f ca="1">IFERROR(SUMIFS(INDEX($B$135:$CW$186,MATCH(AW$205,$A$135:$A$186,0),1):INDEX($B$135:$CW$186,MATCH(AW$205,$A$135:$A$186,0),100),$B203:$CW203,"="&amp;"x",$B$133:$CW$133,"="&amp;"N"),0)</f>
        <v>0</v>
      </c>
      <c r="AX220">
        <f ca="1">IFERROR(SUMIFS(INDEX($B$135:$CW$186,MATCH(AX$205,$A$135:$A$186,0),1):INDEX($B$135:$CW$186,MATCH(AX$205,$A$135:$A$186,0),100),$B203:$CW203,"="&amp;"x",$B$133:$CW$133,"="&amp;"N"),0)</f>
        <v>0</v>
      </c>
      <c r="AY220">
        <f ca="1">IFERROR(SUMIFS(INDEX($B$135:$CW$186,MATCH(AY$205,$A$135:$A$186,0),1):INDEX($B$135:$CW$186,MATCH(AY$205,$A$135:$A$186,0),100),$B203:$CW203,"="&amp;"x",$B$133:$CW$133,"="&amp;"N"),0)</f>
        <v>0</v>
      </c>
      <c r="AZ220">
        <f ca="1">IFERROR(SUMIFS(INDEX($B$135:$CW$186,MATCH(AZ$205,$A$135:$A$186,0),1):INDEX($B$135:$CW$186,MATCH(AZ$205,$A$135:$A$186,0),100),$B203:$CW203,"="&amp;"x",$B$133:$CW$133,"="&amp;"N"),0)</f>
        <v>0</v>
      </c>
      <c r="BA220">
        <f ca="1">IFERROR(SUMIFS(INDEX($B$135:$CW$186,MATCH(BA$205,$A$135:$A$186,0),1):INDEX($B$135:$CW$186,MATCH(BA$205,$A$135:$A$186,0),100),$B203:$CW203,"="&amp;"x",$B$133:$CW$133,"="&amp;"N"),0)</f>
        <v>0</v>
      </c>
      <c r="BC220">
        <f t="shared" ca="1" si="40"/>
        <v>0</v>
      </c>
    </row>
    <row r="221" spans="1:55" x14ac:dyDescent="0.35">
      <c r="A221" s="3" t="str">
        <f>"All "&amp;Setup!$B$15</f>
        <v>All Caseloads</v>
      </c>
      <c r="B221">
        <f ca="1">SUM(B206:B220)</f>
        <v>0</v>
      </c>
      <c r="C221">
        <f t="shared" ref="C221:BA221" ca="1" si="41">SUM(C206:C220)</f>
        <v>0</v>
      </c>
      <c r="D221">
        <f t="shared" ca="1" si="41"/>
        <v>0</v>
      </c>
      <c r="E221">
        <f t="shared" ca="1" si="41"/>
        <v>0</v>
      </c>
      <c r="F221">
        <f t="shared" ca="1" si="41"/>
        <v>0</v>
      </c>
      <c r="G221">
        <f t="shared" ca="1" si="41"/>
        <v>0</v>
      </c>
      <c r="H221">
        <f t="shared" ca="1" si="41"/>
        <v>0</v>
      </c>
      <c r="I221">
        <f t="shared" ca="1" si="41"/>
        <v>0</v>
      </c>
      <c r="J221">
        <f t="shared" ca="1" si="41"/>
        <v>0</v>
      </c>
      <c r="K221">
        <f t="shared" ca="1" si="41"/>
        <v>0</v>
      </c>
      <c r="L221">
        <f t="shared" ca="1" si="41"/>
        <v>0</v>
      </c>
      <c r="M221">
        <f t="shared" ca="1" si="41"/>
        <v>0</v>
      </c>
      <c r="N221">
        <f t="shared" ca="1" si="41"/>
        <v>0</v>
      </c>
      <c r="O221">
        <f t="shared" ca="1" si="41"/>
        <v>0</v>
      </c>
      <c r="P221">
        <f t="shared" ca="1" si="41"/>
        <v>0</v>
      </c>
      <c r="Q221">
        <f t="shared" ca="1" si="41"/>
        <v>0</v>
      </c>
      <c r="R221">
        <f t="shared" ca="1" si="41"/>
        <v>0</v>
      </c>
      <c r="S221">
        <f t="shared" ca="1" si="41"/>
        <v>0</v>
      </c>
      <c r="T221">
        <f t="shared" ca="1" si="41"/>
        <v>0</v>
      </c>
      <c r="U221">
        <f t="shared" ca="1" si="41"/>
        <v>0</v>
      </c>
      <c r="V221">
        <f t="shared" ca="1" si="41"/>
        <v>0</v>
      </c>
      <c r="W221">
        <f t="shared" ca="1" si="41"/>
        <v>0</v>
      </c>
      <c r="X221">
        <f t="shared" ca="1" si="41"/>
        <v>0</v>
      </c>
      <c r="Y221">
        <f t="shared" ca="1" si="41"/>
        <v>0</v>
      </c>
      <c r="Z221">
        <f t="shared" ca="1" si="41"/>
        <v>0</v>
      </c>
      <c r="AA221">
        <f t="shared" ca="1" si="41"/>
        <v>0</v>
      </c>
      <c r="AB221">
        <f t="shared" ca="1" si="41"/>
        <v>0</v>
      </c>
      <c r="AC221">
        <f t="shared" ca="1" si="41"/>
        <v>0</v>
      </c>
      <c r="AD221">
        <f t="shared" ca="1" si="41"/>
        <v>0</v>
      </c>
      <c r="AE221">
        <f t="shared" ca="1" si="41"/>
        <v>0</v>
      </c>
      <c r="AF221">
        <f t="shared" ca="1" si="41"/>
        <v>0</v>
      </c>
      <c r="AG221">
        <f t="shared" ca="1" si="41"/>
        <v>0</v>
      </c>
      <c r="AH221">
        <f t="shared" ca="1" si="41"/>
        <v>0</v>
      </c>
      <c r="AI221">
        <f t="shared" ca="1" si="41"/>
        <v>0</v>
      </c>
      <c r="AJ221">
        <f t="shared" ca="1" si="41"/>
        <v>0</v>
      </c>
      <c r="AK221">
        <f t="shared" ca="1" si="41"/>
        <v>0</v>
      </c>
      <c r="AL221">
        <f t="shared" ca="1" si="41"/>
        <v>0</v>
      </c>
      <c r="AM221">
        <f t="shared" ca="1" si="41"/>
        <v>0</v>
      </c>
      <c r="AN221">
        <f t="shared" ca="1" si="41"/>
        <v>0</v>
      </c>
      <c r="AO221">
        <f t="shared" ca="1" si="41"/>
        <v>0</v>
      </c>
      <c r="AP221">
        <f t="shared" ca="1" si="41"/>
        <v>0</v>
      </c>
      <c r="AQ221">
        <f t="shared" ca="1" si="41"/>
        <v>0</v>
      </c>
      <c r="AR221">
        <f t="shared" ca="1" si="41"/>
        <v>0</v>
      </c>
      <c r="AS221">
        <f t="shared" ca="1" si="41"/>
        <v>0</v>
      </c>
      <c r="AT221">
        <f t="shared" ca="1" si="41"/>
        <v>0</v>
      </c>
      <c r="AU221">
        <f t="shared" ca="1" si="41"/>
        <v>0</v>
      </c>
      <c r="AV221">
        <f t="shared" ca="1" si="41"/>
        <v>0</v>
      </c>
      <c r="AW221">
        <f t="shared" ca="1" si="41"/>
        <v>0</v>
      </c>
      <c r="AX221">
        <f t="shared" ca="1" si="41"/>
        <v>0</v>
      </c>
      <c r="AY221">
        <f t="shared" ca="1" si="41"/>
        <v>0</v>
      </c>
      <c r="AZ221">
        <f t="shared" ca="1" si="41"/>
        <v>0</v>
      </c>
      <c r="BA221">
        <f t="shared" ca="1" si="41"/>
        <v>0</v>
      </c>
      <c r="BC221">
        <f t="shared" ca="1" si="40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aca="1" ref="B223" ca="1">INDEX($A$5:$A$56,COLUMN(A149),1)</f>
        <v>44204</v>
      </c>
      <c r="C223" s="2" cm="1">
        <f t="array" aca="1" ref="C223" ca="1">INDEX($A$5:$A$56,COLUMN(B149),1)</f>
        <v>44211</v>
      </c>
      <c r="D223" s="2" cm="1">
        <f t="array" aca="1" ref="D223" ca="1">INDEX($A$5:$A$56,COLUMN(C149),1)</f>
        <v>44218</v>
      </c>
      <c r="E223" s="2" cm="1">
        <f t="array" aca="1" ref="E223" ca="1">INDEX($A$5:$A$56,COLUMN(D149),1)</f>
        <v>44225</v>
      </c>
      <c r="F223" s="2" cm="1">
        <f t="array" aca="1" ref="F223" ca="1">INDEX($A$5:$A$56,COLUMN(E149),1)</f>
        <v>44232</v>
      </c>
      <c r="G223" s="2" cm="1">
        <f t="array" aca="1" ref="G223" ca="1">INDEX($A$5:$A$56,COLUMN(F149),1)</f>
        <v>44239</v>
      </c>
      <c r="H223" s="2" cm="1">
        <f t="array" aca="1" ref="H223" ca="1">INDEX($A$5:$A$56,COLUMN(G149),1)</f>
        <v>44246</v>
      </c>
      <c r="I223" s="2" cm="1">
        <f t="array" aca="1" ref="I223" ca="1">INDEX($A$5:$A$56,COLUMN(H149),1)</f>
        <v>44253</v>
      </c>
      <c r="J223" s="2" cm="1">
        <f t="array" aca="1" ref="J223" ca="1">INDEX($A$5:$A$56,COLUMN(I149),1)</f>
        <v>44260</v>
      </c>
      <c r="K223" s="2" cm="1">
        <f t="array" aca="1" ref="K223" ca="1">INDEX($A$5:$A$56,COLUMN(J149),1)</f>
        <v>44267</v>
      </c>
      <c r="L223" s="2" cm="1">
        <f t="array" aca="1" ref="L223" ca="1">INDEX($A$5:$A$56,COLUMN(K149),1)</f>
        <v>44274</v>
      </c>
      <c r="M223" s="2" cm="1">
        <f t="array" aca="1" ref="M223" ca="1">INDEX($A$5:$A$56,COLUMN(L149),1)</f>
        <v>44281</v>
      </c>
      <c r="N223" s="2" cm="1">
        <f t="array" aca="1" ref="N223" ca="1">INDEX($A$5:$A$56,COLUMN(M149),1)</f>
        <v>44288</v>
      </c>
      <c r="O223" s="2" cm="1">
        <f t="array" aca="1" ref="O223" ca="1">INDEX($A$5:$A$56,COLUMN(N149),1)</f>
        <v>44295</v>
      </c>
      <c r="P223" s="2" cm="1">
        <f t="array" aca="1" ref="P223" ca="1">INDEX($A$5:$A$56,COLUMN(O149),1)</f>
        <v>44302</v>
      </c>
      <c r="Q223" s="2" cm="1">
        <f t="array" aca="1" ref="Q223" ca="1">INDEX($A$5:$A$56,COLUMN(P149),1)</f>
        <v>44309</v>
      </c>
      <c r="R223" s="2" cm="1">
        <f t="array" aca="1" ref="R223" ca="1">INDEX($A$5:$A$56,COLUMN(Q149),1)</f>
        <v>44316</v>
      </c>
      <c r="S223" s="2" cm="1">
        <f t="array" aca="1" ref="S223" ca="1">INDEX($A$5:$A$56,COLUMN(R149),1)</f>
        <v>44323</v>
      </c>
      <c r="T223" s="2" cm="1">
        <f t="array" aca="1" ref="T223" ca="1">INDEX($A$5:$A$56,COLUMN(S149),1)</f>
        <v>44330</v>
      </c>
      <c r="U223" s="2" cm="1">
        <f t="array" aca="1" ref="U223" ca="1">INDEX($A$5:$A$56,COLUMN(T149),1)</f>
        <v>44337</v>
      </c>
      <c r="V223" s="2" cm="1">
        <f t="array" aca="1" ref="V223" ca="1">INDEX($A$5:$A$56,COLUMN(U149),1)</f>
        <v>44344</v>
      </c>
      <c r="W223" s="2" cm="1">
        <f t="array" aca="1" ref="W223" ca="1">INDEX($A$5:$A$56,COLUMN(V149),1)</f>
        <v>44351</v>
      </c>
      <c r="X223" s="2" cm="1">
        <f t="array" aca="1" ref="X223" ca="1">INDEX($A$5:$A$56,COLUMN(W149),1)</f>
        <v>44358</v>
      </c>
      <c r="Y223" s="2" cm="1">
        <f t="array" aca="1" ref="Y223" ca="1">INDEX($A$5:$A$56,COLUMN(X149),1)</f>
        <v>44365</v>
      </c>
      <c r="Z223" s="2" cm="1">
        <f t="array" aca="1" ref="Z223" ca="1">INDEX($A$5:$A$56,COLUMN(Y149),1)</f>
        <v>44372</v>
      </c>
      <c r="AA223" s="2" cm="1">
        <f t="array" aca="1" ref="AA223" ca="1">INDEX($A$5:$A$56,COLUMN(Z149),1)</f>
        <v>44379</v>
      </c>
      <c r="AB223" s="2" cm="1">
        <f t="array" aca="1" ref="AB223" ca="1">INDEX($A$5:$A$56,COLUMN(AA149),1)</f>
        <v>44386</v>
      </c>
      <c r="AC223" s="2" cm="1">
        <f t="array" aca="1" ref="AC223" ca="1">INDEX($A$5:$A$56,COLUMN(AB149),1)</f>
        <v>44393</v>
      </c>
      <c r="AD223" s="2" cm="1">
        <f t="array" aca="1" ref="AD223" ca="1">INDEX($A$5:$A$56,COLUMN(AC149),1)</f>
        <v>44400</v>
      </c>
      <c r="AE223" s="2" cm="1">
        <f t="array" aca="1" ref="AE223" ca="1">INDEX($A$5:$A$56,COLUMN(AD149),1)</f>
        <v>44407</v>
      </c>
      <c r="AF223" s="2" cm="1">
        <f t="array" aca="1" ref="AF223" ca="1">INDEX($A$5:$A$56,COLUMN(AE149),1)</f>
        <v>44414</v>
      </c>
      <c r="AG223" s="2" cm="1">
        <f t="array" aca="1" ref="AG223" ca="1">INDEX($A$5:$A$56,COLUMN(AF149),1)</f>
        <v>44421</v>
      </c>
      <c r="AH223" s="2" cm="1">
        <f t="array" aca="1" ref="AH223" ca="1">INDEX($A$5:$A$56,COLUMN(AG149),1)</f>
        <v>44428</v>
      </c>
      <c r="AI223" s="2" cm="1">
        <f t="array" aca="1" ref="AI223" ca="1">INDEX($A$5:$A$56,COLUMN(AH149),1)</f>
        <v>44435</v>
      </c>
      <c r="AJ223" s="2" cm="1">
        <f t="array" aca="1" ref="AJ223" ca="1">INDEX($A$5:$A$56,COLUMN(AI149),1)</f>
        <v>44442</v>
      </c>
      <c r="AK223" s="2" cm="1">
        <f t="array" aca="1" ref="AK223" ca="1">INDEX($A$5:$A$56,COLUMN(AJ149),1)</f>
        <v>44449</v>
      </c>
      <c r="AL223" s="2" cm="1">
        <f t="array" aca="1" ref="AL223" ca="1">INDEX($A$5:$A$56,COLUMN(AK149),1)</f>
        <v>44456</v>
      </c>
      <c r="AM223" s="2" cm="1">
        <f t="array" aca="1" ref="AM223" ca="1">INDEX($A$5:$A$56,COLUMN(AL149),1)</f>
        <v>44463</v>
      </c>
      <c r="AN223" s="2" cm="1">
        <f t="array" aca="1" ref="AN223" ca="1">INDEX($A$5:$A$56,COLUMN(AM149),1)</f>
        <v>44470</v>
      </c>
      <c r="AO223" s="2" cm="1">
        <f t="array" aca="1" ref="AO223" ca="1">INDEX($A$5:$A$56,COLUMN(AN149),1)</f>
        <v>44477</v>
      </c>
      <c r="AP223" s="2" cm="1">
        <f t="array" aca="1" ref="AP223" ca="1">INDEX($A$5:$A$56,COLUMN(AO149),1)</f>
        <v>44484</v>
      </c>
      <c r="AQ223" s="2" cm="1">
        <f t="array" aca="1" ref="AQ223" ca="1">INDEX($A$5:$A$56,COLUMN(AP149),1)</f>
        <v>44491</v>
      </c>
      <c r="AR223" s="2" cm="1">
        <f t="array" aca="1" ref="AR223" ca="1">INDEX($A$5:$A$56,COLUMN(AQ149),1)</f>
        <v>44498</v>
      </c>
      <c r="AS223" s="2" cm="1">
        <f t="array" aca="1" ref="AS223" ca="1">INDEX($A$5:$A$56,COLUMN(AR149),1)</f>
        <v>44505</v>
      </c>
      <c r="AT223" s="2" cm="1">
        <f t="array" aca="1" ref="AT223" ca="1">INDEX($A$5:$A$56,COLUMN(AS149),1)</f>
        <v>44512</v>
      </c>
      <c r="AU223" s="2" cm="1">
        <f t="array" aca="1" ref="AU223" ca="1">INDEX($A$5:$A$56,COLUMN(AT149),1)</f>
        <v>44519</v>
      </c>
      <c r="AV223" s="2" cm="1">
        <f t="array" aca="1" ref="AV223" ca="1">INDEX($A$5:$A$56,COLUMN(AU149),1)</f>
        <v>44526</v>
      </c>
      <c r="AW223" s="2" cm="1">
        <f t="array" aca="1" ref="AW223" ca="1">INDEX($A$5:$A$56,COLUMN(AV149),1)</f>
        <v>44533</v>
      </c>
      <c r="AX223" s="2" cm="1">
        <f t="array" aca="1" ref="AX223" ca="1">INDEX($A$5:$A$56,COLUMN(AW149),1)</f>
        <v>44540</v>
      </c>
      <c r="AY223" s="2" cm="1">
        <f t="array" aca="1" ref="AY223" ca="1">INDEX($A$5:$A$56,COLUMN(AX149),1)</f>
        <v>44547</v>
      </c>
      <c r="AZ223" s="2" cm="1">
        <f t="array" aca="1" ref="AZ223" ca="1">INDEX($A$5:$A$56,COLUMN(AY149),1)</f>
        <v>44554</v>
      </c>
      <c r="BA223" s="2" cm="1">
        <f t="array" aca="1" ref="BA223" ca="1">INDEX($A$5:$A$56,COLUMN(AZ149),1)</f>
        <v>44561</v>
      </c>
      <c r="BC223" t="s">
        <v>123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 ca="1">IFERROR(SUMIFS(INDEX($B$135:$CW$186,MATCH(B$205,$A$135:$A$186,0),1):INDEX($B$135:$CW$186,MATCH(B$205,$A$135:$A$186,0),100),$B189:$CW189,"="&amp;"x",$B$133:$CW$133,"="&amp;"Y"),0)</f>
        <v>0</v>
      </c>
      <c r="C224">
        <f ca="1">IFERROR(SUMIFS(INDEX($B$135:$CW$186,MATCH(C$205,$A$135:$A$186,0),1):INDEX($B$135:$CW$186,MATCH(C$205,$A$135:$A$186,0),100),$B189:$CW189,"="&amp;"x",$B$133:$CW$133,"="&amp;"Y"),0)</f>
        <v>0</v>
      </c>
      <c r="D224">
        <f ca="1">IFERROR(SUMIFS(INDEX($B$135:$CW$186,MATCH(D$205,$A$135:$A$186,0),1):INDEX($B$135:$CW$186,MATCH(D$205,$A$135:$A$186,0),100),$B189:$CW189,"="&amp;"x",$B$133:$CW$133,"="&amp;"Y"),0)</f>
        <v>0</v>
      </c>
      <c r="E224">
        <f ca="1">IFERROR(SUMIFS(INDEX($B$135:$CW$186,MATCH(E$205,$A$135:$A$186,0),1):INDEX($B$135:$CW$186,MATCH(E$205,$A$135:$A$186,0),100),$B189:$CW189,"="&amp;"x",$B$133:$CW$133,"="&amp;"Y"),0)</f>
        <v>0</v>
      </c>
      <c r="F224">
        <f ca="1">IFERROR(SUMIFS(INDEX($B$135:$CW$186,MATCH(F$205,$A$135:$A$186,0),1):INDEX($B$135:$CW$186,MATCH(F$205,$A$135:$A$186,0),100),$B189:$CW189,"="&amp;"x",$B$133:$CW$133,"="&amp;"Y"),0)</f>
        <v>0</v>
      </c>
      <c r="G224">
        <f ca="1">IFERROR(SUMIFS(INDEX($B$135:$CW$186,MATCH(G$205,$A$135:$A$186,0),1):INDEX($B$135:$CW$186,MATCH(G$205,$A$135:$A$186,0),100),$B189:$CW189,"="&amp;"x",$B$133:$CW$133,"="&amp;"Y"),0)</f>
        <v>0</v>
      </c>
      <c r="H224">
        <f ca="1">IFERROR(SUMIFS(INDEX($B$135:$CW$186,MATCH(H$205,$A$135:$A$186,0),1):INDEX($B$135:$CW$186,MATCH(H$205,$A$135:$A$186,0),100),$B189:$CW189,"="&amp;"x",$B$133:$CW$133,"="&amp;"Y"),0)</f>
        <v>0</v>
      </c>
      <c r="I224">
        <f ca="1">IFERROR(SUMIFS(INDEX($B$135:$CW$186,MATCH(I$205,$A$135:$A$186,0),1):INDEX($B$135:$CW$186,MATCH(I$205,$A$135:$A$186,0),100),$B189:$CW189,"="&amp;"x",$B$133:$CW$133,"="&amp;"Y"),0)</f>
        <v>0</v>
      </c>
      <c r="J224">
        <f ca="1">IFERROR(SUMIFS(INDEX($B$135:$CW$186,MATCH(J$205,$A$135:$A$186,0),1):INDEX($B$135:$CW$186,MATCH(J$205,$A$135:$A$186,0),100),$B189:$CW189,"="&amp;"x",$B$133:$CW$133,"="&amp;"Y"),0)</f>
        <v>0</v>
      </c>
      <c r="K224">
        <f ca="1">IFERROR(SUMIFS(INDEX($B$135:$CW$186,MATCH(K$205,$A$135:$A$186,0),1):INDEX($B$135:$CW$186,MATCH(K$205,$A$135:$A$186,0),100),$B189:$CW189,"="&amp;"x",$B$133:$CW$133,"="&amp;"Y"),0)</f>
        <v>0</v>
      </c>
      <c r="L224">
        <f ca="1">IFERROR(SUMIFS(INDEX($B$135:$CW$186,MATCH(L$205,$A$135:$A$186,0),1):INDEX($B$135:$CW$186,MATCH(L$205,$A$135:$A$186,0),100),$B189:$CW189,"="&amp;"x",$B$133:$CW$133,"="&amp;"Y"),0)</f>
        <v>0</v>
      </c>
      <c r="M224">
        <f ca="1">IFERROR(SUMIFS(INDEX($B$135:$CW$186,MATCH(M$205,$A$135:$A$186,0),1):INDEX($B$135:$CW$186,MATCH(M$205,$A$135:$A$186,0),100),$B189:$CW189,"="&amp;"x",$B$133:$CW$133,"="&amp;"Y"),0)</f>
        <v>0</v>
      </c>
      <c r="N224">
        <f ca="1">IFERROR(SUMIFS(INDEX($B$135:$CW$186,MATCH(N$205,$A$135:$A$186,0),1):INDEX($B$135:$CW$186,MATCH(N$205,$A$135:$A$186,0),100),$B189:$CW189,"="&amp;"x",$B$133:$CW$133,"="&amp;"Y"),0)</f>
        <v>0</v>
      </c>
      <c r="O224">
        <f ca="1">IFERROR(SUMIFS(INDEX($B$135:$CW$186,MATCH(O$205,$A$135:$A$186,0),1):INDEX($B$135:$CW$186,MATCH(O$205,$A$135:$A$186,0),100),$B189:$CW189,"="&amp;"x",$B$133:$CW$133,"="&amp;"Y"),0)</f>
        <v>0</v>
      </c>
      <c r="P224">
        <f ca="1">IFERROR(SUMIFS(INDEX($B$135:$CW$186,MATCH(P$205,$A$135:$A$186,0),1):INDEX($B$135:$CW$186,MATCH(P$205,$A$135:$A$186,0),100),$B189:$CW189,"="&amp;"x",$B$133:$CW$133,"="&amp;"Y"),0)</f>
        <v>0</v>
      </c>
      <c r="Q224">
        <f ca="1">IFERROR(SUMIFS(INDEX($B$135:$CW$186,MATCH(Q$205,$A$135:$A$186,0),1):INDEX($B$135:$CW$186,MATCH(Q$205,$A$135:$A$186,0),100),$B189:$CW189,"="&amp;"x",$B$133:$CW$133,"="&amp;"Y"),0)</f>
        <v>0</v>
      </c>
      <c r="R224">
        <f ca="1">IFERROR(SUMIFS(INDEX($B$135:$CW$186,MATCH(R$205,$A$135:$A$186,0),1):INDEX($B$135:$CW$186,MATCH(R$205,$A$135:$A$186,0),100),$B189:$CW189,"="&amp;"x",$B$133:$CW$133,"="&amp;"Y"),0)</f>
        <v>0</v>
      </c>
      <c r="S224">
        <f ca="1">IFERROR(SUMIFS(INDEX($B$135:$CW$186,MATCH(S$205,$A$135:$A$186,0),1):INDEX($B$135:$CW$186,MATCH(S$205,$A$135:$A$186,0),100),$B189:$CW189,"="&amp;"x",$B$133:$CW$133,"="&amp;"Y"),0)</f>
        <v>0</v>
      </c>
      <c r="T224">
        <f ca="1">IFERROR(SUMIFS(INDEX($B$135:$CW$186,MATCH(T$205,$A$135:$A$186,0),1):INDEX($B$135:$CW$186,MATCH(T$205,$A$135:$A$186,0),100),$B189:$CW189,"="&amp;"x",$B$133:$CW$133,"="&amp;"Y"),0)</f>
        <v>0</v>
      </c>
      <c r="U224">
        <f ca="1">IFERROR(SUMIFS(INDEX($B$135:$CW$186,MATCH(U$205,$A$135:$A$186,0),1):INDEX($B$135:$CW$186,MATCH(U$205,$A$135:$A$186,0),100),$B189:$CW189,"="&amp;"x",$B$133:$CW$133,"="&amp;"Y"),0)</f>
        <v>0</v>
      </c>
      <c r="V224">
        <f ca="1">IFERROR(SUMIFS(INDEX($B$135:$CW$186,MATCH(V$205,$A$135:$A$186,0),1):INDEX($B$135:$CW$186,MATCH(V$205,$A$135:$A$186,0),100),$B189:$CW189,"="&amp;"x",$B$133:$CW$133,"="&amp;"Y"),0)</f>
        <v>0</v>
      </c>
      <c r="W224">
        <f ca="1">IFERROR(SUMIFS(INDEX($B$135:$CW$186,MATCH(W$205,$A$135:$A$186,0),1):INDEX($B$135:$CW$186,MATCH(W$205,$A$135:$A$186,0),100),$B189:$CW189,"="&amp;"x",$B$133:$CW$133,"="&amp;"Y"),0)</f>
        <v>0</v>
      </c>
      <c r="X224">
        <f ca="1">IFERROR(SUMIFS(INDEX($B$135:$CW$186,MATCH(X$205,$A$135:$A$186,0),1):INDEX($B$135:$CW$186,MATCH(X$205,$A$135:$A$186,0),100),$B189:$CW189,"="&amp;"x",$B$133:$CW$133,"="&amp;"Y"),0)</f>
        <v>0</v>
      </c>
      <c r="Y224">
        <f ca="1">IFERROR(SUMIFS(INDEX($B$135:$CW$186,MATCH(Y$205,$A$135:$A$186,0),1):INDEX($B$135:$CW$186,MATCH(Y$205,$A$135:$A$186,0),100),$B189:$CW189,"="&amp;"x",$B$133:$CW$133,"="&amp;"Y"),0)</f>
        <v>0</v>
      </c>
      <c r="Z224">
        <f ca="1">IFERROR(SUMIFS(INDEX($B$135:$CW$186,MATCH(Z$205,$A$135:$A$186,0),1):INDEX($B$135:$CW$186,MATCH(Z$205,$A$135:$A$186,0),100),$B189:$CW189,"="&amp;"x",$B$133:$CW$133,"="&amp;"Y"),0)</f>
        <v>0</v>
      </c>
      <c r="AA224">
        <f ca="1">IFERROR(SUMIFS(INDEX($B$135:$CW$186,MATCH(AA$205,$A$135:$A$186,0),1):INDEX($B$135:$CW$186,MATCH(AA$205,$A$135:$A$186,0),100),$B189:$CW189,"="&amp;"x",$B$133:$CW$133,"="&amp;"Y"),0)</f>
        <v>0</v>
      </c>
      <c r="AB224">
        <f ca="1">IFERROR(SUMIFS(INDEX($B$135:$CW$186,MATCH(AB$205,$A$135:$A$186,0),1):INDEX($B$135:$CW$186,MATCH(AB$205,$A$135:$A$186,0),100),$B189:$CW189,"="&amp;"x",$B$133:$CW$133,"="&amp;"Y"),0)</f>
        <v>0</v>
      </c>
      <c r="AC224">
        <f ca="1">IFERROR(SUMIFS(INDEX($B$135:$CW$186,MATCH(AC$205,$A$135:$A$186,0),1):INDEX($B$135:$CW$186,MATCH(AC$205,$A$135:$A$186,0),100),$B189:$CW189,"="&amp;"x",$B$133:$CW$133,"="&amp;"Y"),0)</f>
        <v>0</v>
      </c>
      <c r="AD224">
        <f ca="1">IFERROR(SUMIFS(INDEX($B$135:$CW$186,MATCH(AD$205,$A$135:$A$186,0),1):INDEX($B$135:$CW$186,MATCH(AD$205,$A$135:$A$186,0),100),$B189:$CW189,"="&amp;"x",$B$133:$CW$133,"="&amp;"Y"),0)</f>
        <v>0</v>
      </c>
      <c r="AE224">
        <f ca="1">IFERROR(SUMIFS(INDEX($B$135:$CW$186,MATCH(AE$205,$A$135:$A$186,0),1):INDEX($B$135:$CW$186,MATCH(AE$205,$A$135:$A$186,0),100),$B189:$CW189,"="&amp;"x",$B$133:$CW$133,"="&amp;"Y"),0)</f>
        <v>0</v>
      </c>
      <c r="AF224">
        <f ca="1">IFERROR(SUMIFS(INDEX($B$135:$CW$186,MATCH(AF$205,$A$135:$A$186,0),1):INDEX($B$135:$CW$186,MATCH(AF$205,$A$135:$A$186,0),100),$B189:$CW189,"="&amp;"x",$B$133:$CW$133,"="&amp;"Y"),0)</f>
        <v>0</v>
      </c>
      <c r="AG224">
        <f ca="1">IFERROR(SUMIFS(INDEX($B$135:$CW$186,MATCH(AG$205,$A$135:$A$186,0),1):INDEX($B$135:$CW$186,MATCH(AG$205,$A$135:$A$186,0),100),$B189:$CW189,"="&amp;"x",$B$133:$CW$133,"="&amp;"Y"),0)</f>
        <v>0</v>
      </c>
      <c r="AH224">
        <f ca="1">IFERROR(SUMIFS(INDEX($B$135:$CW$186,MATCH(AH$205,$A$135:$A$186,0),1):INDEX($B$135:$CW$186,MATCH(AH$205,$A$135:$A$186,0),100),$B189:$CW189,"="&amp;"x",$B$133:$CW$133,"="&amp;"Y"),0)</f>
        <v>0</v>
      </c>
      <c r="AI224">
        <f ca="1">IFERROR(SUMIFS(INDEX($B$135:$CW$186,MATCH(AI$205,$A$135:$A$186,0),1):INDEX($B$135:$CW$186,MATCH(AI$205,$A$135:$A$186,0),100),$B189:$CW189,"="&amp;"x",$B$133:$CW$133,"="&amp;"Y"),0)</f>
        <v>0</v>
      </c>
      <c r="AJ224">
        <f ca="1">IFERROR(SUMIFS(INDEX($B$135:$CW$186,MATCH(AJ$205,$A$135:$A$186,0),1):INDEX($B$135:$CW$186,MATCH(AJ$205,$A$135:$A$186,0),100),$B189:$CW189,"="&amp;"x",$B$133:$CW$133,"="&amp;"Y"),0)</f>
        <v>0</v>
      </c>
      <c r="AK224">
        <f ca="1">IFERROR(SUMIFS(INDEX($B$135:$CW$186,MATCH(AK$205,$A$135:$A$186,0),1):INDEX($B$135:$CW$186,MATCH(AK$205,$A$135:$A$186,0),100),$B189:$CW189,"="&amp;"x",$B$133:$CW$133,"="&amp;"Y"),0)</f>
        <v>0</v>
      </c>
      <c r="AL224">
        <f ca="1">IFERROR(SUMIFS(INDEX($B$135:$CW$186,MATCH(AL$205,$A$135:$A$186,0),1):INDEX($B$135:$CW$186,MATCH(AL$205,$A$135:$A$186,0),100),$B189:$CW189,"="&amp;"x",$B$133:$CW$133,"="&amp;"Y"),0)</f>
        <v>0</v>
      </c>
      <c r="AM224">
        <f ca="1">IFERROR(SUMIFS(INDEX($B$135:$CW$186,MATCH(AM$205,$A$135:$A$186,0),1):INDEX($B$135:$CW$186,MATCH(AM$205,$A$135:$A$186,0),100),$B189:$CW189,"="&amp;"x",$B$133:$CW$133,"="&amp;"Y"),0)</f>
        <v>0</v>
      </c>
      <c r="AN224">
        <f ca="1">IFERROR(SUMIFS(INDEX($B$135:$CW$186,MATCH(AN$205,$A$135:$A$186,0),1):INDEX($B$135:$CW$186,MATCH(AN$205,$A$135:$A$186,0),100),$B189:$CW189,"="&amp;"x",$B$133:$CW$133,"="&amp;"Y"),0)</f>
        <v>0</v>
      </c>
      <c r="AO224">
        <f ca="1">IFERROR(SUMIFS(INDEX($B$135:$CW$186,MATCH(AO$205,$A$135:$A$186,0),1):INDEX($B$135:$CW$186,MATCH(AO$205,$A$135:$A$186,0),100),$B189:$CW189,"="&amp;"x",$B$133:$CW$133,"="&amp;"Y"),0)</f>
        <v>0</v>
      </c>
      <c r="AP224">
        <f ca="1">IFERROR(SUMIFS(INDEX($B$135:$CW$186,MATCH(AP$205,$A$135:$A$186,0),1):INDEX($B$135:$CW$186,MATCH(AP$205,$A$135:$A$186,0),100),$B189:$CW189,"="&amp;"x",$B$133:$CW$133,"="&amp;"Y"),0)</f>
        <v>0</v>
      </c>
      <c r="AQ224">
        <f ca="1">IFERROR(SUMIFS(INDEX($B$135:$CW$186,MATCH(AQ$205,$A$135:$A$186,0),1):INDEX($B$135:$CW$186,MATCH(AQ$205,$A$135:$A$186,0),100),$B189:$CW189,"="&amp;"x",$B$133:$CW$133,"="&amp;"Y"),0)</f>
        <v>0</v>
      </c>
      <c r="AR224">
        <f ca="1">IFERROR(SUMIFS(INDEX($B$135:$CW$186,MATCH(AR$205,$A$135:$A$186,0),1):INDEX($B$135:$CW$186,MATCH(AR$205,$A$135:$A$186,0),100),$B189:$CW189,"="&amp;"x",$B$133:$CW$133,"="&amp;"Y"),0)</f>
        <v>0</v>
      </c>
      <c r="AS224">
        <f ca="1">IFERROR(SUMIFS(INDEX($B$135:$CW$186,MATCH(AS$205,$A$135:$A$186,0),1):INDEX($B$135:$CW$186,MATCH(AS$205,$A$135:$A$186,0),100),$B189:$CW189,"="&amp;"x",$B$133:$CW$133,"="&amp;"Y"),0)</f>
        <v>0</v>
      </c>
      <c r="AT224">
        <f ca="1">IFERROR(SUMIFS(INDEX($B$135:$CW$186,MATCH(AT$205,$A$135:$A$186,0),1):INDEX($B$135:$CW$186,MATCH(AT$205,$A$135:$A$186,0),100),$B189:$CW189,"="&amp;"x",$B$133:$CW$133,"="&amp;"Y"),0)</f>
        <v>0</v>
      </c>
      <c r="AU224">
        <f ca="1">IFERROR(SUMIFS(INDEX($B$135:$CW$186,MATCH(AU$205,$A$135:$A$186,0),1):INDEX($B$135:$CW$186,MATCH(AU$205,$A$135:$A$186,0),100),$B189:$CW189,"="&amp;"x",$B$133:$CW$133,"="&amp;"Y"),0)</f>
        <v>0</v>
      </c>
      <c r="AV224">
        <f ca="1">IFERROR(SUMIFS(INDEX($B$135:$CW$186,MATCH(AV$205,$A$135:$A$186,0),1):INDEX($B$135:$CW$186,MATCH(AV$205,$A$135:$A$186,0),100),$B189:$CW189,"="&amp;"x",$B$133:$CW$133,"="&amp;"Y"),0)</f>
        <v>0</v>
      </c>
      <c r="AW224">
        <f ca="1">IFERROR(SUMIFS(INDEX($B$135:$CW$186,MATCH(AW$205,$A$135:$A$186,0),1):INDEX($B$135:$CW$186,MATCH(AW$205,$A$135:$A$186,0),100),$B189:$CW189,"="&amp;"x",$B$133:$CW$133,"="&amp;"Y"),0)</f>
        <v>0</v>
      </c>
      <c r="AX224">
        <f ca="1">IFERROR(SUMIFS(INDEX($B$135:$CW$186,MATCH(AX$205,$A$135:$A$186,0),1):INDEX($B$135:$CW$186,MATCH(AX$205,$A$135:$A$186,0),100),$B189:$CW189,"="&amp;"x",$B$133:$CW$133,"="&amp;"Y"),0)</f>
        <v>0</v>
      </c>
      <c r="AY224">
        <f ca="1">IFERROR(SUMIFS(INDEX($B$135:$CW$186,MATCH(AY$205,$A$135:$A$186,0),1):INDEX($B$135:$CW$186,MATCH(AY$205,$A$135:$A$186,0),100),$B189:$CW189,"="&amp;"x",$B$133:$CW$133,"="&amp;"Y"),0)</f>
        <v>0</v>
      </c>
      <c r="AZ224">
        <f ca="1">IFERROR(SUMIFS(INDEX($B$135:$CW$186,MATCH(AZ$205,$A$135:$A$186,0),1):INDEX($B$135:$CW$186,MATCH(AZ$205,$A$135:$A$186,0),100),$B189:$CW189,"="&amp;"x",$B$133:$CW$133,"="&amp;"Y"),0)</f>
        <v>0</v>
      </c>
      <c r="BA224">
        <f ca="1">IFERROR(SUMIFS(INDEX($B$135:$CW$186,MATCH(BA$205,$A$135:$A$186,0),1):INDEX($B$135:$CW$186,MATCH(BA$205,$A$135:$A$186,0),100),$B189:$CW189,"="&amp;"x",$B$133:$CW$133,"="&amp;"Y"),0)</f>
        <v>0</v>
      </c>
      <c r="BC224">
        <f ca="1"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ca="1">IFERROR(SUMIFS(INDEX($B$135:$CW$186,MATCH(B$205,$A$135:$A$186,0),1):INDEX($B$135:$CW$186,MATCH(B$205,$A$135:$A$186,0),100),$B190:$CW190,"="&amp;"x",$B$133:$CW$133,"="&amp;"Y"),0)</f>
        <v>0</v>
      </c>
      <c r="C225">
        <f ca="1">IFERROR(SUMIFS(INDEX($B$135:$CW$186,MATCH(C$205,$A$135:$A$186,0),1):INDEX($B$135:$CW$186,MATCH(C$205,$A$135:$A$186,0),100),$B190:$CW190,"="&amp;"x",$B$133:$CW$133,"="&amp;"Y"),0)</f>
        <v>0</v>
      </c>
      <c r="D225">
        <f ca="1">IFERROR(SUMIFS(INDEX($B$135:$CW$186,MATCH(D$205,$A$135:$A$186,0),1):INDEX($B$135:$CW$186,MATCH(D$205,$A$135:$A$186,0),100),$B190:$CW190,"="&amp;"x",$B$133:$CW$133,"="&amp;"Y"),0)</f>
        <v>0</v>
      </c>
      <c r="E225">
        <f ca="1">IFERROR(SUMIFS(INDEX($B$135:$CW$186,MATCH(E$205,$A$135:$A$186,0),1):INDEX($B$135:$CW$186,MATCH(E$205,$A$135:$A$186,0),100),$B190:$CW190,"="&amp;"x",$B$133:$CW$133,"="&amp;"Y"),0)</f>
        <v>0</v>
      </c>
      <c r="F225">
        <f ca="1">IFERROR(SUMIFS(INDEX($B$135:$CW$186,MATCH(F$205,$A$135:$A$186,0),1):INDEX($B$135:$CW$186,MATCH(F$205,$A$135:$A$186,0),100),$B190:$CW190,"="&amp;"x",$B$133:$CW$133,"="&amp;"Y"),0)</f>
        <v>0</v>
      </c>
      <c r="G225">
        <f ca="1">IFERROR(SUMIFS(INDEX($B$135:$CW$186,MATCH(G$205,$A$135:$A$186,0),1):INDEX($B$135:$CW$186,MATCH(G$205,$A$135:$A$186,0),100),$B190:$CW190,"="&amp;"x",$B$133:$CW$133,"="&amp;"Y"),0)</f>
        <v>0</v>
      </c>
      <c r="H225">
        <f ca="1">IFERROR(SUMIFS(INDEX($B$135:$CW$186,MATCH(H$205,$A$135:$A$186,0),1):INDEX($B$135:$CW$186,MATCH(H$205,$A$135:$A$186,0),100),$B190:$CW190,"="&amp;"x",$B$133:$CW$133,"="&amp;"Y"),0)</f>
        <v>0</v>
      </c>
      <c r="I225">
        <f ca="1">IFERROR(SUMIFS(INDEX($B$135:$CW$186,MATCH(I$205,$A$135:$A$186,0),1):INDEX($B$135:$CW$186,MATCH(I$205,$A$135:$A$186,0),100),$B190:$CW190,"="&amp;"x",$B$133:$CW$133,"="&amp;"Y"),0)</f>
        <v>0</v>
      </c>
      <c r="J225">
        <f ca="1">IFERROR(SUMIFS(INDEX($B$135:$CW$186,MATCH(J$205,$A$135:$A$186,0),1):INDEX($B$135:$CW$186,MATCH(J$205,$A$135:$A$186,0),100),$B190:$CW190,"="&amp;"x",$B$133:$CW$133,"="&amp;"Y"),0)</f>
        <v>0</v>
      </c>
      <c r="K225">
        <f ca="1">IFERROR(SUMIFS(INDEX($B$135:$CW$186,MATCH(K$205,$A$135:$A$186,0),1):INDEX($B$135:$CW$186,MATCH(K$205,$A$135:$A$186,0),100),$B190:$CW190,"="&amp;"x",$B$133:$CW$133,"="&amp;"Y"),0)</f>
        <v>0</v>
      </c>
      <c r="L225">
        <f ca="1">IFERROR(SUMIFS(INDEX($B$135:$CW$186,MATCH(L$205,$A$135:$A$186,0),1):INDEX($B$135:$CW$186,MATCH(L$205,$A$135:$A$186,0),100),$B190:$CW190,"="&amp;"x",$B$133:$CW$133,"="&amp;"Y"),0)</f>
        <v>0</v>
      </c>
      <c r="M225">
        <f ca="1">IFERROR(SUMIFS(INDEX($B$135:$CW$186,MATCH(M$205,$A$135:$A$186,0),1):INDEX($B$135:$CW$186,MATCH(M$205,$A$135:$A$186,0),100),$B190:$CW190,"="&amp;"x",$B$133:$CW$133,"="&amp;"Y"),0)</f>
        <v>0</v>
      </c>
      <c r="N225">
        <f ca="1">IFERROR(SUMIFS(INDEX($B$135:$CW$186,MATCH(N$205,$A$135:$A$186,0),1):INDEX($B$135:$CW$186,MATCH(N$205,$A$135:$A$186,0),100),$B190:$CW190,"="&amp;"x",$B$133:$CW$133,"="&amp;"Y"),0)</f>
        <v>0</v>
      </c>
      <c r="O225">
        <f ca="1">IFERROR(SUMIFS(INDEX($B$135:$CW$186,MATCH(O$205,$A$135:$A$186,0),1):INDEX($B$135:$CW$186,MATCH(O$205,$A$135:$A$186,0),100),$B190:$CW190,"="&amp;"x",$B$133:$CW$133,"="&amp;"Y"),0)</f>
        <v>0</v>
      </c>
      <c r="P225">
        <f ca="1">IFERROR(SUMIFS(INDEX($B$135:$CW$186,MATCH(P$205,$A$135:$A$186,0),1):INDEX($B$135:$CW$186,MATCH(P$205,$A$135:$A$186,0),100),$B190:$CW190,"="&amp;"x",$B$133:$CW$133,"="&amp;"Y"),0)</f>
        <v>0</v>
      </c>
      <c r="Q225">
        <f ca="1">IFERROR(SUMIFS(INDEX($B$135:$CW$186,MATCH(Q$205,$A$135:$A$186,0),1):INDEX($B$135:$CW$186,MATCH(Q$205,$A$135:$A$186,0),100),$B190:$CW190,"="&amp;"x",$B$133:$CW$133,"="&amp;"Y"),0)</f>
        <v>0</v>
      </c>
      <c r="R225">
        <f ca="1">IFERROR(SUMIFS(INDEX($B$135:$CW$186,MATCH(R$205,$A$135:$A$186,0),1):INDEX($B$135:$CW$186,MATCH(R$205,$A$135:$A$186,0),100),$B190:$CW190,"="&amp;"x",$B$133:$CW$133,"="&amp;"Y"),0)</f>
        <v>0</v>
      </c>
      <c r="S225">
        <f ca="1">IFERROR(SUMIFS(INDEX($B$135:$CW$186,MATCH(S$205,$A$135:$A$186,0),1):INDEX($B$135:$CW$186,MATCH(S$205,$A$135:$A$186,0),100),$B190:$CW190,"="&amp;"x",$B$133:$CW$133,"="&amp;"Y"),0)</f>
        <v>0</v>
      </c>
      <c r="T225">
        <f ca="1">IFERROR(SUMIFS(INDEX($B$135:$CW$186,MATCH(T$205,$A$135:$A$186,0),1):INDEX($B$135:$CW$186,MATCH(T$205,$A$135:$A$186,0),100),$B190:$CW190,"="&amp;"x",$B$133:$CW$133,"="&amp;"Y"),0)</f>
        <v>0</v>
      </c>
      <c r="U225">
        <f ca="1">IFERROR(SUMIFS(INDEX($B$135:$CW$186,MATCH(U$205,$A$135:$A$186,0),1):INDEX($B$135:$CW$186,MATCH(U$205,$A$135:$A$186,0),100),$B190:$CW190,"="&amp;"x",$B$133:$CW$133,"="&amp;"Y"),0)</f>
        <v>0</v>
      </c>
      <c r="V225">
        <f ca="1">IFERROR(SUMIFS(INDEX($B$135:$CW$186,MATCH(V$205,$A$135:$A$186,0),1):INDEX($B$135:$CW$186,MATCH(V$205,$A$135:$A$186,0),100),$B190:$CW190,"="&amp;"x",$B$133:$CW$133,"="&amp;"Y"),0)</f>
        <v>0</v>
      </c>
      <c r="W225">
        <f ca="1">IFERROR(SUMIFS(INDEX($B$135:$CW$186,MATCH(W$205,$A$135:$A$186,0),1):INDEX($B$135:$CW$186,MATCH(W$205,$A$135:$A$186,0),100),$B190:$CW190,"="&amp;"x",$B$133:$CW$133,"="&amp;"Y"),0)</f>
        <v>0</v>
      </c>
      <c r="X225">
        <f ca="1">IFERROR(SUMIFS(INDEX($B$135:$CW$186,MATCH(X$205,$A$135:$A$186,0),1):INDEX($B$135:$CW$186,MATCH(X$205,$A$135:$A$186,0),100),$B190:$CW190,"="&amp;"x",$B$133:$CW$133,"="&amp;"Y"),0)</f>
        <v>0</v>
      </c>
      <c r="Y225">
        <f ca="1">IFERROR(SUMIFS(INDEX($B$135:$CW$186,MATCH(Y$205,$A$135:$A$186,0),1):INDEX($B$135:$CW$186,MATCH(Y$205,$A$135:$A$186,0),100),$B190:$CW190,"="&amp;"x",$B$133:$CW$133,"="&amp;"Y"),0)</f>
        <v>0</v>
      </c>
      <c r="Z225">
        <f ca="1">IFERROR(SUMIFS(INDEX($B$135:$CW$186,MATCH(Z$205,$A$135:$A$186,0),1):INDEX($B$135:$CW$186,MATCH(Z$205,$A$135:$A$186,0),100),$B190:$CW190,"="&amp;"x",$B$133:$CW$133,"="&amp;"Y"),0)</f>
        <v>0</v>
      </c>
      <c r="AA225">
        <f ca="1">IFERROR(SUMIFS(INDEX($B$135:$CW$186,MATCH(AA$205,$A$135:$A$186,0),1):INDEX($B$135:$CW$186,MATCH(AA$205,$A$135:$A$186,0),100),$B190:$CW190,"="&amp;"x",$B$133:$CW$133,"="&amp;"Y"),0)</f>
        <v>0</v>
      </c>
      <c r="AB225">
        <f ca="1">IFERROR(SUMIFS(INDEX($B$135:$CW$186,MATCH(AB$205,$A$135:$A$186,0),1):INDEX($B$135:$CW$186,MATCH(AB$205,$A$135:$A$186,0),100),$B190:$CW190,"="&amp;"x",$B$133:$CW$133,"="&amp;"Y"),0)</f>
        <v>0</v>
      </c>
      <c r="AC225">
        <f ca="1">IFERROR(SUMIFS(INDEX($B$135:$CW$186,MATCH(AC$205,$A$135:$A$186,0),1):INDEX($B$135:$CW$186,MATCH(AC$205,$A$135:$A$186,0),100),$B190:$CW190,"="&amp;"x",$B$133:$CW$133,"="&amp;"Y"),0)</f>
        <v>0</v>
      </c>
      <c r="AD225">
        <f ca="1">IFERROR(SUMIFS(INDEX($B$135:$CW$186,MATCH(AD$205,$A$135:$A$186,0),1):INDEX($B$135:$CW$186,MATCH(AD$205,$A$135:$A$186,0),100),$B190:$CW190,"="&amp;"x",$B$133:$CW$133,"="&amp;"Y"),0)</f>
        <v>0</v>
      </c>
      <c r="AE225">
        <f ca="1">IFERROR(SUMIFS(INDEX($B$135:$CW$186,MATCH(AE$205,$A$135:$A$186,0),1):INDEX($B$135:$CW$186,MATCH(AE$205,$A$135:$A$186,0),100),$B190:$CW190,"="&amp;"x",$B$133:$CW$133,"="&amp;"Y"),0)</f>
        <v>0</v>
      </c>
      <c r="AF225">
        <f ca="1">IFERROR(SUMIFS(INDEX($B$135:$CW$186,MATCH(AF$205,$A$135:$A$186,0),1):INDEX($B$135:$CW$186,MATCH(AF$205,$A$135:$A$186,0),100),$B190:$CW190,"="&amp;"x",$B$133:$CW$133,"="&amp;"Y"),0)</f>
        <v>0</v>
      </c>
      <c r="AG225">
        <f ca="1">IFERROR(SUMIFS(INDEX($B$135:$CW$186,MATCH(AG$205,$A$135:$A$186,0),1):INDEX($B$135:$CW$186,MATCH(AG$205,$A$135:$A$186,0),100),$B190:$CW190,"="&amp;"x",$B$133:$CW$133,"="&amp;"Y"),0)</f>
        <v>0</v>
      </c>
      <c r="AH225">
        <f ca="1">IFERROR(SUMIFS(INDEX($B$135:$CW$186,MATCH(AH$205,$A$135:$A$186,0),1):INDEX($B$135:$CW$186,MATCH(AH$205,$A$135:$A$186,0),100),$B190:$CW190,"="&amp;"x",$B$133:$CW$133,"="&amp;"Y"),0)</f>
        <v>0</v>
      </c>
      <c r="AI225">
        <f ca="1">IFERROR(SUMIFS(INDEX($B$135:$CW$186,MATCH(AI$205,$A$135:$A$186,0),1):INDEX($B$135:$CW$186,MATCH(AI$205,$A$135:$A$186,0),100),$B190:$CW190,"="&amp;"x",$B$133:$CW$133,"="&amp;"Y"),0)</f>
        <v>0</v>
      </c>
      <c r="AJ225">
        <f ca="1">IFERROR(SUMIFS(INDEX($B$135:$CW$186,MATCH(AJ$205,$A$135:$A$186,0),1):INDEX($B$135:$CW$186,MATCH(AJ$205,$A$135:$A$186,0),100),$B190:$CW190,"="&amp;"x",$B$133:$CW$133,"="&amp;"Y"),0)</f>
        <v>0</v>
      </c>
      <c r="AK225">
        <f ca="1">IFERROR(SUMIFS(INDEX($B$135:$CW$186,MATCH(AK$205,$A$135:$A$186,0),1):INDEX($B$135:$CW$186,MATCH(AK$205,$A$135:$A$186,0),100),$B190:$CW190,"="&amp;"x",$B$133:$CW$133,"="&amp;"Y"),0)</f>
        <v>0</v>
      </c>
      <c r="AL225">
        <f ca="1">IFERROR(SUMIFS(INDEX($B$135:$CW$186,MATCH(AL$205,$A$135:$A$186,0),1):INDEX($B$135:$CW$186,MATCH(AL$205,$A$135:$A$186,0),100),$B190:$CW190,"="&amp;"x",$B$133:$CW$133,"="&amp;"Y"),0)</f>
        <v>0</v>
      </c>
      <c r="AM225">
        <f ca="1">IFERROR(SUMIFS(INDEX($B$135:$CW$186,MATCH(AM$205,$A$135:$A$186,0),1):INDEX($B$135:$CW$186,MATCH(AM$205,$A$135:$A$186,0),100),$B190:$CW190,"="&amp;"x",$B$133:$CW$133,"="&amp;"Y"),0)</f>
        <v>0</v>
      </c>
      <c r="AN225">
        <f ca="1">IFERROR(SUMIFS(INDEX($B$135:$CW$186,MATCH(AN$205,$A$135:$A$186,0),1):INDEX($B$135:$CW$186,MATCH(AN$205,$A$135:$A$186,0),100),$B190:$CW190,"="&amp;"x",$B$133:$CW$133,"="&amp;"Y"),0)</f>
        <v>0</v>
      </c>
      <c r="AO225">
        <f ca="1">IFERROR(SUMIFS(INDEX($B$135:$CW$186,MATCH(AO$205,$A$135:$A$186,0),1):INDEX($B$135:$CW$186,MATCH(AO$205,$A$135:$A$186,0),100),$B190:$CW190,"="&amp;"x",$B$133:$CW$133,"="&amp;"Y"),0)</f>
        <v>0</v>
      </c>
      <c r="AP225">
        <f ca="1">IFERROR(SUMIFS(INDEX($B$135:$CW$186,MATCH(AP$205,$A$135:$A$186,0),1):INDEX($B$135:$CW$186,MATCH(AP$205,$A$135:$A$186,0),100),$B190:$CW190,"="&amp;"x",$B$133:$CW$133,"="&amp;"Y"),0)</f>
        <v>0</v>
      </c>
      <c r="AQ225">
        <f ca="1">IFERROR(SUMIFS(INDEX($B$135:$CW$186,MATCH(AQ$205,$A$135:$A$186,0),1):INDEX($B$135:$CW$186,MATCH(AQ$205,$A$135:$A$186,0),100),$B190:$CW190,"="&amp;"x",$B$133:$CW$133,"="&amp;"Y"),0)</f>
        <v>0</v>
      </c>
      <c r="AR225">
        <f ca="1">IFERROR(SUMIFS(INDEX($B$135:$CW$186,MATCH(AR$205,$A$135:$A$186,0),1):INDEX($B$135:$CW$186,MATCH(AR$205,$A$135:$A$186,0),100),$B190:$CW190,"="&amp;"x",$B$133:$CW$133,"="&amp;"Y"),0)</f>
        <v>0</v>
      </c>
      <c r="AS225">
        <f ca="1">IFERROR(SUMIFS(INDEX($B$135:$CW$186,MATCH(AS$205,$A$135:$A$186,0),1):INDEX($B$135:$CW$186,MATCH(AS$205,$A$135:$A$186,0),100),$B190:$CW190,"="&amp;"x",$B$133:$CW$133,"="&amp;"Y"),0)</f>
        <v>0</v>
      </c>
      <c r="AT225">
        <f ca="1">IFERROR(SUMIFS(INDEX($B$135:$CW$186,MATCH(AT$205,$A$135:$A$186,0),1):INDEX($B$135:$CW$186,MATCH(AT$205,$A$135:$A$186,0),100),$B190:$CW190,"="&amp;"x",$B$133:$CW$133,"="&amp;"Y"),0)</f>
        <v>0</v>
      </c>
      <c r="AU225">
        <f ca="1">IFERROR(SUMIFS(INDEX($B$135:$CW$186,MATCH(AU$205,$A$135:$A$186,0),1):INDEX($B$135:$CW$186,MATCH(AU$205,$A$135:$A$186,0),100),$B190:$CW190,"="&amp;"x",$B$133:$CW$133,"="&amp;"Y"),0)</f>
        <v>0</v>
      </c>
      <c r="AV225">
        <f ca="1">IFERROR(SUMIFS(INDEX($B$135:$CW$186,MATCH(AV$205,$A$135:$A$186,0),1):INDEX($B$135:$CW$186,MATCH(AV$205,$A$135:$A$186,0),100),$B190:$CW190,"="&amp;"x",$B$133:$CW$133,"="&amp;"Y"),0)</f>
        <v>0</v>
      </c>
      <c r="AW225">
        <f ca="1">IFERROR(SUMIFS(INDEX($B$135:$CW$186,MATCH(AW$205,$A$135:$A$186,0),1):INDEX($B$135:$CW$186,MATCH(AW$205,$A$135:$A$186,0),100),$B190:$CW190,"="&amp;"x",$B$133:$CW$133,"="&amp;"Y"),0)</f>
        <v>0</v>
      </c>
      <c r="AX225">
        <f ca="1">IFERROR(SUMIFS(INDEX($B$135:$CW$186,MATCH(AX$205,$A$135:$A$186,0),1):INDEX($B$135:$CW$186,MATCH(AX$205,$A$135:$A$186,0),100),$B190:$CW190,"="&amp;"x",$B$133:$CW$133,"="&amp;"Y"),0)</f>
        <v>0</v>
      </c>
      <c r="AY225">
        <f ca="1">IFERROR(SUMIFS(INDEX($B$135:$CW$186,MATCH(AY$205,$A$135:$A$186,0),1):INDEX($B$135:$CW$186,MATCH(AY$205,$A$135:$A$186,0),100),$B190:$CW190,"="&amp;"x",$B$133:$CW$133,"="&amp;"Y"),0)</f>
        <v>0</v>
      </c>
      <c r="AZ225">
        <f ca="1">IFERROR(SUMIFS(INDEX($B$135:$CW$186,MATCH(AZ$205,$A$135:$A$186,0),1):INDEX($B$135:$CW$186,MATCH(AZ$205,$A$135:$A$186,0),100),$B190:$CW190,"="&amp;"x",$B$133:$CW$133,"="&amp;"Y"),0)</f>
        <v>0</v>
      </c>
      <c r="BA225">
        <f ca="1">IFERROR(SUMIFS(INDEX($B$135:$CW$186,MATCH(BA$205,$A$135:$A$186,0),1):INDEX($B$135:$CW$186,MATCH(BA$205,$A$135:$A$186,0),100),$B190:$CW190,"="&amp;"x",$B$133:$CW$133,"="&amp;"Y"),0)</f>
        <v>0</v>
      </c>
      <c r="BC225">
        <f t="shared" ref="BC225:BC239" ca="1" si="4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ca="1">IFERROR(SUMIFS(INDEX($B$135:$CW$186,MATCH(B$205,$A$135:$A$186,0),1):INDEX($B$135:$CW$186,MATCH(B$205,$A$135:$A$186,0),100),$B191:$CW191,"="&amp;"x",$B$133:$CW$133,"="&amp;"Y"),0)</f>
        <v>0</v>
      </c>
      <c r="C226">
        <f ca="1">IFERROR(SUMIFS(INDEX($B$135:$CW$186,MATCH(C$205,$A$135:$A$186,0),1):INDEX($B$135:$CW$186,MATCH(C$205,$A$135:$A$186,0),100),$B191:$CW191,"="&amp;"x",$B$133:$CW$133,"="&amp;"Y"),0)</f>
        <v>0</v>
      </c>
      <c r="D226">
        <f ca="1">IFERROR(SUMIFS(INDEX($B$135:$CW$186,MATCH(D$205,$A$135:$A$186,0),1):INDEX($B$135:$CW$186,MATCH(D$205,$A$135:$A$186,0),100),$B191:$CW191,"="&amp;"x",$B$133:$CW$133,"="&amp;"Y"),0)</f>
        <v>0</v>
      </c>
      <c r="E226">
        <f ca="1">IFERROR(SUMIFS(INDEX($B$135:$CW$186,MATCH(E$205,$A$135:$A$186,0),1):INDEX($B$135:$CW$186,MATCH(E$205,$A$135:$A$186,0),100),$B191:$CW191,"="&amp;"x",$B$133:$CW$133,"="&amp;"Y"),0)</f>
        <v>0</v>
      </c>
      <c r="F226">
        <f ca="1">IFERROR(SUMIFS(INDEX($B$135:$CW$186,MATCH(F$205,$A$135:$A$186,0),1):INDEX($B$135:$CW$186,MATCH(F$205,$A$135:$A$186,0),100),$B191:$CW191,"="&amp;"x",$B$133:$CW$133,"="&amp;"Y"),0)</f>
        <v>0</v>
      </c>
      <c r="G226">
        <f ca="1">IFERROR(SUMIFS(INDEX($B$135:$CW$186,MATCH(G$205,$A$135:$A$186,0),1):INDEX($B$135:$CW$186,MATCH(G$205,$A$135:$A$186,0),100),$B191:$CW191,"="&amp;"x",$B$133:$CW$133,"="&amp;"Y"),0)</f>
        <v>0</v>
      </c>
      <c r="H226">
        <f ca="1">IFERROR(SUMIFS(INDEX($B$135:$CW$186,MATCH(H$205,$A$135:$A$186,0),1):INDEX($B$135:$CW$186,MATCH(H$205,$A$135:$A$186,0),100),$B191:$CW191,"="&amp;"x",$B$133:$CW$133,"="&amp;"Y"),0)</f>
        <v>0</v>
      </c>
      <c r="I226">
        <f ca="1">IFERROR(SUMIFS(INDEX($B$135:$CW$186,MATCH(I$205,$A$135:$A$186,0),1):INDEX($B$135:$CW$186,MATCH(I$205,$A$135:$A$186,0),100),$B191:$CW191,"="&amp;"x",$B$133:$CW$133,"="&amp;"Y"),0)</f>
        <v>0</v>
      </c>
      <c r="J226">
        <f ca="1">IFERROR(SUMIFS(INDEX($B$135:$CW$186,MATCH(J$205,$A$135:$A$186,0),1):INDEX($B$135:$CW$186,MATCH(J$205,$A$135:$A$186,0),100),$B191:$CW191,"="&amp;"x",$B$133:$CW$133,"="&amp;"Y"),0)</f>
        <v>0</v>
      </c>
      <c r="K226">
        <f ca="1">IFERROR(SUMIFS(INDEX($B$135:$CW$186,MATCH(K$205,$A$135:$A$186,0),1):INDEX($B$135:$CW$186,MATCH(K$205,$A$135:$A$186,0),100),$B191:$CW191,"="&amp;"x",$B$133:$CW$133,"="&amp;"Y"),0)</f>
        <v>0</v>
      </c>
      <c r="L226">
        <f ca="1">IFERROR(SUMIFS(INDEX($B$135:$CW$186,MATCH(L$205,$A$135:$A$186,0),1):INDEX($B$135:$CW$186,MATCH(L$205,$A$135:$A$186,0),100),$B191:$CW191,"="&amp;"x",$B$133:$CW$133,"="&amp;"Y"),0)</f>
        <v>0</v>
      </c>
      <c r="M226">
        <f ca="1">IFERROR(SUMIFS(INDEX($B$135:$CW$186,MATCH(M$205,$A$135:$A$186,0),1):INDEX($B$135:$CW$186,MATCH(M$205,$A$135:$A$186,0),100),$B191:$CW191,"="&amp;"x",$B$133:$CW$133,"="&amp;"Y"),0)</f>
        <v>0</v>
      </c>
      <c r="N226">
        <f ca="1">IFERROR(SUMIFS(INDEX($B$135:$CW$186,MATCH(N$205,$A$135:$A$186,0),1):INDEX($B$135:$CW$186,MATCH(N$205,$A$135:$A$186,0),100),$B191:$CW191,"="&amp;"x",$B$133:$CW$133,"="&amp;"Y"),0)</f>
        <v>0</v>
      </c>
      <c r="O226">
        <f ca="1">IFERROR(SUMIFS(INDEX($B$135:$CW$186,MATCH(O$205,$A$135:$A$186,0),1):INDEX($B$135:$CW$186,MATCH(O$205,$A$135:$A$186,0),100),$B191:$CW191,"="&amp;"x",$B$133:$CW$133,"="&amp;"Y"),0)</f>
        <v>0</v>
      </c>
      <c r="P226">
        <f ca="1">IFERROR(SUMIFS(INDEX($B$135:$CW$186,MATCH(P$205,$A$135:$A$186,0),1):INDEX($B$135:$CW$186,MATCH(P$205,$A$135:$A$186,0),100),$B191:$CW191,"="&amp;"x",$B$133:$CW$133,"="&amp;"Y"),0)</f>
        <v>0</v>
      </c>
      <c r="Q226">
        <f ca="1">IFERROR(SUMIFS(INDEX($B$135:$CW$186,MATCH(Q$205,$A$135:$A$186,0),1):INDEX($B$135:$CW$186,MATCH(Q$205,$A$135:$A$186,0),100),$B191:$CW191,"="&amp;"x",$B$133:$CW$133,"="&amp;"Y"),0)</f>
        <v>0</v>
      </c>
      <c r="R226">
        <f ca="1">IFERROR(SUMIFS(INDEX($B$135:$CW$186,MATCH(R$205,$A$135:$A$186,0),1):INDEX($B$135:$CW$186,MATCH(R$205,$A$135:$A$186,0),100),$B191:$CW191,"="&amp;"x",$B$133:$CW$133,"="&amp;"Y"),0)</f>
        <v>0</v>
      </c>
      <c r="S226">
        <f ca="1">IFERROR(SUMIFS(INDEX($B$135:$CW$186,MATCH(S$205,$A$135:$A$186,0),1):INDEX($B$135:$CW$186,MATCH(S$205,$A$135:$A$186,0),100),$B191:$CW191,"="&amp;"x",$B$133:$CW$133,"="&amp;"Y"),0)</f>
        <v>0</v>
      </c>
      <c r="T226">
        <f ca="1">IFERROR(SUMIFS(INDEX($B$135:$CW$186,MATCH(T$205,$A$135:$A$186,0),1):INDEX($B$135:$CW$186,MATCH(T$205,$A$135:$A$186,0),100),$B191:$CW191,"="&amp;"x",$B$133:$CW$133,"="&amp;"Y"),0)</f>
        <v>0</v>
      </c>
      <c r="U226">
        <f ca="1">IFERROR(SUMIFS(INDEX($B$135:$CW$186,MATCH(U$205,$A$135:$A$186,0),1):INDEX($B$135:$CW$186,MATCH(U$205,$A$135:$A$186,0),100),$B191:$CW191,"="&amp;"x",$B$133:$CW$133,"="&amp;"Y"),0)</f>
        <v>0</v>
      </c>
      <c r="V226">
        <f ca="1">IFERROR(SUMIFS(INDEX($B$135:$CW$186,MATCH(V$205,$A$135:$A$186,0),1):INDEX($B$135:$CW$186,MATCH(V$205,$A$135:$A$186,0),100),$B191:$CW191,"="&amp;"x",$B$133:$CW$133,"="&amp;"Y"),0)</f>
        <v>0</v>
      </c>
      <c r="W226">
        <f ca="1">IFERROR(SUMIFS(INDEX($B$135:$CW$186,MATCH(W$205,$A$135:$A$186,0),1):INDEX($B$135:$CW$186,MATCH(W$205,$A$135:$A$186,0),100),$B191:$CW191,"="&amp;"x",$B$133:$CW$133,"="&amp;"Y"),0)</f>
        <v>0</v>
      </c>
      <c r="X226">
        <f ca="1">IFERROR(SUMIFS(INDEX($B$135:$CW$186,MATCH(X$205,$A$135:$A$186,0),1):INDEX($B$135:$CW$186,MATCH(X$205,$A$135:$A$186,0),100),$B191:$CW191,"="&amp;"x",$B$133:$CW$133,"="&amp;"Y"),0)</f>
        <v>0</v>
      </c>
      <c r="Y226">
        <f ca="1">IFERROR(SUMIFS(INDEX($B$135:$CW$186,MATCH(Y$205,$A$135:$A$186,0),1):INDEX($B$135:$CW$186,MATCH(Y$205,$A$135:$A$186,0),100),$B191:$CW191,"="&amp;"x",$B$133:$CW$133,"="&amp;"Y"),0)</f>
        <v>0</v>
      </c>
      <c r="Z226">
        <f ca="1">IFERROR(SUMIFS(INDEX($B$135:$CW$186,MATCH(Z$205,$A$135:$A$186,0),1):INDEX($B$135:$CW$186,MATCH(Z$205,$A$135:$A$186,0),100),$B191:$CW191,"="&amp;"x",$B$133:$CW$133,"="&amp;"Y"),0)</f>
        <v>0</v>
      </c>
      <c r="AA226">
        <f ca="1">IFERROR(SUMIFS(INDEX($B$135:$CW$186,MATCH(AA$205,$A$135:$A$186,0),1):INDEX($B$135:$CW$186,MATCH(AA$205,$A$135:$A$186,0),100),$B191:$CW191,"="&amp;"x",$B$133:$CW$133,"="&amp;"Y"),0)</f>
        <v>0</v>
      </c>
      <c r="AB226">
        <f ca="1">IFERROR(SUMIFS(INDEX($B$135:$CW$186,MATCH(AB$205,$A$135:$A$186,0),1):INDEX($B$135:$CW$186,MATCH(AB$205,$A$135:$A$186,0),100),$B191:$CW191,"="&amp;"x",$B$133:$CW$133,"="&amp;"Y"),0)</f>
        <v>0</v>
      </c>
      <c r="AC226">
        <f ca="1">IFERROR(SUMIFS(INDEX($B$135:$CW$186,MATCH(AC$205,$A$135:$A$186,0),1):INDEX($B$135:$CW$186,MATCH(AC$205,$A$135:$A$186,0),100),$B191:$CW191,"="&amp;"x",$B$133:$CW$133,"="&amp;"Y"),0)</f>
        <v>0</v>
      </c>
      <c r="AD226">
        <f ca="1">IFERROR(SUMIFS(INDEX($B$135:$CW$186,MATCH(AD$205,$A$135:$A$186,0),1):INDEX($B$135:$CW$186,MATCH(AD$205,$A$135:$A$186,0),100),$B191:$CW191,"="&amp;"x",$B$133:$CW$133,"="&amp;"Y"),0)</f>
        <v>0</v>
      </c>
      <c r="AE226">
        <f ca="1">IFERROR(SUMIFS(INDEX($B$135:$CW$186,MATCH(AE$205,$A$135:$A$186,0),1):INDEX($B$135:$CW$186,MATCH(AE$205,$A$135:$A$186,0),100),$B191:$CW191,"="&amp;"x",$B$133:$CW$133,"="&amp;"Y"),0)</f>
        <v>0</v>
      </c>
      <c r="AF226">
        <f ca="1">IFERROR(SUMIFS(INDEX($B$135:$CW$186,MATCH(AF$205,$A$135:$A$186,0),1):INDEX($B$135:$CW$186,MATCH(AF$205,$A$135:$A$186,0),100),$B191:$CW191,"="&amp;"x",$B$133:$CW$133,"="&amp;"Y"),0)</f>
        <v>0</v>
      </c>
      <c r="AG226">
        <f ca="1">IFERROR(SUMIFS(INDEX($B$135:$CW$186,MATCH(AG$205,$A$135:$A$186,0),1):INDEX($B$135:$CW$186,MATCH(AG$205,$A$135:$A$186,0),100),$B191:$CW191,"="&amp;"x",$B$133:$CW$133,"="&amp;"Y"),0)</f>
        <v>0</v>
      </c>
      <c r="AH226">
        <f ca="1">IFERROR(SUMIFS(INDEX($B$135:$CW$186,MATCH(AH$205,$A$135:$A$186,0),1):INDEX($B$135:$CW$186,MATCH(AH$205,$A$135:$A$186,0),100),$B191:$CW191,"="&amp;"x",$B$133:$CW$133,"="&amp;"Y"),0)</f>
        <v>0</v>
      </c>
      <c r="AI226">
        <f ca="1">IFERROR(SUMIFS(INDEX($B$135:$CW$186,MATCH(AI$205,$A$135:$A$186,0),1):INDEX($B$135:$CW$186,MATCH(AI$205,$A$135:$A$186,0),100),$B191:$CW191,"="&amp;"x",$B$133:$CW$133,"="&amp;"Y"),0)</f>
        <v>0</v>
      </c>
      <c r="AJ226">
        <f ca="1">IFERROR(SUMIFS(INDEX($B$135:$CW$186,MATCH(AJ$205,$A$135:$A$186,0),1):INDEX($B$135:$CW$186,MATCH(AJ$205,$A$135:$A$186,0),100),$B191:$CW191,"="&amp;"x",$B$133:$CW$133,"="&amp;"Y"),0)</f>
        <v>0</v>
      </c>
      <c r="AK226">
        <f ca="1">IFERROR(SUMIFS(INDEX($B$135:$CW$186,MATCH(AK$205,$A$135:$A$186,0),1):INDEX($B$135:$CW$186,MATCH(AK$205,$A$135:$A$186,0),100),$B191:$CW191,"="&amp;"x",$B$133:$CW$133,"="&amp;"Y"),0)</f>
        <v>0</v>
      </c>
      <c r="AL226">
        <f ca="1">IFERROR(SUMIFS(INDEX($B$135:$CW$186,MATCH(AL$205,$A$135:$A$186,0),1):INDEX($B$135:$CW$186,MATCH(AL$205,$A$135:$A$186,0),100),$B191:$CW191,"="&amp;"x",$B$133:$CW$133,"="&amp;"Y"),0)</f>
        <v>0</v>
      </c>
      <c r="AM226">
        <f ca="1">IFERROR(SUMIFS(INDEX($B$135:$CW$186,MATCH(AM$205,$A$135:$A$186,0),1):INDEX($B$135:$CW$186,MATCH(AM$205,$A$135:$A$186,0),100),$B191:$CW191,"="&amp;"x",$B$133:$CW$133,"="&amp;"Y"),0)</f>
        <v>0</v>
      </c>
      <c r="AN226">
        <f ca="1">IFERROR(SUMIFS(INDEX($B$135:$CW$186,MATCH(AN$205,$A$135:$A$186,0),1):INDEX($B$135:$CW$186,MATCH(AN$205,$A$135:$A$186,0),100),$B191:$CW191,"="&amp;"x",$B$133:$CW$133,"="&amp;"Y"),0)</f>
        <v>0</v>
      </c>
      <c r="AO226">
        <f ca="1">IFERROR(SUMIFS(INDEX($B$135:$CW$186,MATCH(AO$205,$A$135:$A$186,0),1):INDEX($B$135:$CW$186,MATCH(AO$205,$A$135:$A$186,0),100),$B191:$CW191,"="&amp;"x",$B$133:$CW$133,"="&amp;"Y"),0)</f>
        <v>0</v>
      </c>
      <c r="AP226">
        <f ca="1">IFERROR(SUMIFS(INDEX($B$135:$CW$186,MATCH(AP$205,$A$135:$A$186,0),1):INDEX($B$135:$CW$186,MATCH(AP$205,$A$135:$A$186,0),100),$B191:$CW191,"="&amp;"x",$B$133:$CW$133,"="&amp;"Y"),0)</f>
        <v>0</v>
      </c>
      <c r="AQ226">
        <f ca="1">IFERROR(SUMIFS(INDEX($B$135:$CW$186,MATCH(AQ$205,$A$135:$A$186,0),1):INDEX($B$135:$CW$186,MATCH(AQ$205,$A$135:$A$186,0),100),$B191:$CW191,"="&amp;"x",$B$133:$CW$133,"="&amp;"Y"),0)</f>
        <v>0</v>
      </c>
      <c r="AR226">
        <f ca="1">IFERROR(SUMIFS(INDEX($B$135:$CW$186,MATCH(AR$205,$A$135:$A$186,0),1):INDEX($B$135:$CW$186,MATCH(AR$205,$A$135:$A$186,0),100),$B191:$CW191,"="&amp;"x",$B$133:$CW$133,"="&amp;"Y"),0)</f>
        <v>0</v>
      </c>
      <c r="AS226">
        <f ca="1">IFERROR(SUMIFS(INDEX($B$135:$CW$186,MATCH(AS$205,$A$135:$A$186,0),1):INDEX($B$135:$CW$186,MATCH(AS$205,$A$135:$A$186,0),100),$B191:$CW191,"="&amp;"x",$B$133:$CW$133,"="&amp;"Y"),0)</f>
        <v>0</v>
      </c>
      <c r="AT226">
        <f ca="1">IFERROR(SUMIFS(INDEX($B$135:$CW$186,MATCH(AT$205,$A$135:$A$186,0),1):INDEX($B$135:$CW$186,MATCH(AT$205,$A$135:$A$186,0),100),$B191:$CW191,"="&amp;"x",$B$133:$CW$133,"="&amp;"Y"),0)</f>
        <v>0</v>
      </c>
      <c r="AU226">
        <f ca="1">IFERROR(SUMIFS(INDEX($B$135:$CW$186,MATCH(AU$205,$A$135:$A$186,0),1):INDEX($B$135:$CW$186,MATCH(AU$205,$A$135:$A$186,0),100),$B191:$CW191,"="&amp;"x",$B$133:$CW$133,"="&amp;"Y"),0)</f>
        <v>0</v>
      </c>
      <c r="AV226">
        <f ca="1">IFERROR(SUMIFS(INDEX($B$135:$CW$186,MATCH(AV$205,$A$135:$A$186,0),1):INDEX($B$135:$CW$186,MATCH(AV$205,$A$135:$A$186,0),100),$B191:$CW191,"="&amp;"x",$B$133:$CW$133,"="&amp;"Y"),0)</f>
        <v>0</v>
      </c>
      <c r="AW226">
        <f ca="1">IFERROR(SUMIFS(INDEX($B$135:$CW$186,MATCH(AW$205,$A$135:$A$186,0),1):INDEX($B$135:$CW$186,MATCH(AW$205,$A$135:$A$186,0),100),$B191:$CW191,"="&amp;"x",$B$133:$CW$133,"="&amp;"Y"),0)</f>
        <v>0</v>
      </c>
      <c r="AX226">
        <f ca="1">IFERROR(SUMIFS(INDEX($B$135:$CW$186,MATCH(AX$205,$A$135:$A$186,0),1):INDEX($B$135:$CW$186,MATCH(AX$205,$A$135:$A$186,0),100),$B191:$CW191,"="&amp;"x",$B$133:$CW$133,"="&amp;"Y"),0)</f>
        <v>0</v>
      </c>
      <c r="AY226">
        <f ca="1">IFERROR(SUMIFS(INDEX($B$135:$CW$186,MATCH(AY$205,$A$135:$A$186,0),1):INDEX($B$135:$CW$186,MATCH(AY$205,$A$135:$A$186,0),100),$B191:$CW191,"="&amp;"x",$B$133:$CW$133,"="&amp;"Y"),0)</f>
        <v>0</v>
      </c>
      <c r="AZ226">
        <f ca="1">IFERROR(SUMIFS(INDEX($B$135:$CW$186,MATCH(AZ$205,$A$135:$A$186,0),1):INDEX($B$135:$CW$186,MATCH(AZ$205,$A$135:$A$186,0),100),$B191:$CW191,"="&amp;"x",$B$133:$CW$133,"="&amp;"Y"),0)</f>
        <v>0</v>
      </c>
      <c r="BA226">
        <f ca="1">IFERROR(SUMIFS(INDEX($B$135:$CW$186,MATCH(BA$205,$A$135:$A$186,0),1):INDEX($B$135:$CW$186,MATCH(BA$205,$A$135:$A$186,0),100),$B191:$CW191,"="&amp;"x",$B$133:$CW$133,"="&amp;"Y"),0)</f>
        <v>0</v>
      </c>
      <c r="BC226">
        <f t="shared" ca="1" si="4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ca="1">IFERROR(SUMIFS(INDEX($B$135:$CW$186,MATCH(B$205,$A$135:$A$186,0),1):INDEX($B$135:$CW$186,MATCH(B$205,$A$135:$A$186,0),100),$B192:$CW192,"="&amp;"x",$B$133:$CW$133,"="&amp;"Y"),0)</f>
        <v>0</v>
      </c>
      <c r="C227">
        <f ca="1">IFERROR(SUMIFS(INDEX($B$135:$CW$186,MATCH(C$205,$A$135:$A$186,0),1):INDEX($B$135:$CW$186,MATCH(C$205,$A$135:$A$186,0),100),$B192:$CW192,"="&amp;"x",$B$133:$CW$133,"="&amp;"Y"),0)</f>
        <v>0</v>
      </c>
      <c r="D227">
        <f ca="1">IFERROR(SUMIFS(INDEX($B$135:$CW$186,MATCH(D$205,$A$135:$A$186,0),1):INDEX($B$135:$CW$186,MATCH(D$205,$A$135:$A$186,0),100),$B192:$CW192,"="&amp;"x",$B$133:$CW$133,"="&amp;"Y"),0)</f>
        <v>0</v>
      </c>
      <c r="E227">
        <f ca="1">IFERROR(SUMIFS(INDEX($B$135:$CW$186,MATCH(E$205,$A$135:$A$186,0),1):INDEX($B$135:$CW$186,MATCH(E$205,$A$135:$A$186,0),100),$B192:$CW192,"="&amp;"x",$B$133:$CW$133,"="&amp;"Y"),0)</f>
        <v>0</v>
      </c>
      <c r="F227">
        <f ca="1">IFERROR(SUMIFS(INDEX($B$135:$CW$186,MATCH(F$205,$A$135:$A$186,0),1):INDEX($B$135:$CW$186,MATCH(F$205,$A$135:$A$186,0),100),$B192:$CW192,"="&amp;"x",$B$133:$CW$133,"="&amp;"Y"),0)</f>
        <v>0</v>
      </c>
      <c r="G227">
        <f ca="1">IFERROR(SUMIFS(INDEX($B$135:$CW$186,MATCH(G$205,$A$135:$A$186,0),1):INDEX($B$135:$CW$186,MATCH(G$205,$A$135:$A$186,0),100),$B192:$CW192,"="&amp;"x",$B$133:$CW$133,"="&amp;"Y"),0)</f>
        <v>0</v>
      </c>
      <c r="H227">
        <f ca="1">IFERROR(SUMIFS(INDEX($B$135:$CW$186,MATCH(H$205,$A$135:$A$186,0),1):INDEX($B$135:$CW$186,MATCH(H$205,$A$135:$A$186,0),100),$B192:$CW192,"="&amp;"x",$B$133:$CW$133,"="&amp;"Y"),0)</f>
        <v>0</v>
      </c>
      <c r="I227">
        <f ca="1">IFERROR(SUMIFS(INDEX($B$135:$CW$186,MATCH(I$205,$A$135:$A$186,0),1):INDEX($B$135:$CW$186,MATCH(I$205,$A$135:$A$186,0),100),$B192:$CW192,"="&amp;"x",$B$133:$CW$133,"="&amp;"Y"),0)</f>
        <v>0</v>
      </c>
      <c r="J227">
        <f ca="1">IFERROR(SUMIFS(INDEX($B$135:$CW$186,MATCH(J$205,$A$135:$A$186,0),1):INDEX($B$135:$CW$186,MATCH(J$205,$A$135:$A$186,0),100),$B192:$CW192,"="&amp;"x",$B$133:$CW$133,"="&amp;"Y"),0)</f>
        <v>0</v>
      </c>
      <c r="K227">
        <f ca="1">IFERROR(SUMIFS(INDEX($B$135:$CW$186,MATCH(K$205,$A$135:$A$186,0),1):INDEX($B$135:$CW$186,MATCH(K$205,$A$135:$A$186,0),100),$B192:$CW192,"="&amp;"x",$B$133:$CW$133,"="&amp;"Y"),0)</f>
        <v>0</v>
      </c>
      <c r="L227">
        <f ca="1">IFERROR(SUMIFS(INDEX($B$135:$CW$186,MATCH(L$205,$A$135:$A$186,0),1):INDEX($B$135:$CW$186,MATCH(L$205,$A$135:$A$186,0),100),$B192:$CW192,"="&amp;"x",$B$133:$CW$133,"="&amp;"Y"),0)</f>
        <v>0</v>
      </c>
      <c r="M227">
        <f ca="1">IFERROR(SUMIFS(INDEX($B$135:$CW$186,MATCH(M$205,$A$135:$A$186,0),1):INDEX($B$135:$CW$186,MATCH(M$205,$A$135:$A$186,0),100),$B192:$CW192,"="&amp;"x",$B$133:$CW$133,"="&amp;"Y"),0)</f>
        <v>0</v>
      </c>
      <c r="N227">
        <f ca="1">IFERROR(SUMIFS(INDEX($B$135:$CW$186,MATCH(N$205,$A$135:$A$186,0),1):INDEX($B$135:$CW$186,MATCH(N$205,$A$135:$A$186,0),100),$B192:$CW192,"="&amp;"x",$B$133:$CW$133,"="&amp;"Y"),0)</f>
        <v>0</v>
      </c>
      <c r="O227">
        <f ca="1">IFERROR(SUMIFS(INDEX($B$135:$CW$186,MATCH(O$205,$A$135:$A$186,0),1):INDEX($B$135:$CW$186,MATCH(O$205,$A$135:$A$186,0),100),$B192:$CW192,"="&amp;"x",$B$133:$CW$133,"="&amp;"Y"),0)</f>
        <v>0</v>
      </c>
      <c r="P227">
        <f ca="1">IFERROR(SUMIFS(INDEX($B$135:$CW$186,MATCH(P$205,$A$135:$A$186,0),1):INDEX($B$135:$CW$186,MATCH(P$205,$A$135:$A$186,0),100),$B192:$CW192,"="&amp;"x",$B$133:$CW$133,"="&amp;"Y"),0)</f>
        <v>0</v>
      </c>
      <c r="Q227">
        <f ca="1">IFERROR(SUMIFS(INDEX($B$135:$CW$186,MATCH(Q$205,$A$135:$A$186,0),1):INDEX($B$135:$CW$186,MATCH(Q$205,$A$135:$A$186,0),100),$B192:$CW192,"="&amp;"x",$B$133:$CW$133,"="&amp;"Y"),0)</f>
        <v>0</v>
      </c>
      <c r="R227">
        <f ca="1">IFERROR(SUMIFS(INDEX($B$135:$CW$186,MATCH(R$205,$A$135:$A$186,0),1):INDEX($B$135:$CW$186,MATCH(R$205,$A$135:$A$186,0),100),$B192:$CW192,"="&amp;"x",$B$133:$CW$133,"="&amp;"Y"),0)</f>
        <v>0</v>
      </c>
      <c r="S227">
        <f ca="1">IFERROR(SUMIFS(INDEX($B$135:$CW$186,MATCH(S$205,$A$135:$A$186,0),1):INDEX($B$135:$CW$186,MATCH(S$205,$A$135:$A$186,0),100),$B192:$CW192,"="&amp;"x",$B$133:$CW$133,"="&amp;"Y"),0)</f>
        <v>0</v>
      </c>
      <c r="T227">
        <f ca="1">IFERROR(SUMIFS(INDEX($B$135:$CW$186,MATCH(T$205,$A$135:$A$186,0),1):INDEX($B$135:$CW$186,MATCH(T$205,$A$135:$A$186,0),100),$B192:$CW192,"="&amp;"x",$B$133:$CW$133,"="&amp;"Y"),0)</f>
        <v>0</v>
      </c>
      <c r="U227">
        <f ca="1">IFERROR(SUMIFS(INDEX($B$135:$CW$186,MATCH(U$205,$A$135:$A$186,0),1):INDEX($B$135:$CW$186,MATCH(U$205,$A$135:$A$186,0),100),$B192:$CW192,"="&amp;"x",$B$133:$CW$133,"="&amp;"Y"),0)</f>
        <v>0</v>
      </c>
      <c r="V227">
        <f ca="1">IFERROR(SUMIFS(INDEX($B$135:$CW$186,MATCH(V$205,$A$135:$A$186,0),1):INDEX($B$135:$CW$186,MATCH(V$205,$A$135:$A$186,0),100),$B192:$CW192,"="&amp;"x",$B$133:$CW$133,"="&amp;"Y"),0)</f>
        <v>0</v>
      </c>
      <c r="W227">
        <f ca="1">IFERROR(SUMIFS(INDEX($B$135:$CW$186,MATCH(W$205,$A$135:$A$186,0),1):INDEX($B$135:$CW$186,MATCH(W$205,$A$135:$A$186,0),100),$B192:$CW192,"="&amp;"x",$B$133:$CW$133,"="&amp;"Y"),0)</f>
        <v>0</v>
      </c>
      <c r="X227">
        <f ca="1">IFERROR(SUMIFS(INDEX($B$135:$CW$186,MATCH(X$205,$A$135:$A$186,0),1):INDEX($B$135:$CW$186,MATCH(X$205,$A$135:$A$186,0),100),$B192:$CW192,"="&amp;"x",$B$133:$CW$133,"="&amp;"Y"),0)</f>
        <v>0</v>
      </c>
      <c r="Y227">
        <f ca="1">IFERROR(SUMIFS(INDEX($B$135:$CW$186,MATCH(Y$205,$A$135:$A$186,0),1):INDEX($B$135:$CW$186,MATCH(Y$205,$A$135:$A$186,0),100),$B192:$CW192,"="&amp;"x",$B$133:$CW$133,"="&amp;"Y"),0)</f>
        <v>0</v>
      </c>
      <c r="Z227">
        <f ca="1">IFERROR(SUMIFS(INDEX($B$135:$CW$186,MATCH(Z$205,$A$135:$A$186,0),1):INDEX($B$135:$CW$186,MATCH(Z$205,$A$135:$A$186,0),100),$B192:$CW192,"="&amp;"x",$B$133:$CW$133,"="&amp;"Y"),0)</f>
        <v>0</v>
      </c>
      <c r="AA227">
        <f ca="1">IFERROR(SUMIFS(INDEX($B$135:$CW$186,MATCH(AA$205,$A$135:$A$186,0),1):INDEX($B$135:$CW$186,MATCH(AA$205,$A$135:$A$186,0),100),$B192:$CW192,"="&amp;"x",$B$133:$CW$133,"="&amp;"Y"),0)</f>
        <v>0</v>
      </c>
      <c r="AB227">
        <f ca="1">IFERROR(SUMIFS(INDEX($B$135:$CW$186,MATCH(AB$205,$A$135:$A$186,0),1):INDEX($B$135:$CW$186,MATCH(AB$205,$A$135:$A$186,0),100),$B192:$CW192,"="&amp;"x",$B$133:$CW$133,"="&amp;"Y"),0)</f>
        <v>0</v>
      </c>
      <c r="AC227">
        <f ca="1">IFERROR(SUMIFS(INDEX($B$135:$CW$186,MATCH(AC$205,$A$135:$A$186,0),1):INDEX($B$135:$CW$186,MATCH(AC$205,$A$135:$A$186,0),100),$B192:$CW192,"="&amp;"x",$B$133:$CW$133,"="&amp;"Y"),0)</f>
        <v>0</v>
      </c>
      <c r="AD227">
        <f ca="1">IFERROR(SUMIFS(INDEX($B$135:$CW$186,MATCH(AD$205,$A$135:$A$186,0),1):INDEX($B$135:$CW$186,MATCH(AD$205,$A$135:$A$186,0),100),$B192:$CW192,"="&amp;"x",$B$133:$CW$133,"="&amp;"Y"),0)</f>
        <v>0</v>
      </c>
      <c r="AE227">
        <f ca="1">IFERROR(SUMIFS(INDEX($B$135:$CW$186,MATCH(AE$205,$A$135:$A$186,0),1):INDEX($B$135:$CW$186,MATCH(AE$205,$A$135:$A$186,0),100),$B192:$CW192,"="&amp;"x",$B$133:$CW$133,"="&amp;"Y"),0)</f>
        <v>0</v>
      </c>
      <c r="AF227">
        <f ca="1">IFERROR(SUMIFS(INDEX($B$135:$CW$186,MATCH(AF$205,$A$135:$A$186,0),1):INDEX($B$135:$CW$186,MATCH(AF$205,$A$135:$A$186,0),100),$B192:$CW192,"="&amp;"x",$B$133:$CW$133,"="&amp;"Y"),0)</f>
        <v>0</v>
      </c>
      <c r="AG227">
        <f ca="1">IFERROR(SUMIFS(INDEX($B$135:$CW$186,MATCH(AG$205,$A$135:$A$186,0),1):INDEX($B$135:$CW$186,MATCH(AG$205,$A$135:$A$186,0),100),$B192:$CW192,"="&amp;"x",$B$133:$CW$133,"="&amp;"Y"),0)</f>
        <v>0</v>
      </c>
      <c r="AH227">
        <f ca="1">IFERROR(SUMIFS(INDEX($B$135:$CW$186,MATCH(AH$205,$A$135:$A$186,0),1):INDEX($B$135:$CW$186,MATCH(AH$205,$A$135:$A$186,0),100),$B192:$CW192,"="&amp;"x",$B$133:$CW$133,"="&amp;"Y"),0)</f>
        <v>0</v>
      </c>
      <c r="AI227">
        <f ca="1">IFERROR(SUMIFS(INDEX($B$135:$CW$186,MATCH(AI$205,$A$135:$A$186,0),1):INDEX($B$135:$CW$186,MATCH(AI$205,$A$135:$A$186,0),100),$B192:$CW192,"="&amp;"x",$B$133:$CW$133,"="&amp;"Y"),0)</f>
        <v>0</v>
      </c>
      <c r="AJ227">
        <f ca="1">IFERROR(SUMIFS(INDEX($B$135:$CW$186,MATCH(AJ$205,$A$135:$A$186,0),1):INDEX($B$135:$CW$186,MATCH(AJ$205,$A$135:$A$186,0),100),$B192:$CW192,"="&amp;"x",$B$133:$CW$133,"="&amp;"Y"),0)</f>
        <v>0</v>
      </c>
      <c r="AK227">
        <f ca="1">IFERROR(SUMIFS(INDEX($B$135:$CW$186,MATCH(AK$205,$A$135:$A$186,0),1):INDEX($B$135:$CW$186,MATCH(AK$205,$A$135:$A$186,0),100),$B192:$CW192,"="&amp;"x",$B$133:$CW$133,"="&amp;"Y"),0)</f>
        <v>0</v>
      </c>
      <c r="AL227">
        <f ca="1">IFERROR(SUMIFS(INDEX($B$135:$CW$186,MATCH(AL$205,$A$135:$A$186,0),1):INDEX($B$135:$CW$186,MATCH(AL$205,$A$135:$A$186,0),100),$B192:$CW192,"="&amp;"x",$B$133:$CW$133,"="&amp;"Y"),0)</f>
        <v>0</v>
      </c>
      <c r="AM227">
        <f ca="1">IFERROR(SUMIFS(INDEX($B$135:$CW$186,MATCH(AM$205,$A$135:$A$186,0),1):INDEX($B$135:$CW$186,MATCH(AM$205,$A$135:$A$186,0),100),$B192:$CW192,"="&amp;"x",$B$133:$CW$133,"="&amp;"Y"),0)</f>
        <v>0</v>
      </c>
      <c r="AN227">
        <f ca="1">IFERROR(SUMIFS(INDEX($B$135:$CW$186,MATCH(AN$205,$A$135:$A$186,0),1):INDEX($B$135:$CW$186,MATCH(AN$205,$A$135:$A$186,0),100),$B192:$CW192,"="&amp;"x",$B$133:$CW$133,"="&amp;"Y"),0)</f>
        <v>0</v>
      </c>
      <c r="AO227">
        <f ca="1">IFERROR(SUMIFS(INDEX($B$135:$CW$186,MATCH(AO$205,$A$135:$A$186,0),1):INDEX($B$135:$CW$186,MATCH(AO$205,$A$135:$A$186,0),100),$B192:$CW192,"="&amp;"x",$B$133:$CW$133,"="&amp;"Y"),0)</f>
        <v>0</v>
      </c>
      <c r="AP227">
        <f ca="1">IFERROR(SUMIFS(INDEX($B$135:$CW$186,MATCH(AP$205,$A$135:$A$186,0),1):INDEX($B$135:$CW$186,MATCH(AP$205,$A$135:$A$186,0),100),$B192:$CW192,"="&amp;"x",$B$133:$CW$133,"="&amp;"Y"),0)</f>
        <v>0</v>
      </c>
      <c r="AQ227">
        <f ca="1">IFERROR(SUMIFS(INDEX($B$135:$CW$186,MATCH(AQ$205,$A$135:$A$186,0),1):INDEX($B$135:$CW$186,MATCH(AQ$205,$A$135:$A$186,0),100),$B192:$CW192,"="&amp;"x",$B$133:$CW$133,"="&amp;"Y"),0)</f>
        <v>0</v>
      </c>
      <c r="AR227">
        <f ca="1">IFERROR(SUMIFS(INDEX($B$135:$CW$186,MATCH(AR$205,$A$135:$A$186,0),1):INDEX($B$135:$CW$186,MATCH(AR$205,$A$135:$A$186,0),100),$B192:$CW192,"="&amp;"x",$B$133:$CW$133,"="&amp;"Y"),0)</f>
        <v>0</v>
      </c>
      <c r="AS227">
        <f ca="1">IFERROR(SUMIFS(INDEX($B$135:$CW$186,MATCH(AS$205,$A$135:$A$186,0),1):INDEX($B$135:$CW$186,MATCH(AS$205,$A$135:$A$186,0),100),$B192:$CW192,"="&amp;"x",$B$133:$CW$133,"="&amp;"Y"),0)</f>
        <v>0</v>
      </c>
      <c r="AT227">
        <f ca="1">IFERROR(SUMIFS(INDEX($B$135:$CW$186,MATCH(AT$205,$A$135:$A$186,0),1):INDEX($B$135:$CW$186,MATCH(AT$205,$A$135:$A$186,0),100),$B192:$CW192,"="&amp;"x",$B$133:$CW$133,"="&amp;"Y"),0)</f>
        <v>0</v>
      </c>
      <c r="AU227">
        <f ca="1">IFERROR(SUMIFS(INDEX($B$135:$CW$186,MATCH(AU$205,$A$135:$A$186,0),1):INDEX($B$135:$CW$186,MATCH(AU$205,$A$135:$A$186,0),100),$B192:$CW192,"="&amp;"x",$B$133:$CW$133,"="&amp;"Y"),0)</f>
        <v>0</v>
      </c>
      <c r="AV227">
        <f ca="1">IFERROR(SUMIFS(INDEX($B$135:$CW$186,MATCH(AV$205,$A$135:$A$186,0),1):INDEX($B$135:$CW$186,MATCH(AV$205,$A$135:$A$186,0),100),$B192:$CW192,"="&amp;"x",$B$133:$CW$133,"="&amp;"Y"),0)</f>
        <v>0</v>
      </c>
      <c r="AW227">
        <f ca="1">IFERROR(SUMIFS(INDEX($B$135:$CW$186,MATCH(AW$205,$A$135:$A$186,0),1):INDEX($B$135:$CW$186,MATCH(AW$205,$A$135:$A$186,0),100),$B192:$CW192,"="&amp;"x",$B$133:$CW$133,"="&amp;"Y"),0)</f>
        <v>0</v>
      </c>
      <c r="AX227">
        <f ca="1">IFERROR(SUMIFS(INDEX($B$135:$CW$186,MATCH(AX$205,$A$135:$A$186,0),1):INDEX($B$135:$CW$186,MATCH(AX$205,$A$135:$A$186,0),100),$B192:$CW192,"="&amp;"x",$B$133:$CW$133,"="&amp;"Y"),0)</f>
        <v>0</v>
      </c>
      <c r="AY227">
        <f ca="1">IFERROR(SUMIFS(INDEX($B$135:$CW$186,MATCH(AY$205,$A$135:$A$186,0),1):INDEX($B$135:$CW$186,MATCH(AY$205,$A$135:$A$186,0),100),$B192:$CW192,"="&amp;"x",$B$133:$CW$133,"="&amp;"Y"),0)</f>
        <v>0</v>
      </c>
      <c r="AZ227">
        <f ca="1">IFERROR(SUMIFS(INDEX($B$135:$CW$186,MATCH(AZ$205,$A$135:$A$186,0),1):INDEX($B$135:$CW$186,MATCH(AZ$205,$A$135:$A$186,0),100),$B192:$CW192,"="&amp;"x",$B$133:$CW$133,"="&amp;"Y"),0)</f>
        <v>0</v>
      </c>
      <c r="BA227">
        <f ca="1">IFERROR(SUMIFS(INDEX($B$135:$CW$186,MATCH(BA$205,$A$135:$A$186,0),1):INDEX($B$135:$CW$186,MATCH(BA$205,$A$135:$A$186,0),100),$B192:$CW192,"="&amp;"x",$B$133:$CW$133,"="&amp;"Y"),0)</f>
        <v>0</v>
      </c>
      <c r="BC227">
        <f t="shared" ca="1" si="4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ca="1">IFERROR(SUMIFS(INDEX($B$135:$CW$186,MATCH(B$205,$A$135:$A$186,0),1):INDEX($B$135:$CW$186,MATCH(B$205,$A$135:$A$186,0),100),$B193:$CW193,"="&amp;"x",$B$133:$CW$133,"="&amp;"Y"),0)</f>
        <v>0</v>
      </c>
      <c r="C228">
        <f ca="1">IFERROR(SUMIFS(INDEX($B$135:$CW$186,MATCH(C$205,$A$135:$A$186,0),1):INDEX($B$135:$CW$186,MATCH(C$205,$A$135:$A$186,0),100),$B193:$CW193,"="&amp;"x",$B$133:$CW$133,"="&amp;"Y"),0)</f>
        <v>0</v>
      </c>
      <c r="D228">
        <f ca="1">IFERROR(SUMIFS(INDEX($B$135:$CW$186,MATCH(D$205,$A$135:$A$186,0),1):INDEX($B$135:$CW$186,MATCH(D$205,$A$135:$A$186,0),100),$B193:$CW193,"="&amp;"x",$B$133:$CW$133,"="&amp;"Y"),0)</f>
        <v>0</v>
      </c>
      <c r="E228">
        <f ca="1">IFERROR(SUMIFS(INDEX($B$135:$CW$186,MATCH(E$205,$A$135:$A$186,0),1):INDEX($B$135:$CW$186,MATCH(E$205,$A$135:$A$186,0),100),$B193:$CW193,"="&amp;"x",$B$133:$CW$133,"="&amp;"Y"),0)</f>
        <v>0</v>
      </c>
      <c r="F228">
        <f ca="1">IFERROR(SUMIFS(INDEX($B$135:$CW$186,MATCH(F$205,$A$135:$A$186,0),1):INDEX($B$135:$CW$186,MATCH(F$205,$A$135:$A$186,0),100),$B193:$CW193,"="&amp;"x",$B$133:$CW$133,"="&amp;"Y"),0)</f>
        <v>0</v>
      </c>
      <c r="G228">
        <f ca="1">IFERROR(SUMIFS(INDEX($B$135:$CW$186,MATCH(G$205,$A$135:$A$186,0),1):INDEX($B$135:$CW$186,MATCH(G$205,$A$135:$A$186,0),100),$B193:$CW193,"="&amp;"x",$B$133:$CW$133,"="&amp;"Y"),0)</f>
        <v>0</v>
      </c>
      <c r="H228">
        <f ca="1">IFERROR(SUMIFS(INDEX($B$135:$CW$186,MATCH(H$205,$A$135:$A$186,0),1):INDEX($B$135:$CW$186,MATCH(H$205,$A$135:$A$186,0),100),$B193:$CW193,"="&amp;"x",$B$133:$CW$133,"="&amp;"Y"),0)</f>
        <v>0</v>
      </c>
      <c r="I228">
        <f ca="1">IFERROR(SUMIFS(INDEX($B$135:$CW$186,MATCH(I$205,$A$135:$A$186,0),1):INDEX($B$135:$CW$186,MATCH(I$205,$A$135:$A$186,0),100),$B193:$CW193,"="&amp;"x",$B$133:$CW$133,"="&amp;"Y"),0)</f>
        <v>0</v>
      </c>
      <c r="J228">
        <f ca="1">IFERROR(SUMIFS(INDEX($B$135:$CW$186,MATCH(J$205,$A$135:$A$186,0),1):INDEX($B$135:$CW$186,MATCH(J$205,$A$135:$A$186,0),100),$B193:$CW193,"="&amp;"x",$B$133:$CW$133,"="&amp;"Y"),0)</f>
        <v>0</v>
      </c>
      <c r="K228">
        <f ca="1">IFERROR(SUMIFS(INDEX($B$135:$CW$186,MATCH(K$205,$A$135:$A$186,0),1):INDEX($B$135:$CW$186,MATCH(K$205,$A$135:$A$186,0),100),$B193:$CW193,"="&amp;"x",$B$133:$CW$133,"="&amp;"Y"),0)</f>
        <v>0</v>
      </c>
      <c r="L228">
        <f ca="1">IFERROR(SUMIFS(INDEX($B$135:$CW$186,MATCH(L$205,$A$135:$A$186,0),1):INDEX($B$135:$CW$186,MATCH(L$205,$A$135:$A$186,0),100),$B193:$CW193,"="&amp;"x",$B$133:$CW$133,"="&amp;"Y"),0)</f>
        <v>0</v>
      </c>
      <c r="M228">
        <f ca="1">IFERROR(SUMIFS(INDEX($B$135:$CW$186,MATCH(M$205,$A$135:$A$186,0),1):INDEX($B$135:$CW$186,MATCH(M$205,$A$135:$A$186,0),100),$B193:$CW193,"="&amp;"x",$B$133:$CW$133,"="&amp;"Y"),0)</f>
        <v>0</v>
      </c>
      <c r="N228">
        <f ca="1">IFERROR(SUMIFS(INDEX($B$135:$CW$186,MATCH(N$205,$A$135:$A$186,0),1):INDEX($B$135:$CW$186,MATCH(N$205,$A$135:$A$186,0),100),$B193:$CW193,"="&amp;"x",$B$133:$CW$133,"="&amp;"Y"),0)</f>
        <v>0</v>
      </c>
      <c r="O228">
        <f ca="1">IFERROR(SUMIFS(INDEX($B$135:$CW$186,MATCH(O$205,$A$135:$A$186,0),1):INDEX($B$135:$CW$186,MATCH(O$205,$A$135:$A$186,0),100),$B193:$CW193,"="&amp;"x",$B$133:$CW$133,"="&amp;"Y"),0)</f>
        <v>0</v>
      </c>
      <c r="P228">
        <f ca="1">IFERROR(SUMIFS(INDEX($B$135:$CW$186,MATCH(P$205,$A$135:$A$186,0),1):INDEX($B$135:$CW$186,MATCH(P$205,$A$135:$A$186,0),100),$B193:$CW193,"="&amp;"x",$B$133:$CW$133,"="&amp;"Y"),0)</f>
        <v>0</v>
      </c>
      <c r="Q228">
        <f ca="1">IFERROR(SUMIFS(INDEX($B$135:$CW$186,MATCH(Q$205,$A$135:$A$186,0),1):INDEX($B$135:$CW$186,MATCH(Q$205,$A$135:$A$186,0),100),$B193:$CW193,"="&amp;"x",$B$133:$CW$133,"="&amp;"Y"),0)</f>
        <v>0</v>
      </c>
      <c r="R228">
        <f ca="1">IFERROR(SUMIFS(INDEX($B$135:$CW$186,MATCH(R$205,$A$135:$A$186,0),1):INDEX($B$135:$CW$186,MATCH(R$205,$A$135:$A$186,0),100),$B193:$CW193,"="&amp;"x",$B$133:$CW$133,"="&amp;"Y"),0)</f>
        <v>0</v>
      </c>
      <c r="S228">
        <f ca="1">IFERROR(SUMIFS(INDEX($B$135:$CW$186,MATCH(S$205,$A$135:$A$186,0),1):INDEX($B$135:$CW$186,MATCH(S$205,$A$135:$A$186,0),100),$B193:$CW193,"="&amp;"x",$B$133:$CW$133,"="&amp;"Y"),0)</f>
        <v>0</v>
      </c>
      <c r="T228">
        <f ca="1">IFERROR(SUMIFS(INDEX($B$135:$CW$186,MATCH(T$205,$A$135:$A$186,0),1):INDEX($B$135:$CW$186,MATCH(T$205,$A$135:$A$186,0),100),$B193:$CW193,"="&amp;"x",$B$133:$CW$133,"="&amp;"Y"),0)</f>
        <v>0</v>
      </c>
      <c r="U228">
        <f ca="1">IFERROR(SUMIFS(INDEX($B$135:$CW$186,MATCH(U$205,$A$135:$A$186,0),1):INDEX($B$135:$CW$186,MATCH(U$205,$A$135:$A$186,0),100),$B193:$CW193,"="&amp;"x",$B$133:$CW$133,"="&amp;"Y"),0)</f>
        <v>0</v>
      </c>
      <c r="V228">
        <f ca="1">IFERROR(SUMIFS(INDEX($B$135:$CW$186,MATCH(V$205,$A$135:$A$186,0),1):INDEX($B$135:$CW$186,MATCH(V$205,$A$135:$A$186,0),100),$B193:$CW193,"="&amp;"x",$B$133:$CW$133,"="&amp;"Y"),0)</f>
        <v>0</v>
      </c>
      <c r="W228">
        <f ca="1">IFERROR(SUMIFS(INDEX($B$135:$CW$186,MATCH(W$205,$A$135:$A$186,0),1):INDEX($B$135:$CW$186,MATCH(W$205,$A$135:$A$186,0),100),$B193:$CW193,"="&amp;"x",$B$133:$CW$133,"="&amp;"Y"),0)</f>
        <v>0</v>
      </c>
      <c r="X228">
        <f ca="1">IFERROR(SUMIFS(INDEX($B$135:$CW$186,MATCH(X$205,$A$135:$A$186,0),1):INDEX($B$135:$CW$186,MATCH(X$205,$A$135:$A$186,0),100),$B193:$CW193,"="&amp;"x",$B$133:$CW$133,"="&amp;"Y"),0)</f>
        <v>0</v>
      </c>
      <c r="Y228">
        <f ca="1">IFERROR(SUMIFS(INDEX($B$135:$CW$186,MATCH(Y$205,$A$135:$A$186,0),1):INDEX($B$135:$CW$186,MATCH(Y$205,$A$135:$A$186,0),100),$B193:$CW193,"="&amp;"x",$B$133:$CW$133,"="&amp;"Y"),0)</f>
        <v>0</v>
      </c>
      <c r="Z228">
        <f ca="1">IFERROR(SUMIFS(INDEX($B$135:$CW$186,MATCH(Z$205,$A$135:$A$186,0),1):INDEX($B$135:$CW$186,MATCH(Z$205,$A$135:$A$186,0),100),$B193:$CW193,"="&amp;"x",$B$133:$CW$133,"="&amp;"Y"),0)</f>
        <v>0</v>
      </c>
      <c r="AA228">
        <f ca="1">IFERROR(SUMIFS(INDEX($B$135:$CW$186,MATCH(AA$205,$A$135:$A$186,0),1):INDEX($B$135:$CW$186,MATCH(AA$205,$A$135:$A$186,0),100),$B193:$CW193,"="&amp;"x",$B$133:$CW$133,"="&amp;"Y"),0)</f>
        <v>0</v>
      </c>
      <c r="AB228">
        <f ca="1">IFERROR(SUMIFS(INDEX($B$135:$CW$186,MATCH(AB$205,$A$135:$A$186,0),1):INDEX($B$135:$CW$186,MATCH(AB$205,$A$135:$A$186,0),100),$B193:$CW193,"="&amp;"x",$B$133:$CW$133,"="&amp;"Y"),0)</f>
        <v>0</v>
      </c>
      <c r="AC228">
        <f ca="1">IFERROR(SUMIFS(INDEX($B$135:$CW$186,MATCH(AC$205,$A$135:$A$186,0),1):INDEX($B$135:$CW$186,MATCH(AC$205,$A$135:$A$186,0),100),$B193:$CW193,"="&amp;"x",$B$133:$CW$133,"="&amp;"Y"),0)</f>
        <v>0</v>
      </c>
      <c r="AD228">
        <f ca="1">IFERROR(SUMIFS(INDEX($B$135:$CW$186,MATCH(AD$205,$A$135:$A$186,0),1):INDEX($B$135:$CW$186,MATCH(AD$205,$A$135:$A$186,0),100),$B193:$CW193,"="&amp;"x",$B$133:$CW$133,"="&amp;"Y"),0)</f>
        <v>0</v>
      </c>
      <c r="AE228">
        <f ca="1">IFERROR(SUMIFS(INDEX($B$135:$CW$186,MATCH(AE$205,$A$135:$A$186,0),1):INDEX($B$135:$CW$186,MATCH(AE$205,$A$135:$A$186,0),100),$B193:$CW193,"="&amp;"x",$B$133:$CW$133,"="&amp;"Y"),0)</f>
        <v>0</v>
      </c>
      <c r="AF228">
        <f ca="1">IFERROR(SUMIFS(INDEX($B$135:$CW$186,MATCH(AF$205,$A$135:$A$186,0),1):INDEX($B$135:$CW$186,MATCH(AF$205,$A$135:$A$186,0),100),$B193:$CW193,"="&amp;"x",$B$133:$CW$133,"="&amp;"Y"),0)</f>
        <v>0</v>
      </c>
      <c r="AG228">
        <f ca="1">IFERROR(SUMIFS(INDEX($B$135:$CW$186,MATCH(AG$205,$A$135:$A$186,0),1):INDEX($B$135:$CW$186,MATCH(AG$205,$A$135:$A$186,0),100),$B193:$CW193,"="&amp;"x",$B$133:$CW$133,"="&amp;"Y"),0)</f>
        <v>0</v>
      </c>
      <c r="AH228">
        <f ca="1">IFERROR(SUMIFS(INDEX($B$135:$CW$186,MATCH(AH$205,$A$135:$A$186,0),1):INDEX($B$135:$CW$186,MATCH(AH$205,$A$135:$A$186,0),100),$B193:$CW193,"="&amp;"x",$B$133:$CW$133,"="&amp;"Y"),0)</f>
        <v>0</v>
      </c>
      <c r="AI228">
        <f ca="1">IFERROR(SUMIFS(INDEX($B$135:$CW$186,MATCH(AI$205,$A$135:$A$186,0),1):INDEX($B$135:$CW$186,MATCH(AI$205,$A$135:$A$186,0),100),$B193:$CW193,"="&amp;"x",$B$133:$CW$133,"="&amp;"Y"),0)</f>
        <v>0</v>
      </c>
      <c r="AJ228">
        <f ca="1">IFERROR(SUMIFS(INDEX($B$135:$CW$186,MATCH(AJ$205,$A$135:$A$186,0),1):INDEX($B$135:$CW$186,MATCH(AJ$205,$A$135:$A$186,0),100),$B193:$CW193,"="&amp;"x",$B$133:$CW$133,"="&amp;"Y"),0)</f>
        <v>0</v>
      </c>
      <c r="AK228">
        <f ca="1">IFERROR(SUMIFS(INDEX($B$135:$CW$186,MATCH(AK$205,$A$135:$A$186,0),1):INDEX($B$135:$CW$186,MATCH(AK$205,$A$135:$A$186,0),100),$B193:$CW193,"="&amp;"x",$B$133:$CW$133,"="&amp;"Y"),0)</f>
        <v>0</v>
      </c>
      <c r="AL228">
        <f ca="1">IFERROR(SUMIFS(INDEX($B$135:$CW$186,MATCH(AL$205,$A$135:$A$186,0),1):INDEX($B$135:$CW$186,MATCH(AL$205,$A$135:$A$186,0),100),$B193:$CW193,"="&amp;"x",$B$133:$CW$133,"="&amp;"Y"),0)</f>
        <v>0</v>
      </c>
      <c r="AM228">
        <f ca="1">IFERROR(SUMIFS(INDEX($B$135:$CW$186,MATCH(AM$205,$A$135:$A$186,0),1):INDEX($B$135:$CW$186,MATCH(AM$205,$A$135:$A$186,0),100),$B193:$CW193,"="&amp;"x",$B$133:$CW$133,"="&amp;"Y"),0)</f>
        <v>0</v>
      </c>
      <c r="AN228">
        <f ca="1">IFERROR(SUMIFS(INDEX($B$135:$CW$186,MATCH(AN$205,$A$135:$A$186,0),1):INDEX($B$135:$CW$186,MATCH(AN$205,$A$135:$A$186,0),100),$B193:$CW193,"="&amp;"x",$B$133:$CW$133,"="&amp;"Y"),0)</f>
        <v>0</v>
      </c>
      <c r="AO228">
        <f ca="1">IFERROR(SUMIFS(INDEX($B$135:$CW$186,MATCH(AO$205,$A$135:$A$186,0),1):INDEX($B$135:$CW$186,MATCH(AO$205,$A$135:$A$186,0),100),$B193:$CW193,"="&amp;"x",$B$133:$CW$133,"="&amp;"Y"),0)</f>
        <v>0</v>
      </c>
      <c r="AP228">
        <f ca="1">IFERROR(SUMIFS(INDEX($B$135:$CW$186,MATCH(AP$205,$A$135:$A$186,0),1):INDEX($B$135:$CW$186,MATCH(AP$205,$A$135:$A$186,0),100),$B193:$CW193,"="&amp;"x",$B$133:$CW$133,"="&amp;"Y"),0)</f>
        <v>0</v>
      </c>
      <c r="AQ228">
        <f ca="1">IFERROR(SUMIFS(INDEX($B$135:$CW$186,MATCH(AQ$205,$A$135:$A$186,0),1):INDEX($B$135:$CW$186,MATCH(AQ$205,$A$135:$A$186,0),100),$B193:$CW193,"="&amp;"x",$B$133:$CW$133,"="&amp;"Y"),0)</f>
        <v>0</v>
      </c>
      <c r="AR228">
        <f ca="1">IFERROR(SUMIFS(INDEX($B$135:$CW$186,MATCH(AR$205,$A$135:$A$186,0),1):INDEX($B$135:$CW$186,MATCH(AR$205,$A$135:$A$186,0),100),$B193:$CW193,"="&amp;"x",$B$133:$CW$133,"="&amp;"Y"),0)</f>
        <v>0</v>
      </c>
      <c r="AS228">
        <f ca="1">IFERROR(SUMIFS(INDEX($B$135:$CW$186,MATCH(AS$205,$A$135:$A$186,0),1):INDEX($B$135:$CW$186,MATCH(AS$205,$A$135:$A$186,0),100),$B193:$CW193,"="&amp;"x",$B$133:$CW$133,"="&amp;"Y"),0)</f>
        <v>0</v>
      </c>
      <c r="AT228">
        <f ca="1">IFERROR(SUMIFS(INDEX($B$135:$CW$186,MATCH(AT$205,$A$135:$A$186,0),1):INDEX($B$135:$CW$186,MATCH(AT$205,$A$135:$A$186,0),100),$B193:$CW193,"="&amp;"x",$B$133:$CW$133,"="&amp;"Y"),0)</f>
        <v>0</v>
      </c>
      <c r="AU228">
        <f ca="1">IFERROR(SUMIFS(INDEX($B$135:$CW$186,MATCH(AU$205,$A$135:$A$186,0),1):INDEX($B$135:$CW$186,MATCH(AU$205,$A$135:$A$186,0),100),$B193:$CW193,"="&amp;"x",$B$133:$CW$133,"="&amp;"Y"),0)</f>
        <v>0</v>
      </c>
      <c r="AV228">
        <f ca="1">IFERROR(SUMIFS(INDEX($B$135:$CW$186,MATCH(AV$205,$A$135:$A$186,0),1):INDEX($B$135:$CW$186,MATCH(AV$205,$A$135:$A$186,0),100),$B193:$CW193,"="&amp;"x",$B$133:$CW$133,"="&amp;"Y"),0)</f>
        <v>0</v>
      </c>
      <c r="AW228">
        <f ca="1">IFERROR(SUMIFS(INDEX($B$135:$CW$186,MATCH(AW$205,$A$135:$A$186,0),1):INDEX($B$135:$CW$186,MATCH(AW$205,$A$135:$A$186,0),100),$B193:$CW193,"="&amp;"x",$B$133:$CW$133,"="&amp;"Y"),0)</f>
        <v>0</v>
      </c>
      <c r="AX228">
        <f ca="1">IFERROR(SUMIFS(INDEX($B$135:$CW$186,MATCH(AX$205,$A$135:$A$186,0),1):INDEX($B$135:$CW$186,MATCH(AX$205,$A$135:$A$186,0),100),$B193:$CW193,"="&amp;"x",$B$133:$CW$133,"="&amp;"Y"),0)</f>
        <v>0</v>
      </c>
      <c r="AY228">
        <f ca="1">IFERROR(SUMIFS(INDEX($B$135:$CW$186,MATCH(AY$205,$A$135:$A$186,0),1):INDEX($B$135:$CW$186,MATCH(AY$205,$A$135:$A$186,0),100),$B193:$CW193,"="&amp;"x",$B$133:$CW$133,"="&amp;"Y"),0)</f>
        <v>0</v>
      </c>
      <c r="AZ228">
        <f ca="1">IFERROR(SUMIFS(INDEX($B$135:$CW$186,MATCH(AZ$205,$A$135:$A$186,0),1):INDEX($B$135:$CW$186,MATCH(AZ$205,$A$135:$A$186,0),100),$B193:$CW193,"="&amp;"x",$B$133:$CW$133,"="&amp;"Y"),0)</f>
        <v>0</v>
      </c>
      <c r="BA228">
        <f ca="1">IFERROR(SUMIFS(INDEX($B$135:$CW$186,MATCH(BA$205,$A$135:$A$186,0),1):INDEX($B$135:$CW$186,MATCH(BA$205,$A$135:$A$186,0),100),$B193:$CW193,"="&amp;"x",$B$133:$CW$133,"="&amp;"Y"),0)</f>
        <v>0</v>
      </c>
      <c r="BC228">
        <f t="shared" ca="1" si="4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ca="1">IFERROR(SUMIFS(INDEX($B$135:$CW$186,MATCH(B$205,$A$135:$A$186,0),1):INDEX($B$135:$CW$186,MATCH(B$205,$A$135:$A$186,0),100),$B194:$CW194,"="&amp;"x",$B$133:$CW$133,"="&amp;"Y"),0)</f>
        <v>0</v>
      </c>
      <c r="C229">
        <f ca="1">IFERROR(SUMIFS(INDEX($B$135:$CW$186,MATCH(C$205,$A$135:$A$186,0),1):INDEX($B$135:$CW$186,MATCH(C$205,$A$135:$A$186,0),100),$B194:$CW194,"="&amp;"x",$B$133:$CW$133,"="&amp;"Y"),0)</f>
        <v>0</v>
      </c>
      <c r="D229">
        <f ca="1">IFERROR(SUMIFS(INDEX($B$135:$CW$186,MATCH(D$205,$A$135:$A$186,0),1):INDEX($B$135:$CW$186,MATCH(D$205,$A$135:$A$186,0),100),$B194:$CW194,"="&amp;"x",$B$133:$CW$133,"="&amp;"Y"),0)</f>
        <v>0</v>
      </c>
      <c r="E229">
        <f ca="1">IFERROR(SUMIFS(INDEX($B$135:$CW$186,MATCH(E$205,$A$135:$A$186,0),1):INDEX($B$135:$CW$186,MATCH(E$205,$A$135:$A$186,0),100),$B194:$CW194,"="&amp;"x",$B$133:$CW$133,"="&amp;"Y"),0)</f>
        <v>0</v>
      </c>
      <c r="F229">
        <f ca="1">IFERROR(SUMIFS(INDEX($B$135:$CW$186,MATCH(F$205,$A$135:$A$186,0),1):INDEX($B$135:$CW$186,MATCH(F$205,$A$135:$A$186,0),100),$B194:$CW194,"="&amp;"x",$B$133:$CW$133,"="&amp;"Y"),0)</f>
        <v>0</v>
      </c>
      <c r="G229">
        <f ca="1">IFERROR(SUMIFS(INDEX($B$135:$CW$186,MATCH(G$205,$A$135:$A$186,0),1):INDEX($B$135:$CW$186,MATCH(G$205,$A$135:$A$186,0),100),$B194:$CW194,"="&amp;"x",$B$133:$CW$133,"="&amp;"Y"),0)</f>
        <v>0</v>
      </c>
      <c r="H229">
        <f ca="1">IFERROR(SUMIFS(INDEX($B$135:$CW$186,MATCH(H$205,$A$135:$A$186,0),1):INDEX($B$135:$CW$186,MATCH(H$205,$A$135:$A$186,0),100),$B194:$CW194,"="&amp;"x",$B$133:$CW$133,"="&amp;"Y"),0)</f>
        <v>0</v>
      </c>
      <c r="I229">
        <f ca="1">IFERROR(SUMIFS(INDEX($B$135:$CW$186,MATCH(I$205,$A$135:$A$186,0),1):INDEX($B$135:$CW$186,MATCH(I$205,$A$135:$A$186,0),100),$B194:$CW194,"="&amp;"x",$B$133:$CW$133,"="&amp;"Y"),0)</f>
        <v>0</v>
      </c>
      <c r="J229">
        <f ca="1">IFERROR(SUMIFS(INDEX($B$135:$CW$186,MATCH(J$205,$A$135:$A$186,0),1):INDEX($B$135:$CW$186,MATCH(J$205,$A$135:$A$186,0),100),$B194:$CW194,"="&amp;"x",$B$133:$CW$133,"="&amp;"Y"),0)</f>
        <v>0</v>
      </c>
      <c r="K229">
        <f ca="1">IFERROR(SUMIFS(INDEX($B$135:$CW$186,MATCH(K$205,$A$135:$A$186,0),1):INDEX($B$135:$CW$186,MATCH(K$205,$A$135:$A$186,0),100),$B194:$CW194,"="&amp;"x",$B$133:$CW$133,"="&amp;"Y"),0)</f>
        <v>0</v>
      </c>
      <c r="L229">
        <f ca="1">IFERROR(SUMIFS(INDEX($B$135:$CW$186,MATCH(L$205,$A$135:$A$186,0),1):INDEX($B$135:$CW$186,MATCH(L$205,$A$135:$A$186,0),100),$B194:$CW194,"="&amp;"x",$B$133:$CW$133,"="&amp;"Y"),0)</f>
        <v>0</v>
      </c>
      <c r="M229">
        <f ca="1">IFERROR(SUMIFS(INDEX($B$135:$CW$186,MATCH(M$205,$A$135:$A$186,0),1):INDEX($B$135:$CW$186,MATCH(M$205,$A$135:$A$186,0),100),$B194:$CW194,"="&amp;"x",$B$133:$CW$133,"="&amp;"Y"),0)</f>
        <v>0</v>
      </c>
      <c r="N229">
        <f ca="1">IFERROR(SUMIFS(INDEX($B$135:$CW$186,MATCH(N$205,$A$135:$A$186,0),1):INDEX($B$135:$CW$186,MATCH(N$205,$A$135:$A$186,0),100),$B194:$CW194,"="&amp;"x",$B$133:$CW$133,"="&amp;"Y"),0)</f>
        <v>0</v>
      </c>
      <c r="O229">
        <f ca="1">IFERROR(SUMIFS(INDEX($B$135:$CW$186,MATCH(O$205,$A$135:$A$186,0),1):INDEX($B$135:$CW$186,MATCH(O$205,$A$135:$A$186,0),100),$B194:$CW194,"="&amp;"x",$B$133:$CW$133,"="&amp;"Y"),0)</f>
        <v>0</v>
      </c>
      <c r="P229">
        <f ca="1">IFERROR(SUMIFS(INDEX($B$135:$CW$186,MATCH(P$205,$A$135:$A$186,0),1):INDEX($B$135:$CW$186,MATCH(P$205,$A$135:$A$186,0),100),$B194:$CW194,"="&amp;"x",$B$133:$CW$133,"="&amp;"Y"),0)</f>
        <v>0</v>
      </c>
      <c r="Q229">
        <f ca="1">IFERROR(SUMIFS(INDEX($B$135:$CW$186,MATCH(Q$205,$A$135:$A$186,0),1):INDEX($B$135:$CW$186,MATCH(Q$205,$A$135:$A$186,0),100),$B194:$CW194,"="&amp;"x",$B$133:$CW$133,"="&amp;"Y"),0)</f>
        <v>0</v>
      </c>
      <c r="R229">
        <f ca="1">IFERROR(SUMIFS(INDEX($B$135:$CW$186,MATCH(R$205,$A$135:$A$186,0),1):INDEX($B$135:$CW$186,MATCH(R$205,$A$135:$A$186,0),100),$B194:$CW194,"="&amp;"x",$B$133:$CW$133,"="&amp;"Y"),0)</f>
        <v>0</v>
      </c>
      <c r="S229">
        <f ca="1">IFERROR(SUMIFS(INDEX($B$135:$CW$186,MATCH(S$205,$A$135:$A$186,0),1):INDEX($B$135:$CW$186,MATCH(S$205,$A$135:$A$186,0),100),$B194:$CW194,"="&amp;"x",$B$133:$CW$133,"="&amp;"Y"),0)</f>
        <v>0</v>
      </c>
      <c r="T229">
        <f ca="1">IFERROR(SUMIFS(INDEX($B$135:$CW$186,MATCH(T$205,$A$135:$A$186,0),1):INDEX($B$135:$CW$186,MATCH(T$205,$A$135:$A$186,0),100),$B194:$CW194,"="&amp;"x",$B$133:$CW$133,"="&amp;"Y"),0)</f>
        <v>0</v>
      </c>
      <c r="U229">
        <f ca="1">IFERROR(SUMIFS(INDEX($B$135:$CW$186,MATCH(U$205,$A$135:$A$186,0),1):INDEX($B$135:$CW$186,MATCH(U$205,$A$135:$A$186,0),100),$B194:$CW194,"="&amp;"x",$B$133:$CW$133,"="&amp;"Y"),0)</f>
        <v>0</v>
      </c>
      <c r="V229">
        <f ca="1">IFERROR(SUMIFS(INDEX($B$135:$CW$186,MATCH(V$205,$A$135:$A$186,0),1):INDEX($B$135:$CW$186,MATCH(V$205,$A$135:$A$186,0),100),$B194:$CW194,"="&amp;"x",$B$133:$CW$133,"="&amp;"Y"),0)</f>
        <v>0</v>
      </c>
      <c r="W229">
        <f ca="1">IFERROR(SUMIFS(INDEX($B$135:$CW$186,MATCH(W$205,$A$135:$A$186,0),1):INDEX($B$135:$CW$186,MATCH(W$205,$A$135:$A$186,0),100),$B194:$CW194,"="&amp;"x",$B$133:$CW$133,"="&amp;"Y"),0)</f>
        <v>0</v>
      </c>
      <c r="X229">
        <f ca="1">IFERROR(SUMIFS(INDEX($B$135:$CW$186,MATCH(X$205,$A$135:$A$186,0),1):INDEX($B$135:$CW$186,MATCH(X$205,$A$135:$A$186,0),100),$B194:$CW194,"="&amp;"x",$B$133:$CW$133,"="&amp;"Y"),0)</f>
        <v>0</v>
      </c>
      <c r="Y229">
        <f ca="1">IFERROR(SUMIFS(INDEX($B$135:$CW$186,MATCH(Y$205,$A$135:$A$186,0),1):INDEX($B$135:$CW$186,MATCH(Y$205,$A$135:$A$186,0),100),$B194:$CW194,"="&amp;"x",$B$133:$CW$133,"="&amp;"Y"),0)</f>
        <v>0</v>
      </c>
      <c r="Z229">
        <f ca="1">IFERROR(SUMIFS(INDEX($B$135:$CW$186,MATCH(Z$205,$A$135:$A$186,0),1):INDEX($B$135:$CW$186,MATCH(Z$205,$A$135:$A$186,0),100),$B194:$CW194,"="&amp;"x",$B$133:$CW$133,"="&amp;"Y"),0)</f>
        <v>0</v>
      </c>
      <c r="AA229">
        <f ca="1">IFERROR(SUMIFS(INDEX($B$135:$CW$186,MATCH(AA$205,$A$135:$A$186,0),1):INDEX($B$135:$CW$186,MATCH(AA$205,$A$135:$A$186,0),100),$B194:$CW194,"="&amp;"x",$B$133:$CW$133,"="&amp;"Y"),0)</f>
        <v>0</v>
      </c>
      <c r="AB229">
        <f ca="1">IFERROR(SUMIFS(INDEX($B$135:$CW$186,MATCH(AB$205,$A$135:$A$186,0),1):INDEX($B$135:$CW$186,MATCH(AB$205,$A$135:$A$186,0),100),$B194:$CW194,"="&amp;"x",$B$133:$CW$133,"="&amp;"Y"),0)</f>
        <v>0</v>
      </c>
      <c r="AC229">
        <f ca="1">IFERROR(SUMIFS(INDEX($B$135:$CW$186,MATCH(AC$205,$A$135:$A$186,0),1):INDEX($B$135:$CW$186,MATCH(AC$205,$A$135:$A$186,0),100),$B194:$CW194,"="&amp;"x",$B$133:$CW$133,"="&amp;"Y"),0)</f>
        <v>0</v>
      </c>
      <c r="AD229">
        <f ca="1">IFERROR(SUMIFS(INDEX($B$135:$CW$186,MATCH(AD$205,$A$135:$A$186,0),1):INDEX($B$135:$CW$186,MATCH(AD$205,$A$135:$A$186,0),100),$B194:$CW194,"="&amp;"x",$B$133:$CW$133,"="&amp;"Y"),0)</f>
        <v>0</v>
      </c>
      <c r="AE229">
        <f ca="1">IFERROR(SUMIFS(INDEX($B$135:$CW$186,MATCH(AE$205,$A$135:$A$186,0),1):INDEX($B$135:$CW$186,MATCH(AE$205,$A$135:$A$186,0),100),$B194:$CW194,"="&amp;"x",$B$133:$CW$133,"="&amp;"Y"),0)</f>
        <v>0</v>
      </c>
      <c r="AF229">
        <f ca="1">IFERROR(SUMIFS(INDEX($B$135:$CW$186,MATCH(AF$205,$A$135:$A$186,0),1):INDEX($B$135:$CW$186,MATCH(AF$205,$A$135:$A$186,0),100),$B194:$CW194,"="&amp;"x",$B$133:$CW$133,"="&amp;"Y"),0)</f>
        <v>0</v>
      </c>
      <c r="AG229">
        <f ca="1">IFERROR(SUMIFS(INDEX($B$135:$CW$186,MATCH(AG$205,$A$135:$A$186,0),1):INDEX($B$135:$CW$186,MATCH(AG$205,$A$135:$A$186,0),100),$B194:$CW194,"="&amp;"x",$B$133:$CW$133,"="&amp;"Y"),0)</f>
        <v>0</v>
      </c>
      <c r="AH229">
        <f ca="1">IFERROR(SUMIFS(INDEX($B$135:$CW$186,MATCH(AH$205,$A$135:$A$186,0),1):INDEX($B$135:$CW$186,MATCH(AH$205,$A$135:$A$186,0),100),$B194:$CW194,"="&amp;"x",$B$133:$CW$133,"="&amp;"Y"),0)</f>
        <v>0</v>
      </c>
      <c r="AI229">
        <f ca="1">IFERROR(SUMIFS(INDEX($B$135:$CW$186,MATCH(AI$205,$A$135:$A$186,0),1):INDEX($B$135:$CW$186,MATCH(AI$205,$A$135:$A$186,0),100),$B194:$CW194,"="&amp;"x",$B$133:$CW$133,"="&amp;"Y"),0)</f>
        <v>0</v>
      </c>
      <c r="AJ229">
        <f ca="1">IFERROR(SUMIFS(INDEX($B$135:$CW$186,MATCH(AJ$205,$A$135:$A$186,0),1):INDEX($B$135:$CW$186,MATCH(AJ$205,$A$135:$A$186,0),100),$B194:$CW194,"="&amp;"x",$B$133:$CW$133,"="&amp;"Y"),0)</f>
        <v>0</v>
      </c>
      <c r="AK229">
        <f ca="1">IFERROR(SUMIFS(INDEX($B$135:$CW$186,MATCH(AK$205,$A$135:$A$186,0),1):INDEX($B$135:$CW$186,MATCH(AK$205,$A$135:$A$186,0),100),$B194:$CW194,"="&amp;"x",$B$133:$CW$133,"="&amp;"Y"),0)</f>
        <v>0</v>
      </c>
      <c r="AL229">
        <f ca="1">IFERROR(SUMIFS(INDEX($B$135:$CW$186,MATCH(AL$205,$A$135:$A$186,0),1):INDEX($B$135:$CW$186,MATCH(AL$205,$A$135:$A$186,0),100),$B194:$CW194,"="&amp;"x",$B$133:$CW$133,"="&amp;"Y"),0)</f>
        <v>0</v>
      </c>
      <c r="AM229">
        <f ca="1">IFERROR(SUMIFS(INDEX($B$135:$CW$186,MATCH(AM$205,$A$135:$A$186,0),1):INDEX($B$135:$CW$186,MATCH(AM$205,$A$135:$A$186,0),100),$B194:$CW194,"="&amp;"x",$B$133:$CW$133,"="&amp;"Y"),0)</f>
        <v>0</v>
      </c>
      <c r="AN229">
        <f ca="1">IFERROR(SUMIFS(INDEX($B$135:$CW$186,MATCH(AN$205,$A$135:$A$186,0),1):INDEX($B$135:$CW$186,MATCH(AN$205,$A$135:$A$186,0),100),$B194:$CW194,"="&amp;"x",$B$133:$CW$133,"="&amp;"Y"),0)</f>
        <v>0</v>
      </c>
      <c r="AO229">
        <f ca="1">IFERROR(SUMIFS(INDEX($B$135:$CW$186,MATCH(AO$205,$A$135:$A$186,0),1):INDEX($B$135:$CW$186,MATCH(AO$205,$A$135:$A$186,0),100),$B194:$CW194,"="&amp;"x",$B$133:$CW$133,"="&amp;"Y"),0)</f>
        <v>0</v>
      </c>
      <c r="AP229">
        <f ca="1">IFERROR(SUMIFS(INDEX($B$135:$CW$186,MATCH(AP$205,$A$135:$A$186,0),1):INDEX($B$135:$CW$186,MATCH(AP$205,$A$135:$A$186,0),100),$B194:$CW194,"="&amp;"x",$B$133:$CW$133,"="&amp;"Y"),0)</f>
        <v>0</v>
      </c>
      <c r="AQ229">
        <f ca="1">IFERROR(SUMIFS(INDEX($B$135:$CW$186,MATCH(AQ$205,$A$135:$A$186,0),1):INDEX($B$135:$CW$186,MATCH(AQ$205,$A$135:$A$186,0),100),$B194:$CW194,"="&amp;"x",$B$133:$CW$133,"="&amp;"Y"),0)</f>
        <v>0</v>
      </c>
      <c r="AR229">
        <f ca="1">IFERROR(SUMIFS(INDEX($B$135:$CW$186,MATCH(AR$205,$A$135:$A$186,0),1):INDEX($B$135:$CW$186,MATCH(AR$205,$A$135:$A$186,0),100),$B194:$CW194,"="&amp;"x",$B$133:$CW$133,"="&amp;"Y"),0)</f>
        <v>0</v>
      </c>
      <c r="AS229">
        <f ca="1">IFERROR(SUMIFS(INDEX($B$135:$CW$186,MATCH(AS$205,$A$135:$A$186,0),1):INDEX($B$135:$CW$186,MATCH(AS$205,$A$135:$A$186,0),100),$B194:$CW194,"="&amp;"x",$B$133:$CW$133,"="&amp;"Y"),0)</f>
        <v>0</v>
      </c>
      <c r="AT229">
        <f ca="1">IFERROR(SUMIFS(INDEX($B$135:$CW$186,MATCH(AT$205,$A$135:$A$186,0),1):INDEX($B$135:$CW$186,MATCH(AT$205,$A$135:$A$186,0),100),$B194:$CW194,"="&amp;"x",$B$133:$CW$133,"="&amp;"Y"),0)</f>
        <v>0</v>
      </c>
      <c r="AU229">
        <f ca="1">IFERROR(SUMIFS(INDEX($B$135:$CW$186,MATCH(AU$205,$A$135:$A$186,0),1):INDEX($B$135:$CW$186,MATCH(AU$205,$A$135:$A$186,0),100),$B194:$CW194,"="&amp;"x",$B$133:$CW$133,"="&amp;"Y"),0)</f>
        <v>0</v>
      </c>
      <c r="AV229">
        <f ca="1">IFERROR(SUMIFS(INDEX($B$135:$CW$186,MATCH(AV$205,$A$135:$A$186,0),1):INDEX($B$135:$CW$186,MATCH(AV$205,$A$135:$A$186,0),100),$B194:$CW194,"="&amp;"x",$B$133:$CW$133,"="&amp;"Y"),0)</f>
        <v>0</v>
      </c>
      <c r="AW229">
        <f ca="1">IFERROR(SUMIFS(INDEX($B$135:$CW$186,MATCH(AW$205,$A$135:$A$186,0),1):INDEX($B$135:$CW$186,MATCH(AW$205,$A$135:$A$186,0),100),$B194:$CW194,"="&amp;"x",$B$133:$CW$133,"="&amp;"Y"),0)</f>
        <v>0</v>
      </c>
      <c r="AX229">
        <f ca="1">IFERROR(SUMIFS(INDEX($B$135:$CW$186,MATCH(AX$205,$A$135:$A$186,0),1):INDEX($B$135:$CW$186,MATCH(AX$205,$A$135:$A$186,0),100),$B194:$CW194,"="&amp;"x",$B$133:$CW$133,"="&amp;"Y"),0)</f>
        <v>0</v>
      </c>
      <c r="AY229">
        <f ca="1">IFERROR(SUMIFS(INDEX($B$135:$CW$186,MATCH(AY$205,$A$135:$A$186,0),1):INDEX($B$135:$CW$186,MATCH(AY$205,$A$135:$A$186,0),100),$B194:$CW194,"="&amp;"x",$B$133:$CW$133,"="&amp;"Y"),0)</f>
        <v>0</v>
      </c>
      <c r="AZ229">
        <f ca="1">IFERROR(SUMIFS(INDEX($B$135:$CW$186,MATCH(AZ$205,$A$135:$A$186,0),1):INDEX($B$135:$CW$186,MATCH(AZ$205,$A$135:$A$186,0),100),$B194:$CW194,"="&amp;"x",$B$133:$CW$133,"="&amp;"Y"),0)</f>
        <v>0</v>
      </c>
      <c r="BA229">
        <f ca="1">IFERROR(SUMIFS(INDEX($B$135:$CW$186,MATCH(BA$205,$A$135:$A$186,0),1):INDEX($B$135:$CW$186,MATCH(BA$205,$A$135:$A$186,0),100),$B194:$CW194,"="&amp;"x",$B$133:$CW$133,"="&amp;"Y"),0)</f>
        <v>0</v>
      </c>
      <c r="BC229">
        <f t="shared" ca="1" si="4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ca="1">IFERROR(SUMIFS(INDEX($B$135:$CW$186,MATCH(B$205,$A$135:$A$186,0),1):INDEX($B$135:$CW$186,MATCH(B$205,$A$135:$A$186,0),100),$B195:$CW195,"="&amp;"x",$B$133:$CW$133,"="&amp;"Y"),0)</f>
        <v>0</v>
      </c>
      <c r="C230">
        <f ca="1">IFERROR(SUMIFS(INDEX($B$135:$CW$186,MATCH(C$205,$A$135:$A$186,0),1):INDEX($B$135:$CW$186,MATCH(C$205,$A$135:$A$186,0),100),$B195:$CW195,"="&amp;"x",$B$133:$CW$133,"="&amp;"Y"),0)</f>
        <v>0</v>
      </c>
      <c r="D230">
        <f ca="1">IFERROR(SUMIFS(INDEX($B$135:$CW$186,MATCH(D$205,$A$135:$A$186,0),1):INDEX($B$135:$CW$186,MATCH(D$205,$A$135:$A$186,0),100),$B195:$CW195,"="&amp;"x",$B$133:$CW$133,"="&amp;"Y"),0)</f>
        <v>0</v>
      </c>
      <c r="E230">
        <f ca="1">IFERROR(SUMIFS(INDEX($B$135:$CW$186,MATCH(E$205,$A$135:$A$186,0),1):INDEX($B$135:$CW$186,MATCH(E$205,$A$135:$A$186,0),100),$B195:$CW195,"="&amp;"x",$B$133:$CW$133,"="&amp;"Y"),0)</f>
        <v>0</v>
      </c>
      <c r="F230">
        <f ca="1">IFERROR(SUMIFS(INDEX($B$135:$CW$186,MATCH(F$205,$A$135:$A$186,0),1):INDEX($B$135:$CW$186,MATCH(F$205,$A$135:$A$186,0),100),$B195:$CW195,"="&amp;"x",$B$133:$CW$133,"="&amp;"Y"),0)</f>
        <v>0</v>
      </c>
      <c r="G230">
        <f ca="1">IFERROR(SUMIFS(INDEX($B$135:$CW$186,MATCH(G$205,$A$135:$A$186,0),1):INDEX($B$135:$CW$186,MATCH(G$205,$A$135:$A$186,0),100),$B195:$CW195,"="&amp;"x",$B$133:$CW$133,"="&amp;"Y"),0)</f>
        <v>0</v>
      </c>
      <c r="H230">
        <f ca="1">IFERROR(SUMIFS(INDEX($B$135:$CW$186,MATCH(H$205,$A$135:$A$186,0),1):INDEX($B$135:$CW$186,MATCH(H$205,$A$135:$A$186,0),100),$B195:$CW195,"="&amp;"x",$B$133:$CW$133,"="&amp;"Y"),0)</f>
        <v>0</v>
      </c>
      <c r="I230">
        <f ca="1">IFERROR(SUMIFS(INDEX($B$135:$CW$186,MATCH(I$205,$A$135:$A$186,0),1):INDEX($B$135:$CW$186,MATCH(I$205,$A$135:$A$186,0),100),$B195:$CW195,"="&amp;"x",$B$133:$CW$133,"="&amp;"Y"),0)</f>
        <v>0</v>
      </c>
      <c r="J230">
        <f ca="1">IFERROR(SUMIFS(INDEX($B$135:$CW$186,MATCH(J$205,$A$135:$A$186,0),1):INDEX($B$135:$CW$186,MATCH(J$205,$A$135:$A$186,0),100),$B195:$CW195,"="&amp;"x",$B$133:$CW$133,"="&amp;"Y"),0)</f>
        <v>0</v>
      </c>
      <c r="K230">
        <f ca="1">IFERROR(SUMIFS(INDEX($B$135:$CW$186,MATCH(K$205,$A$135:$A$186,0),1):INDEX($B$135:$CW$186,MATCH(K$205,$A$135:$A$186,0),100),$B195:$CW195,"="&amp;"x",$B$133:$CW$133,"="&amp;"Y"),0)</f>
        <v>0</v>
      </c>
      <c r="L230">
        <f ca="1">IFERROR(SUMIFS(INDEX($B$135:$CW$186,MATCH(L$205,$A$135:$A$186,0),1):INDEX($B$135:$CW$186,MATCH(L$205,$A$135:$A$186,0),100),$B195:$CW195,"="&amp;"x",$B$133:$CW$133,"="&amp;"Y"),0)</f>
        <v>0</v>
      </c>
      <c r="M230">
        <f ca="1">IFERROR(SUMIFS(INDEX($B$135:$CW$186,MATCH(M$205,$A$135:$A$186,0),1):INDEX($B$135:$CW$186,MATCH(M$205,$A$135:$A$186,0),100),$B195:$CW195,"="&amp;"x",$B$133:$CW$133,"="&amp;"Y"),0)</f>
        <v>0</v>
      </c>
      <c r="N230">
        <f ca="1">IFERROR(SUMIFS(INDEX($B$135:$CW$186,MATCH(N$205,$A$135:$A$186,0),1):INDEX($B$135:$CW$186,MATCH(N$205,$A$135:$A$186,0),100),$B195:$CW195,"="&amp;"x",$B$133:$CW$133,"="&amp;"Y"),0)</f>
        <v>0</v>
      </c>
      <c r="O230">
        <f ca="1">IFERROR(SUMIFS(INDEX($B$135:$CW$186,MATCH(O$205,$A$135:$A$186,0),1):INDEX($B$135:$CW$186,MATCH(O$205,$A$135:$A$186,0),100),$B195:$CW195,"="&amp;"x",$B$133:$CW$133,"="&amp;"Y"),0)</f>
        <v>0</v>
      </c>
      <c r="P230">
        <f ca="1">IFERROR(SUMIFS(INDEX($B$135:$CW$186,MATCH(P$205,$A$135:$A$186,0),1):INDEX($B$135:$CW$186,MATCH(P$205,$A$135:$A$186,0),100),$B195:$CW195,"="&amp;"x",$B$133:$CW$133,"="&amp;"Y"),0)</f>
        <v>0</v>
      </c>
      <c r="Q230">
        <f ca="1">IFERROR(SUMIFS(INDEX($B$135:$CW$186,MATCH(Q$205,$A$135:$A$186,0),1):INDEX($B$135:$CW$186,MATCH(Q$205,$A$135:$A$186,0),100),$B195:$CW195,"="&amp;"x",$B$133:$CW$133,"="&amp;"Y"),0)</f>
        <v>0</v>
      </c>
      <c r="R230">
        <f ca="1">IFERROR(SUMIFS(INDEX($B$135:$CW$186,MATCH(R$205,$A$135:$A$186,0),1):INDEX($B$135:$CW$186,MATCH(R$205,$A$135:$A$186,0),100),$B195:$CW195,"="&amp;"x",$B$133:$CW$133,"="&amp;"Y"),0)</f>
        <v>0</v>
      </c>
      <c r="S230">
        <f ca="1">IFERROR(SUMIFS(INDEX($B$135:$CW$186,MATCH(S$205,$A$135:$A$186,0),1):INDEX($B$135:$CW$186,MATCH(S$205,$A$135:$A$186,0),100),$B195:$CW195,"="&amp;"x",$B$133:$CW$133,"="&amp;"Y"),0)</f>
        <v>0</v>
      </c>
      <c r="T230">
        <f ca="1">IFERROR(SUMIFS(INDEX($B$135:$CW$186,MATCH(T$205,$A$135:$A$186,0),1):INDEX($B$135:$CW$186,MATCH(T$205,$A$135:$A$186,0),100),$B195:$CW195,"="&amp;"x",$B$133:$CW$133,"="&amp;"Y"),0)</f>
        <v>0</v>
      </c>
      <c r="U230">
        <f ca="1">IFERROR(SUMIFS(INDEX($B$135:$CW$186,MATCH(U$205,$A$135:$A$186,0),1):INDEX($B$135:$CW$186,MATCH(U$205,$A$135:$A$186,0),100),$B195:$CW195,"="&amp;"x",$B$133:$CW$133,"="&amp;"Y"),0)</f>
        <v>0</v>
      </c>
      <c r="V230">
        <f ca="1">IFERROR(SUMIFS(INDEX($B$135:$CW$186,MATCH(V$205,$A$135:$A$186,0),1):INDEX($B$135:$CW$186,MATCH(V$205,$A$135:$A$186,0),100),$B195:$CW195,"="&amp;"x",$B$133:$CW$133,"="&amp;"Y"),0)</f>
        <v>0</v>
      </c>
      <c r="W230">
        <f ca="1">IFERROR(SUMIFS(INDEX($B$135:$CW$186,MATCH(W$205,$A$135:$A$186,0),1):INDEX($B$135:$CW$186,MATCH(W$205,$A$135:$A$186,0),100),$B195:$CW195,"="&amp;"x",$B$133:$CW$133,"="&amp;"Y"),0)</f>
        <v>0</v>
      </c>
      <c r="X230">
        <f ca="1">IFERROR(SUMIFS(INDEX($B$135:$CW$186,MATCH(X$205,$A$135:$A$186,0),1):INDEX($B$135:$CW$186,MATCH(X$205,$A$135:$A$186,0),100),$B195:$CW195,"="&amp;"x",$B$133:$CW$133,"="&amp;"Y"),0)</f>
        <v>0</v>
      </c>
      <c r="Y230">
        <f ca="1">IFERROR(SUMIFS(INDEX($B$135:$CW$186,MATCH(Y$205,$A$135:$A$186,0),1):INDEX($B$135:$CW$186,MATCH(Y$205,$A$135:$A$186,0),100),$B195:$CW195,"="&amp;"x",$B$133:$CW$133,"="&amp;"Y"),0)</f>
        <v>0</v>
      </c>
      <c r="Z230">
        <f ca="1">IFERROR(SUMIFS(INDEX($B$135:$CW$186,MATCH(Z$205,$A$135:$A$186,0),1):INDEX($B$135:$CW$186,MATCH(Z$205,$A$135:$A$186,0),100),$B195:$CW195,"="&amp;"x",$B$133:$CW$133,"="&amp;"Y"),0)</f>
        <v>0</v>
      </c>
      <c r="AA230">
        <f ca="1">IFERROR(SUMIFS(INDEX($B$135:$CW$186,MATCH(AA$205,$A$135:$A$186,0),1):INDEX($B$135:$CW$186,MATCH(AA$205,$A$135:$A$186,0),100),$B195:$CW195,"="&amp;"x",$B$133:$CW$133,"="&amp;"Y"),0)</f>
        <v>0</v>
      </c>
      <c r="AB230">
        <f ca="1">IFERROR(SUMIFS(INDEX($B$135:$CW$186,MATCH(AB$205,$A$135:$A$186,0),1):INDEX($B$135:$CW$186,MATCH(AB$205,$A$135:$A$186,0),100),$B195:$CW195,"="&amp;"x",$B$133:$CW$133,"="&amp;"Y"),0)</f>
        <v>0</v>
      </c>
      <c r="AC230">
        <f ca="1">IFERROR(SUMIFS(INDEX($B$135:$CW$186,MATCH(AC$205,$A$135:$A$186,0),1):INDEX($B$135:$CW$186,MATCH(AC$205,$A$135:$A$186,0),100),$B195:$CW195,"="&amp;"x",$B$133:$CW$133,"="&amp;"Y"),0)</f>
        <v>0</v>
      </c>
      <c r="AD230">
        <f ca="1">IFERROR(SUMIFS(INDEX($B$135:$CW$186,MATCH(AD$205,$A$135:$A$186,0),1):INDEX($B$135:$CW$186,MATCH(AD$205,$A$135:$A$186,0),100),$B195:$CW195,"="&amp;"x",$B$133:$CW$133,"="&amp;"Y"),0)</f>
        <v>0</v>
      </c>
      <c r="AE230">
        <f ca="1">IFERROR(SUMIFS(INDEX($B$135:$CW$186,MATCH(AE$205,$A$135:$A$186,0),1):INDEX($B$135:$CW$186,MATCH(AE$205,$A$135:$A$186,0),100),$B195:$CW195,"="&amp;"x",$B$133:$CW$133,"="&amp;"Y"),0)</f>
        <v>0</v>
      </c>
      <c r="AF230">
        <f ca="1">IFERROR(SUMIFS(INDEX($B$135:$CW$186,MATCH(AF$205,$A$135:$A$186,0),1):INDEX($B$135:$CW$186,MATCH(AF$205,$A$135:$A$186,0),100),$B195:$CW195,"="&amp;"x",$B$133:$CW$133,"="&amp;"Y"),0)</f>
        <v>0</v>
      </c>
      <c r="AG230">
        <f ca="1">IFERROR(SUMIFS(INDEX($B$135:$CW$186,MATCH(AG$205,$A$135:$A$186,0),1):INDEX($B$135:$CW$186,MATCH(AG$205,$A$135:$A$186,0),100),$B195:$CW195,"="&amp;"x",$B$133:$CW$133,"="&amp;"Y"),0)</f>
        <v>0</v>
      </c>
      <c r="AH230">
        <f ca="1">IFERROR(SUMIFS(INDEX($B$135:$CW$186,MATCH(AH$205,$A$135:$A$186,0),1):INDEX($B$135:$CW$186,MATCH(AH$205,$A$135:$A$186,0),100),$B195:$CW195,"="&amp;"x",$B$133:$CW$133,"="&amp;"Y"),0)</f>
        <v>0</v>
      </c>
      <c r="AI230">
        <f ca="1">IFERROR(SUMIFS(INDEX($B$135:$CW$186,MATCH(AI$205,$A$135:$A$186,0),1):INDEX($B$135:$CW$186,MATCH(AI$205,$A$135:$A$186,0),100),$B195:$CW195,"="&amp;"x",$B$133:$CW$133,"="&amp;"Y"),0)</f>
        <v>0</v>
      </c>
      <c r="AJ230">
        <f ca="1">IFERROR(SUMIFS(INDEX($B$135:$CW$186,MATCH(AJ$205,$A$135:$A$186,0),1):INDEX($B$135:$CW$186,MATCH(AJ$205,$A$135:$A$186,0),100),$B195:$CW195,"="&amp;"x",$B$133:$CW$133,"="&amp;"Y"),0)</f>
        <v>0</v>
      </c>
      <c r="AK230">
        <f ca="1">IFERROR(SUMIFS(INDEX($B$135:$CW$186,MATCH(AK$205,$A$135:$A$186,0),1):INDEX($B$135:$CW$186,MATCH(AK$205,$A$135:$A$186,0),100),$B195:$CW195,"="&amp;"x",$B$133:$CW$133,"="&amp;"Y"),0)</f>
        <v>0</v>
      </c>
      <c r="AL230">
        <f ca="1">IFERROR(SUMIFS(INDEX($B$135:$CW$186,MATCH(AL$205,$A$135:$A$186,0),1):INDEX($B$135:$CW$186,MATCH(AL$205,$A$135:$A$186,0),100),$B195:$CW195,"="&amp;"x",$B$133:$CW$133,"="&amp;"Y"),0)</f>
        <v>0</v>
      </c>
      <c r="AM230">
        <f ca="1">IFERROR(SUMIFS(INDEX($B$135:$CW$186,MATCH(AM$205,$A$135:$A$186,0),1):INDEX($B$135:$CW$186,MATCH(AM$205,$A$135:$A$186,0),100),$B195:$CW195,"="&amp;"x",$B$133:$CW$133,"="&amp;"Y"),0)</f>
        <v>0</v>
      </c>
      <c r="AN230">
        <f ca="1">IFERROR(SUMIFS(INDEX($B$135:$CW$186,MATCH(AN$205,$A$135:$A$186,0),1):INDEX($B$135:$CW$186,MATCH(AN$205,$A$135:$A$186,0),100),$B195:$CW195,"="&amp;"x",$B$133:$CW$133,"="&amp;"Y"),0)</f>
        <v>0</v>
      </c>
      <c r="AO230">
        <f ca="1">IFERROR(SUMIFS(INDEX($B$135:$CW$186,MATCH(AO$205,$A$135:$A$186,0),1):INDEX($B$135:$CW$186,MATCH(AO$205,$A$135:$A$186,0),100),$B195:$CW195,"="&amp;"x",$B$133:$CW$133,"="&amp;"Y"),0)</f>
        <v>0</v>
      </c>
      <c r="AP230">
        <f ca="1">IFERROR(SUMIFS(INDEX($B$135:$CW$186,MATCH(AP$205,$A$135:$A$186,0),1):INDEX($B$135:$CW$186,MATCH(AP$205,$A$135:$A$186,0),100),$B195:$CW195,"="&amp;"x",$B$133:$CW$133,"="&amp;"Y"),0)</f>
        <v>0</v>
      </c>
      <c r="AQ230">
        <f ca="1">IFERROR(SUMIFS(INDEX($B$135:$CW$186,MATCH(AQ$205,$A$135:$A$186,0),1):INDEX($B$135:$CW$186,MATCH(AQ$205,$A$135:$A$186,0),100),$B195:$CW195,"="&amp;"x",$B$133:$CW$133,"="&amp;"Y"),0)</f>
        <v>0</v>
      </c>
      <c r="AR230">
        <f ca="1">IFERROR(SUMIFS(INDEX($B$135:$CW$186,MATCH(AR$205,$A$135:$A$186,0),1):INDEX($B$135:$CW$186,MATCH(AR$205,$A$135:$A$186,0),100),$B195:$CW195,"="&amp;"x",$B$133:$CW$133,"="&amp;"Y"),0)</f>
        <v>0</v>
      </c>
      <c r="AS230">
        <f ca="1">IFERROR(SUMIFS(INDEX($B$135:$CW$186,MATCH(AS$205,$A$135:$A$186,0),1):INDEX($B$135:$CW$186,MATCH(AS$205,$A$135:$A$186,0),100),$B195:$CW195,"="&amp;"x",$B$133:$CW$133,"="&amp;"Y"),0)</f>
        <v>0</v>
      </c>
      <c r="AT230">
        <f ca="1">IFERROR(SUMIFS(INDEX($B$135:$CW$186,MATCH(AT$205,$A$135:$A$186,0),1):INDEX($B$135:$CW$186,MATCH(AT$205,$A$135:$A$186,0),100),$B195:$CW195,"="&amp;"x",$B$133:$CW$133,"="&amp;"Y"),0)</f>
        <v>0</v>
      </c>
      <c r="AU230">
        <f ca="1">IFERROR(SUMIFS(INDEX($B$135:$CW$186,MATCH(AU$205,$A$135:$A$186,0),1):INDEX($B$135:$CW$186,MATCH(AU$205,$A$135:$A$186,0),100),$B195:$CW195,"="&amp;"x",$B$133:$CW$133,"="&amp;"Y"),0)</f>
        <v>0</v>
      </c>
      <c r="AV230">
        <f ca="1">IFERROR(SUMIFS(INDEX($B$135:$CW$186,MATCH(AV$205,$A$135:$A$186,0),1):INDEX($B$135:$CW$186,MATCH(AV$205,$A$135:$A$186,0),100),$B195:$CW195,"="&amp;"x",$B$133:$CW$133,"="&amp;"Y"),0)</f>
        <v>0</v>
      </c>
      <c r="AW230">
        <f ca="1">IFERROR(SUMIFS(INDEX($B$135:$CW$186,MATCH(AW$205,$A$135:$A$186,0),1):INDEX($B$135:$CW$186,MATCH(AW$205,$A$135:$A$186,0),100),$B195:$CW195,"="&amp;"x",$B$133:$CW$133,"="&amp;"Y"),0)</f>
        <v>0</v>
      </c>
      <c r="AX230">
        <f ca="1">IFERROR(SUMIFS(INDEX($B$135:$CW$186,MATCH(AX$205,$A$135:$A$186,0),1):INDEX($B$135:$CW$186,MATCH(AX$205,$A$135:$A$186,0),100),$B195:$CW195,"="&amp;"x",$B$133:$CW$133,"="&amp;"Y"),0)</f>
        <v>0</v>
      </c>
      <c r="AY230">
        <f ca="1">IFERROR(SUMIFS(INDEX($B$135:$CW$186,MATCH(AY$205,$A$135:$A$186,0),1):INDEX($B$135:$CW$186,MATCH(AY$205,$A$135:$A$186,0),100),$B195:$CW195,"="&amp;"x",$B$133:$CW$133,"="&amp;"Y"),0)</f>
        <v>0</v>
      </c>
      <c r="AZ230">
        <f ca="1">IFERROR(SUMIFS(INDEX($B$135:$CW$186,MATCH(AZ$205,$A$135:$A$186,0),1):INDEX($B$135:$CW$186,MATCH(AZ$205,$A$135:$A$186,0),100),$B195:$CW195,"="&amp;"x",$B$133:$CW$133,"="&amp;"Y"),0)</f>
        <v>0</v>
      </c>
      <c r="BA230">
        <f ca="1">IFERROR(SUMIFS(INDEX($B$135:$CW$186,MATCH(BA$205,$A$135:$A$186,0),1):INDEX($B$135:$CW$186,MATCH(BA$205,$A$135:$A$186,0),100),$B195:$CW195,"="&amp;"x",$B$133:$CW$133,"="&amp;"Y"),0)</f>
        <v>0</v>
      </c>
      <c r="BC230">
        <f t="shared" ca="1" si="4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ca="1">IFERROR(SUMIFS(INDEX($B$135:$CW$186,MATCH(B$205,$A$135:$A$186,0),1):INDEX($B$135:$CW$186,MATCH(B$205,$A$135:$A$186,0),100),$B196:$CW196,"="&amp;"x",$B$133:$CW$133,"="&amp;"Y"),0)</f>
        <v>0</v>
      </c>
      <c r="C231">
        <f ca="1">IFERROR(SUMIFS(INDEX($B$135:$CW$186,MATCH(C$205,$A$135:$A$186,0),1):INDEX($B$135:$CW$186,MATCH(C$205,$A$135:$A$186,0),100),$B196:$CW196,"="&amp;"x",$B$133:$CW$133,"="&amp;"Y"),0)</f>
        <v>0</v>
      </c>
      <c r="D231">
        <f ca="1">IFERROR(SUMIFS(INDEX($B$135:$CW$186,MATCH(D$205,$A$135:$A$186,0),1):INDEX($B$135:$CW$186,MATCH(D$205,$A$135:$A$186,0),100),$B196:$CW196,"="&amp;"x",$B$133:$CW$133,"="&amp;"Y"),0)</f>
        <v>0</v>
      </c>
      <c r="E231">
        <f ca="1">IFERROR(SUMIFS(INDEX($B$135:$CW$186,MATCH(E$205,$A$135:$A$186,0),1):INDEX($B$135:$CW$186,MATCH(E$205,$A$135:$A$186,0),100),$B196:$CW196,"="&amp;"x",$B$133:$CW$133,"="&amp;"Y"),0)</f>
        <v>0</v>
      </c>
      <c r="F231">
        <f ca="1">IFERROR(SUMIFS(INDEX($B$135:$CW$186,MATCH(F$205,$A$135:$A$186,0),1):INDEX($B$135:$CW$186,MATCH(F$205,$A$135:$A$186,0),100),$B196:$CW196,"="&amp;"x",$B$133:$CW$133,"="&amp;"Y"),0)</f>
        <v>0</v>
      </c>
      <c r="G231">
        <f ca="1">IFERROR(SUMIFS(INDEX($B$135:$CW$186,MATCH(G$205,$A$135:$A$186,0),1):INDEX($B$135:$CW$186,MATCH(G$205,$A$135:$A$186,0),100),$B196:$CW196,"="&amp;"x",$B$133:$CW$133,"="&amp;"Y"),0)</f>
        <v>0</v>
      </c>
      <c r="H231">
        <f ca="1">IFERROR(SUMIFS(INDEX($B$135:$CW$186,MATCH(H$205,$A$135:$A$186,0),1):INDEX($B$135:$CW$186,MATCH(H$205,$A$135:$A$186,0),100),$B196:$CW196,"="&amp;"x",$B$133:$CW$133,"="&amp;"Y"),0)</f>
        <v>0</v>
      </c>
      <c r="I231">
        <f ca="1">IFERROR(SUMIFS(INDEX($B$135:$CW$186,MATCH(I$205,$A$135:$A$186,0),1):INDEX($B$135:$CW$186,MATCH(I$205,$A$135:$A$186,0),100),$B196:$CW196,"="&amp;"x",$B$133:$CW$133,"="&amp;"Y"),0)</f>
        <v>0</v>
      </c>
      <c r="J231">
        <f ca="1">IFERROR(SUMIFS(INDEX($B$135:$CW$186,MATCH(J$205,$A$135:$A$186,0),1):INDEX($B$135:$CW$186,MATCH(J$205,$A$135:$A$186,0),100),$B196:$CW196,"="&amp;"x",$B$133:$CW$133,"="&amp;"Y"),0)</f>
        <v>0</v>
      </c>
      <c r="K231">
        <f ca="1">IFERROR(SUMIFS(INDEX($B$135:$CW$186,MATCH(K$205,$A$135:$A$186,0),1):INDEX($B$135:$CW$186,MATCH(K$205,$A$135:$A$186,0),100),$B196:$CW196,"="&amp;"x",$B$133:$CW$133,"="&amp;"Y"),0)</f>
        <v>0</v>
      </c>
      <c r="L231">
        <f ca="1">IFERROR(SUMIFS(INDEX($B$135:$CW$186,MATCH(L$205,$A$135:$A$186,0),1):INDEX($B$135:$CW$186,MATCH(L$205,$A$135:$A$186,0),100),$B196:$CW196,"="&amp;"x",$B$133:$CW$133,"="&amp;"Y"),0)</f>
        <v>0</v>
      </c>
      <c r="M231">
        <f ca="1">IFERROR(SUMIFS(INDEX($B$135:$CW$186,MATCH(M$205,$A$135:$A$186,0),1):INDEX($B$135:$CW$186,MATCH(M$205,$A$135:$A$186,0),100),$B196:$CW196,"="&amp;"x",$B$133:$CW$133,"="&amp;"Y"),0)</f>
        <v>0</v>
      </c>
      <c r="N231">
        <f ca="1">IFERROR(SUMIFS(INDEX($B$135:$CW$186,MATCH(N$205,$A$135:$A$186,0),1):INDEX($B$135:$CW$186,MATCH(N$205,$A$135:$A$186,0),100),$B196:$CW196,"="&amp;"x",$B$133:$CW$133,"="&amp;"Y"),0)</f>
        <v>0</v>
      </c>
      <c r="O231">
        <f ca="1">IFERROR(SUMIFS(INDEX($B$135:$CW$186,MATCH(O$205,$A$135:$A$186,0),1):INDEX($B$135:$CW$186,MATCH(O$205,$A$135:$A$186,0),100),$B196:$CW196,"="&amp;"x",$B$133:$CW$133,"="&amp;"Y"),0)</f>
        <v>0</v>
      </c>
      <c r="P231">
        <f ca="1">IFERROR(SUMIFS(INDEX($B$135:$CW$186,MATCH(P$205,$A$135:$A$186,0),1):INDEX($B$135:$CW$186,MATCH(P$205,$A$135:$A$186,0),100),$B196:$CW196,"="&amp;"x",$B$133:$CW$133,"="&amp;"Y"),0)</f>
        <v>0</v>
      </c>
      <c r="Q231">
        <f ca="1">IFERROR(SUMIFS(INDEX($B$135:$CW$186,MATCH(Q$205,$A$135:$A$186,0),1):INDEX($B$135:$CW$186,MATCH(Q$205,$A$135:$A$186,0),100),$B196:$CW196,"="&amp;"x",$B$133:$CW$133,"="&amp;"Y"),0)</f>
        <v>0</v>
      </c>
      <c r="R231">
        <f ca="1">IFERROR(SUMIFS(INDEX($B$135:$CW$186,MATCH(R$205,$A$135:$A$186,0),1):INDEX($B$135:$CW$186,MATCH(R$205,$A$135:$A$186,0),100),$B196:$CW196,"="&amp;"x",$B$133:$CW$133,"="&amp;"Y"),0)</f>
        <v>0</v>
      </c>
      <c r="S231">
        <f ca="1">IFERROR(SUMIFS(INDEX($B$135:$CW$186,MATCH(S$205,$A$135:$A$186,0),1):INDEX($B$135:$CW$186,MATCH(S$205,$A$135:$A$186,0),100),$B196:$CW196,"="&amp;"x",$B$133:$CW$133,"="&amp;"Y"),0)</f>
        <v>0</v>
      </c>
      <c r="T231">
        <f ca="1">IFERROR(SUMIFS(INDEX($B$135:$CW$186,MATCH(T$205,$A$135:$A$186,0),1):INDEX($B$135:$CW$186,MATCH(T$205,$A$135:$A$186,0),100),$B196:$CW196,"="&amp;"x",$B$133:$CW$133,"="&amp;"Y"),0)</f>
        <v>0</v>
      </c>
      <c r="U231">
        <f ca="1">IFERROR(SUMIFS(INDEX($B$135:$CW$186,MATCH(U$205,$A$135:$A$186,0),1):INDEX($B$135:$CW$186,MATCH(U$205,$A$135:$A$186,0),100),$B196:$CW196,"="&amp;"x",$B$133:$CW$133,"="&amp;"Y"),0)</f>
        <v>0</v>
      </c>
      <c r="V231">
        <f ca="1">IFERROR(SUMIFS(INDEX($B$135:$CW$186,MATCH(V$205,$A$135:$A$186,0),1):INDEX($B$135:$CW$186,MATCH(V$205,$A$135:$A$186,0),100),$B196:$CW196,"="&amp;"x",$B$133:$CW$133,"="&amp;"Y"),0)</f>
        <v>0</v>
      </c>
      <c r="W231">
        <f ca="1">IFERROR(SUMIFS(INDEX($B$135:$CW$186,MATCH(W$205,$A$135:$A$186,0),1):INDEX($B$135:$CW$186,MATCH(W$205,$A$135:$A$186,0),100),$B196:$CW196,"="&amp;"x",$B$133:$CW$133,"="&amp;"Y"),0)</f>
        <v>0</v>
      </c>
      <c r="X231">
        <f ca="1">IFERROR(SUMIFS(INDEX($B$135:$CW$186,MATCH(X$205,$A$135:$A$186,0),1):INDEX($B$135:$CW$186,MATCH(X$205,$A$135:$A$186,0),100),$B196:$CW196,"="&amp;"x",$B$133:$CW$133,"="&amp;"Y"),0)</f>
        <v>0</v>
      </c>
      <c r="Y231">
        <f ca="1">IFERROR(SUMIFS(INDEX($B$135:$CW$186,MATCH(Y$205,$A$135:$A$186,0),1):INDEX($B$135:$CW$186,MATCH(Y$205,$A$135:$A$186,0),100),$B196:$CW196,"="&amp;"x",$B$133:$CW$133,"="&amp;"Y"),0)</f>
        <v>0</v>
      </c>
      <c r="Z231">
        <f ca="1">IFERROR(SUMIFS(INDEX($B$135:$CW$186,MATCH(Z$205,$A$135:$A$186,0),1):INDEX($B$135:$CW$186,MATCH(Z$205,$A$135:$A$186,0),100),$B196:$CW196,"="&amp;"x",$B$133:$CW$133,"="&amp;"Y"),0)</f>
        <v>0</v>
      </c>
      <c r="AA231">
        <f ca="1">IFERROR(SUMIFS(INDEX($B$135:$CW$186,MATCH(AA$205,$A$135:$A$186,0),1):INDEX($B$135:$CW$186,MATCH(AA$205,$A$135:$A$186,0),100),$B196:$CW196,"="&amp;"x",$B$133:$CW$133,"="&amp;"Y"),0)</f>
        <v>0</v>
      </c>
      <c r="AB231">
        <f ca="1">IFERROR(SUMIFS(INDEX($B$135:$CW$186,MATCH(AB$205,$A$135:$A$186,0),1):INDEX($B$135:$CW$186,MATCH(AB$205,$A$135:$A$186,0),100),$B196:$CW196,"="&amp;"x",$B$133:$CW$133,"="&amp;"Y"),0)</f>
        <v>0</v>
      </c>
      <c r="AC231">
        <f ca="1">IFERROR(SUMIFS(INDEX($B$135:$CW$186,MATCH(AC$205,$A$135:$A$186,0),1):INDEX($B$135:$CW$186,MATCH(AC$205,$A$135:$A$186,0),100),$B196:$CW196,"="&amp;"x",$B$133:$CW$133,"="&amp;"Y"),0)</f>
        <v>0</v>
      </c>
      <c r="AD231">
        <f ca="1">IFERROR(SUMIFS(INDEX($B$135:$CW$186,MATCH(AD$205,$A$135:$A$186,0),1):INDEX($B$135:$CW$186,MATCH(AD$205,$A$135:$A$186,0),100),$B196:$CW196,"="&amp;"x",$B$133:$CW$133,"="&amp;"Y"),0)</f>
        <v>0</v>
      </c>
      <c r="AE231">
        <f ca="1">IFERROR(SUMIFS(INDEX($B$135:$CW$186,MATCH(AE$205,$A$135:$A$186,0),1):INDEX($B$135:$CW$186,MATCH(AE$205,$A$135:$A$186,0),100),$B196:$CW196,"="&amp;"x",$B$133:$CW$133,"="&amp;"Y"),0)</f>
        <v>0</v>
      </c>
      <c r="AF231">
        <f ca="1">IFERROR(SUMIFS(INDEX($B$135:$CW$186,MATCH(AF$205,$A$135:$A$186,0),1):INDEX($B$135:$CW$186,MATCH(AF$205,$A$135:$A$186,0),100),$B196:$CW196,"="&amp;"x",$B$133:$CW$133,"="&amp;"Y"),0)</f>
        <v>0</v>
      </c>
      <c r="AG231">
        <f ca="1">IFERROR(SUMIFS(INDEX($B$135:$CW$186,MATCH(AG$205,$A$135:$A$186,0),1):INDEX($B$135:$CW$186,MATCH(AG$205,$A$135:$A$186,0),100),$B196:$CW196,"="&amp;"x",$B$133:$CW$133,"="&amp;"Y"),0)</f>
        <v>0</v>
      </c>
      <c r="AH231">
        <f ca="1">IFERROR(SUMIFS(INDEX($B$135:$CW$186,MATCH(AH$205,$A$135:$A$186,0),1):INDEX($B$135:$CW$186,MATCH(AH$205,$A$135:$A$186,0),100),$B196:$CW196,"="&amp;"x",$B$133:$CW$133,"="&amp;"Y"),0)</f>
        <v>0</v>
      </c>
      <c r="AI231">
        <f ca="1">IFERROR(SUMIFS(INDEX($B$135:$CW$186,MATCH(AI$205,$A$135:$A$186,0),1):INDEX($B$135:$CW$186,MATCH(AI$205,$A$135:$A$186,0),100),$B196:$CW196,"="&amp;"x",$B$133:$CW$133,"="&amp;"Y"),0)</f>
        <v>0</v>
      </c>
      <c r="AJ231">
        <f ca="1">IFERROR(SUMIFS(INDEX($B$135:$CW$186,MATCH(AJ$205,$A$135:$A$186,0),1):INDEX($B$135:$CW$186,MATCH(AJ$205,$A$135:$A$186,0),100),$B196:$CW196,"="&amp;"x",$B$133:$CW$133,"="&amp;"Y"),0)</f>
        <v>0</v>
      </c>
      <c r="AK231">
        <f ca="1">IFERROR(SUMIFS(INDEX($B$135:$CW$186,MATCH(AK$205,$A$135:$A$186,0),1):INDEX($B$135:$CW$186,MATCH(AK$205,$A$135:$A$186,0),100),$B196:$CW196,"="&amp;"x",$B$133:$CW$133,"="&amp;"Y"),0)</f>
        <v>0</v>
      </c>
      <c r="AL231">
        <f ca="1">IFERROR(SUMIFS(INDEX($B$135:$CW$186,MATCH(AL$205,$A$135:$A$186,0),1):INDEX($B$135:$CW$186,MATCH(AL$205,$A$135:$A$186,0),100),$B196:$CW196,"="&amp;"x",$B$133:$CW$133,"="&amp;"Y"),0)</f>
        <v>0</v>
      </c>
      <c r="AM231">
        <f ca="1">IFERROR(SUMIFS(INDEX($B$135:$CW$186,MATCH(AM$205,$A$135:$A$186,0),1):INDEX($B$135:$CW$186,MATCH(AM$205,$A$135:$A$186,0),100),$B196:$CW196,"="&amp;"x",$B$133:$CW$133,"="&amp;"Y"),0)</f>
        <v>0</v>
      </c>
      <c r="AN231">
        <f ca="1">IFERROR(SUMIFS(INDEX($B$135:$CW$186,MATCH(AN$205,$A$135:$A$186,0),1):INDEX($B$135:$CW$186,MATCH(AN$205,$A$135:$A$186,0),100),$B196:$CW196,"="&amp;"x",$B$133:$CW$133,"="&amp;"Y"),0)</f>
        <v>0</v>
      </c>
      <c r="AO231">
        <f ca="1">IFERROR(SUMIFS(INDEX($B$135:$CW$186,MATCH(AO$205,$A$135:$A$186,0),1):INDEX($B$135:$CW$186,MATCH(AO$205,$A$135:$A$186,0),100),$B196:$CW196,"="&amp;"x",$B$133:$CW$133,"="&amp;"Y"),0)</f>
        <v>0</v>
      </c>
      <c r="AP231">
        <f ca="1">IFERROR(SUMIFS(INDEX($B$135:$CW$186,MATCH(AP$205,$A$135:$A$186,0),1):INDEX($B$135:$CW$186,MATCH(AP$205,$A$135:$A$186,0),100),$B196:$CW196,"="&amp;"x",$B$133:$CW$133,"="&amp;"Y"),0)</f>
        <v>0</v>
      </c>
      <c r="AQ231">
        <f ca="1">IFERROR(SUMIFS(INDEX($B$135:$CW$186,MATCH(AQ$205,$A$135:$A$186,0),1):INDEX($B$135:$CW$186,MATCH(AQ$205,$A$135:$A$186,0),100),$B196:$CW196,"="&amp;"x",$B$133:$CW$133,"="&amp;"Y"),0)</f>
        <v>0</v>
      </c>
      <c r="AR231">
        <f ca="1">IFERROR(SUMIFS(INDEX($B$135:$CW$186,MATCH(AR$205,$A$135:$A$186,0),1):INDEX($B$135:$CW$186,MATCH(AR$205,$A$135:$A$186,0),100),$B196:$CW196,"="&amp;"x",$B$133:$CW$133,"="&amp;"Y"),0)</f>
        <v>0</v>
      </c>
      <c r="AS231">
        <f ca="1">IFERROR(SUMIFS(INDEX($B$135:$CW$186,MATCH(AS$205,$A$135:$A$186,0),1):INDEX($B$135:$CW$186,MATCH(AS$205,$A$135:$A$186,0),100),$B196:$CW196,"="&amp;"x",$B$133:$CW$133,"="&amp;"Y"),0)</f>
        <v>0</v>
      </c>
      <c r="AT231">
        <f ca="1">IFERROR(SUMIFS(INDEX($B$135:$CW$186,MATCH(AT$205,$A$135:$A$186,0),1):INDEX($B$135:$CW$186,MATCH(AT$205,$A$135:$A$186,0),100),$B196:$CW196,"="&amp;"x",$B$133:$CW$133,"="&amp;"Y"),0)</f>
        <v>0</v>
      </c>
      <c r="AU231">
        <f ca="1">IFERROR(SUMIFS(INDEX($B$135:$CW$186,MATCH(AU$205,$A$135:$A$186,0),1):INDEX($B$135:$CW$186,MATCH(AU$205,$A$135:$A$186,0),100),$B196:$CW196,"="&amp;"x",$B$133:$CW$133,"="&amp;"Y"),0)</f>
        <v>0</v>
      </c>
      <c r="AV231">
        <f ca="1">IFERROR(SUMIFS(INDEX($B$135:$CW$186,MATCH(AV$205,$A$135:$A$186,0),1):INDEX($B$135:$CW$186,MATCH(AV$205,$A$135:$A$186,0),100),$B196:$CW196,"="&amp;"x",$B$133:$CW$133,"="&amp;"Y"),0)</f>
        <v>0</v>
      </c>
      <c r="AW231">
        <f ca="1">IFERROR(SUMIFS(INDEX($B$135:$CW$186,MATCH(AW$205,$A$135:$A$186,0),1):INDEX($B$135:$CW$186,MATCH(AW$205,$A$135:$A$186,0),100),$B196:$CW196,"="&amp;"x",$B$133:$CW$133,"="&amp;"Y"),0)</f>
        <v>0</v>
      </c>
      <c r="AX231">
        <f ca="1">IFERROR(SUMIFS(INDEX($B$135:$CW$186,MATCH(AX$205,$A$135:$A$186,0),1):INDEX($B$135:$CW$186,MATCH(AX$205,$A$135:$A$186,0),100),$B196:$CW196,"="&amp;"x",$B$133:$CW$133,"="&amp;"Y"),0)</f>
        <v>0</v>
      </c>
      <c r="AY231">
        <f ca="1">IFERROR(SUMIFS(INDEX($B$135:$CW$186,MATCH(AY$205,$A$135:$A$186,0),1):INDEX($B$135:$CW$186,MATCH(AY$205,$A$135:$A$186,0),100),$B196:$CW196,"="&amp;"x",$B$133:$CW$133,"="&amp;"Y"),0)</f>
        <v>0</v>
      </c>
      <c r="AZ231">
        <f ca="1">IFERROR(SUMIFS(INDEX($B$135:$CW$186,MATCH(AZ$205,$A$135:$A$186,0),1):INDEX($B$135:$CW$186,MATCH(AZ$205,$A$135:$A$186,0),100),$B196:$CW196,"="&amp;"x",$B$133:$CW$133,"="&amp;"Y"),0)</f>
        <v>0</v>
      </c>
      <c r="BA231">
        <f ca="1">IFERROR(SUMIFS(INDEX($B$135:$CW$186,MATCH(BA$205,$A$135:$A$186,0),1):INDEX($B$135:$CW$186,MATCH(BA$205,$A$135:$A$186,0),100),$B196:$CW196,"="&amp;"x",$B$133:$CW$133,"="&amp;"Y"),0)</f>
        <v>0</v>
      </c>
      <c r="BC231">
        <f t="shared" ca="1" si="4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ca="1">IFERROR(SUMIFS(INDEX($B$135:$CW$186,MATCH(B$205,$A$135:$A$186,0),1):INDEX($B$135:$CW$186,MATCH(B$205,$A$135:$A$186,0),100),$B197:$CW197,"="&amp;"x",$B$133:$CW$133,"="&amp;"Y"),0)</f>
        <v>0</v>
      </c>
      <c r="C232">
        <f ca="1">IFERROR(SUMIFS(INDEX($B$135:$CW$186,MATCH(C$205,$A$135:$A$186,0),1):INDEX($B$135:$CW$186,MATCH(C$205,$A$135:$A$186,0),100),$B197:$CW197,"="&amp;"x",$B$133:$CW$133,"="&amp;"Y"),0)</f>
        <v>0</v>
      </c>
      <c r="D232">
        <f ca="1">IFERROR(SUMIFS(INDEX($B$135:$CW$186,MATCH(D$205,$A$135:$A$186,0),1):INDEX($B$135:$CW$186,MATCH(D$205,$A$135:$A$186,0),100),$B197:$CW197,"="&amp;"x",$B$133:$CW$133,"="&amp;"Y"),0)</f>
        <v>0</v>
      </c>
      <c r="E232">
        <f ca="1">IFERROR(SUMIFS(INDEX($B$135:$CW$186,MATCH(E$205,$A$135:$A$186,0),1):INDEX($B$135:$CW$186,MATCH(E$205,$A$135:$A$186,0),100),$B197:$CW197,"="&amp;"x",$B$133:$CW$133,"="&amp;"Y"),0)</f>
        <v>0</v>
      </c>
      <c r="F232">
        <f ca="1">IFERROR(SUMIFS(INDEX($B$135:$CW$186,MATCH(F$205,$A$135:$A$186,0),1):INDEX($B$135:$CW$186,MATCH(F$205,$A$135:$A$186,0),100),$B197:$CW197,"="&amp;"x",$B$133:$CW$133,"="&amp;"Y"),0)</f>
        <v>0</v>
      </c>
      <c r="G232">
        <f ca="1">IFERROR(SUMIFS(INDEX($B$135:$CW$186,MATCH(G$205,$A$135:$A$186,0),1):INDEX($B$135:$CW$186,MATCH(G$205,$A$135:$A$186,0),100),$B197:$CW197,"="&amp;"x",$B$133:$CW$133,"="&amp;"Y"),0)</f>
        <v>0</v>
      </c>
      <c r="H232">
        <f ca="1">IFERROR(SUMIFS(INDEX($B$135:$CW$186,MATCH(H$205,$A$135:$A$186,0),1):INDEX($B$135:$CW$186,MATCH(H$205,$A$135:$A$186,0),100),$B197:$CW197,"="&amp;"x",$B$133:$CW$133,"="&amp;"Y"),0)</f>
        <v>0</v>
      </c>
      <c r="I232">
        <f ca="1">IFERROR(SUMIFS(INDEX($B$135:$CW$186,MATCH(I$205,$A$135:$A$186,0),1):INDEX($B$135:$CW$186,MATCH(I$205,$A$135:$A$186,0),100),$B197:$CW197,"="&amp;"x",$B$133:$CW$133,"="&amp;"Y"),0)</f>
        <v>0</v>
      </c>
      <c r="J232">
        <f ca="1">IFERROR(SUMIFS(INDEX($B$135:$CW$186,MATCH(J$205,$A$135:$A$186,0),1):INDEX($B$135:$CW$186,MATCH(J$205,$A$135:$A$186,0),100),$B197:$CW197,"="&amp;"x",$B$133:$CW$133,"="&amp;"Y"),0)</f>
        <v>0</v>
      </c>
      <c r="K232">
        <f ca="1">IFERROR(SUMIFS(INDEX($B$135:$CW$186,MATCH(K$205,$A$135:$A$186,0),1):INDEX($B$135:$CW$186,MATCH(K$205,$A$135:$A$186,0),100),$B197:$CW197,"="&amp;"x",$B$133:$CW$133,"="&amp;"Y"),0)</f>
        <v>0</v>
      </c>
      <c r="L232">
        <f ca="1">IFERROR(SUMIFS(INDEX($B$135:$CW$186,MATCH(L$205,$A$135:$A$186,0),1):INDEX($B$135:$CW$186,MATCH(L$205,$A$135:$A$186,0),100),$B197:$CW197,"="&amp;"x",$B$133:$CW$133,"="&amp;"Y"),0)</f>
        <v>0</v>
      </c>
      <c r="M232">
        <f ca="1">IFERROR(SUMIFS(INDEX($B$135:$CW$186,MATCH(M$205,$A$135:$A$186,0),1):INDEX($B$135:$CW$186,MATCH(M$205,$A$135:$A$186,0),100),$B197:$CW197,"="&amp;"x",$B$133:$CW$133,"="&amp;"Y"),0)</f>
        <v>0</v>
      </c>
      <c r="N232">
        <f ca="1">IFERROR(SUMIFS(INDEX($B$135:$CW$186,MATCH(N$205,$A$135:$A$186,0),1):INDEX($B$135:$CW$186,MATCH(N$205,$A$135:$A$186,0),100),$B197:$CW197,"="&amp;"x",$B$133:$CW$133,"="&amp;"Y"),0)</f>
        <v>0</v>
      </c>
      <c r="O232">
        <f ca="1">IFERROR(SUMIFS(INDEX($B$135:$CW$186,MATCH(O$205,$A$135:$A$186,0),1):INDEX($B$135:$CW$186,MATCH(O$205,$A$135:$A$186,0),100),$B197:$CW197,"="&amp;"x",$B$133:$CW$133,"="&amp;"Y"),0)</f>
        <v>0</v>
      </c>
      <c r="P232">
        <f ca="1">IFERROR(SUMIFS(INDEX($B$135:$CW$186,MATCH(P$205,$A$135:$A$186,0),1):INDEX($B$135:$CW$186,MATCH(P$205,$A$135:$A$186,0),100),$B197:$CW197,"="&amp;"x",$B$133:$CW$133,"="&amp;"Y"),0)</f>
        <v>0</v>
      </c>
      <c r="Q232">
        <f ca="1">IFERROR(SUMIFS(INDEX($B$135:$CW$186,MATCH(Q$205,$A$135:$A$186,0),1):INDEX($B$135:$CW$186,MATCH(Q$205,$A$135:$A$186,0),100),$B197:$CW197,"="&amp;"x",$B$133:$CW$133,"="&amp;"Y"),0)</f>
        <v>0</v>
      </c>
      <c r="R232">
        <f ca="1">IFERROR(SUMIFS(INDEX($B$135:$CW$186,MATCH(R$205,$A$135:$A$186,0),1):INDEX($B$135:$CW$186,MATCH(R$205,$A$135:$A$186,0),100),$B197:$CW197,"="&amp;"x",$B$133:$CW$133,"="&amp;"Y"),0)</f>
        <v>0</v>
      </c>
      <c r="S232">
        <f ca="1">IFERROR(SUMIFS(INDEX($B$135:$CW$186,MATCH(S$205,$A$135:$A$186,0),1):INDEX($B$135:$CW$186,MATCH(S$205,$A$135:$A$186,0),100),$B197:$CW197,"="&amp;"x",$B$133:$CW$133,"="&amp;"Y"),0)</f>
        <v>0</v>
      </c>
      <c r="T232">
        <f ca="1">IFERROR(SUMIFS(INDEX($B$135:$CW$186,MATCH(T$205,$A$135:$A$186,0),1):INDEX($B$135:$CW$186,MATCH(T$205,$A$135:$A$186,0),100),$B197:$CW197,"="&amp;"x",$B$133:$CW$133,"="&amp;"Y"),0)</f>
        <v>0</v>
      </c>
      <c r="U232">
        <f ca="1">IFERROR(SUMIFS(INDEX($B$135:$CW$186,MATCH(U$205,$A$135:$A$186,0),1):INDEX($B$135:$CW$186,MATCH(U$205,$A$135:$A$186,0),100),$B197:$CW197,"="&amp;"x",$B$133:$CW$133,"="&amp;"Y"),0)</f>
        <v>0</v>
      </c>
      <c r="V232">
        <f ca="1">IFERROR(SUMIFS(INDEX($B$135:$CW$186,MATCH(V$205,$A$135:$A$186,0),1):INDEX($B$135:$CW$186,MATCH(V$205,$A$135:$A$186,0),100),$B197:$CW197,"="&amp;"x",$B$133:$CW$133,"="&amp;"Y"),0)</f>
        <v>0</v>
      </c>
      <c r="W232">
        <f ca="1">IFERROR(SUMIFS(INDEX($B$135:$CW$186,MATCH(W$205,$A$135:$A$186,0),1):INDEX($B$135:$CW$186,MATCH(W$205,$A$135:$A$186,0),100),$B197:$CW197,"="&amp;"x",$B$133:$CW$133,"="&amp;"Y"),0)</f>
        <v>0</v>
      </c>
      <c r="X232">
        <f ca="1">IFERROR(SUMIFS(INDEX($B$135:$CW$186,MATCH(X$205,$A$135:$A$186,0),1):INDEX($B$135:$CW$186,MATCH(X$205,$A$135:$A$186,0),100),$B197:$CW197,"="&amp;"x",$B$133:$CW$133,"="&amp;"Y"),0)</f>
        <v>0</v>
      </c>
      <c r="Y232">
        <f ca="1">IFERROR(SUMIFS(INDEX($B$135:$CW$186,MATCH(Y$205,$A$135:$A$186,0),1):INDEX($B$135:$CW$186,MATCH(Y$205,$A$135:$A$186,0),100),$B197:$CW197,"="&amp;"x",$B$133:$CW$133,"="&amp;"Y"),0)</f>
        <v>0</v>
      </c>
      <c r="Z232">
        <f ca="1">IFERROR(SUMIFS(INDEX($B$135:$CW$186,MATCH(Z$205,$A$135:$A$186,0),1):INDEX($B$135:$CW$186,MATCH(Z$205,$A$135:$A$186,0),100),$B197:$CW197,"="&amp;"x",$B$133:$CW$133,"="&amp;"Y"),0)</f>
        <v>0</v>
      </c>
      <c r="AA232">
        <f ca="1">IFERROR(SUMIFS(INDEX($B$135:$CW$186,MATCH(AA$205,$A$135:$A$186,0),1):INDEX($B$135:$CW$186,MATCH(AA$205,$A$135:$A$186,0),100),$B197:$CW197,"="&amp;"x",$B$133:$CW$133,"="&amp;"Y"),0)</f>
        <v>0</v>
      </c>
      <c r="AB232">
        <f ca="1">IFERROR(SUMIFS(INDEX($B$135:$CW$186,MATCH(AB$205,$A$135:$A$186,0),1):INDEX($B$135:$CW$186,MATCH(AB$205,$A$135:$A$186,0),100),$B197:$CW197,"="&amp;"x",$B$133:$CW$133,"="&amp;"Y"),0)</f>
        <v>0</v>
      </c>
      <c r="AC232">
        <f ca="1">IFERROR(SUMIFS(INDEX($B$135:$CW$186,MATCH(AC$205,$A$135:$A$186,0),1):INDEX($B$135:$CW$186,MATCH(AC$205,$A$135:$A$186,0),100),$B197:$CW197,"="&amp;"x",$B$133:$CW$133,"="&amp;"Y"),0)</f>
        <v>0</v>
      </c>
      <c r="AD232">
        <f ca="1">IFERROR(SUMIFS(INDEX($B$135:$CW$186,MATCH(AD$205,$A$135:$A$186,0),1):INDEX($B$135:$CW$186,MATCH(AD$205,$A$135:$A$186,0),100),$B197:$CW197,"="&amp;"x",$B$133:$CW$133,"="&amp;"Y"),0)</f>
        <v>0</v>
      </c>
      <c r="AE232">
        <f ca="1">IFERROR(SUMIFS(INDEX($B$135:$CW$186,MATCH(AE$205,$A$135:$A$186,0),1):INDEX($B$135:$CW$186,MATCH(AE$205,$A$135:$A$186,0),100),$B197:$CW197,"="&amp;"x",$B$133:$CW$133,"="&amp;"Y"),0)</f>
        <v>0</v>
      </c>
      <c r="AF232">
        <f ca="1">IFERROR(SUMIFS(INDEX($B$135:$CW$186,MATCH(AF$205,$A$135:$A$186,0),1):INDEX($B$135:$CW$186,MATCH(AF$205,$A$135:$A$186,0),100),$B197:$CW197,"="&amp;"x",$B$133:$CW$133,"="&amp;"Y"),0)</f>
        <v>0</v>
      </c>
      <c r="AG232">
        <f ca="1">IFERROR(SUMIFS(INDEX($B$135:$CW$186,MATCH(AG$205,$A$135:$A$186,0),1):INDEX($B$135:$CW$186,MATCH(AG$205,$A$135:$A$186,0),100),$B197:$CW197,"="&amp;"x",$B$133:$CW$133,"="&amp;"Y"),0)</f>
        <v>0</v>
      </c>
      <c r="AH232">
        <f ca="1">IFERROR(SUMIFS(INDEX($B$135:$CW$186,MATCH(AH$205,$A$135:$A$186,0),1):INDEX($B$135:$CW$186,MATCH(AH$205,$A$135:$A$186,0),100),$B197:$CW197,"="&amp;"x",$B$133:$CW$133,"="&amp;"Y"),0)</f>
        <v>0</v>
      </c>
      <c r="AI232">
        <f ca="1">IFERROR(SUMIFS(INDEX($B$135:$CW$186,MATCH(AI$205,$A$135:$A$186,0),1):INDEX($B$135:$CW$186,MATCH(AI$205,$A$135:$A$186,0),100),$B197:$CW197,"="&amp;"x",$B$133:$CW$133,"="&amp;"Y"),0)</f>
        <v>0</v>
      </c>
      <c r="AJ232">
        <f ca="1">IFERROR(SUMIFS(INDEX($B$135:$CW$186,MATCH(AJ$205,$A$135:$A$186,0),1):INDEX($B$135:$CW$186,MATCH(AJ$205,$A$135:$A$186,0),100),$B197:$CW197,"="&amp;"x",$B$133:$CW$133,"="&amp;"Y"),0)</f>
        <v>0</v>
      </c>
      <c r="AK232">
        <f ca="1">IFERROR(SUMIFS(INDEX($B$135:$CW$186,MATCH(AK$205,$A$135:$A$186,0),1):INDEX($B$135:$CW$186,MATCH(AK$205,$A$135:$A$186,0),100),$B197:$CW197,"="&amp;"x",$B$133:$CW$133,"="&amp;"Y"),0)</f>
        <v>0</v>
      </c>
      <c r="AL232">
        <f ca="1">IFERROR(SUMIFS(INDEX($B$135:$CW$186,MATCH(AL$205,$A$135:$A$186,0),1):INDEX($B$135:$CW$186,MATCH(AL$205,$A$135:$A$186,0),100),$B197:$CW197,"="&amp;"x",$B$133:$CW$133,"="&amp;"Y"),0)</f>
        <v>0</v>
      </c>
      <c r="AM232">
        <f ca="1">IFERROR(SUMIFS(INDEX($B$135:$CW$186,MATCH(AM$205,$A$135:$A$186,0),1):INDEX($B$135:$CW$186,MATCH(AM$205,$A$135:$A$186,0),100),$B197:$CW197,"="&amp;"x",$B$133:$CW$133,"="&amp;"Y"),0)</f>
        <v>0</v>
      </c>
      <c r="AN232">
        <f ca="1">IFERROR(SUMIFS(INDEX($B$135:$CW$186,MATCH(AN$205,$A$135:$A$186,0),1):INDEX($B$135:$CW$186,MATCH(AN$205,$A$135:$A$186,0),100),$B197:$CW197,"="&amp;"x",$B$133:$CW$133,"="&amp;"Y"),0)</f>
        <v>0</v>
      </c>
      <c r="AO232">
        <f ca="1">IFERROR(SUMIFS(INDEX($B$135:$CW$186,MATCH(AO$205,$A$135:$A$186,0),1):INDEX($B$135:$CW$186,MATCH(AO$205,$A$135:$A$186,0),100),$B197:$CW197,"="&amp;"x",$B$133:$CW$133,"="&amp;"Y"),0)</f>
        <v>0</v>
      </c>
      <c r="AP232">
        <f ca="1">IFERROR(SUMIFS(INDEX($B$135:$CW$186,MATCH(AP$205,$A$135:$A$186,0),1):INDEX($B$135:$CW$186,MATCH(AP$205,$A$135:$A$186,0),100),$B197:$CW197,"="&amp;"x",$B$133:$CW$133,"="&amp;"Y"),0)</f>
        <v>0</v>
      </c>
      <c r="AQ232">
        <f ca="1">IFERROR(SUMIFS(INDEX($B$135:$CW$186,MATCH(AQ$205,$A$135:$A$186,0),1):INDEX($B$135:$CW$186,MATCH(AQ$205,$A$135:$A$186,0),100),$B197:$CW197,"="&amp;"x",$B$133:$CW$133,"="&amp;"Y"),0)</f>
        <v>0</v>
      </c>
      <c r="AR232">
        <f ca="1">IFERROR(SUMIFS(INDEX($B$135:$CW$186,MATCH(AR$205,$A$135:$A$186,0),1):INDEX($B$135:$CW$186,MATCH(AR$205,$A$135:$A$186,0),100),$B197:$CW197,"="&amp;"x",$B$133:$CW$133,"="&amp;"Y"),0)</f>
        <v>0</v>
      </c>
      <c r="AS232">
        <f ca="1">IFERROR(SUMIFS(INDEX($B$135:$CW$186,MATCH(AS$205,$A$135:$A$186,0),1):INDEX($B$135:$CW$186,MATCH(AS$205,$A$135:$A$186,0),100),$B197:$CW197,"="&amp;"x",$B$133:$CW$133,"="&amp;"Y"),0)</f>
        <v>0</v>
      </c>
      <c r="AT232">
        <f ca="1">IFERROR(SUMIFS(INDEX($B$135:$CW$186,MATCH(AT$205,$A$135:$A$186,0),1):INDEX($B$135:$CW$186,MATCH(AT$205,$A$135:$A$186,0),100),$B197:$CW197,"="&amp;"x",$B$133:$CW$133,"="&amp;"Y"),0)</f>
        <v>0</v>
      </c>
      <c r="AU232">
        <f ca="1">IFERROR(SUMIFS(INDEX($B$135:$CW$186,MATCH(AU$205,$A$135:$A$186,0),1):INDEX($B$135:$CW$186,MATCH(AU$205,$A$135:$A$186,0),100),$B197:$CW197,"="&amp;"x",$B$133:$CW$133,"="&amp;"Y"),0)</f>
        <v>0</v>
      </c>
      <c r="AV232">
        <f ca="1">IFERROR(SUMIFS(INDEX($B$135:$CW$186,MATCH(AV$205,$A$135:$A$186,0),1):INDEX($B$135:$CW$186,MATCH(AV$205,$A$135:$A$186,0),100),$B197:$CW197,"="&amp;"x",$B$133:$CW$133,"="&amp;"Y"),0)</f>
        <v>0</v>
      </c>
      <c r="AW232">
        <f ca="1">IFERROR(SUMIFS(INDEX($B$135:$CW$186,MATCH(AW$205,$A$135:$A$186,0),1):INDEX($B$135:$CW$186,MATCH(AW$205,$A$135:$A$186,0),100),$B197:$CW197,"="&amp;"x",$B$133:$CW$133,"="&amp;"Y"),0)</f>
        <v>0</v>
      </c>
      <c r="AX232">
        <f ca="1">IFERROR(SUMIFS(INDEX($B$135:$CW$186,MATCH(AX$205,$A$135:$A$186,0),1):INDEX($B$135:$CW$186,MATCH(AX$205,$A$135:$A$186,0),100),$B197:$CW197,"="&amp;"x",$B$133:$CW$133,"="&amp;"Y"),0)</f>
        <v>0</v>
      </c>
      <c r="AY232">
        <f ca="1">IFERROR(SUMIFS(INDEX($B$135:$CW$186,MATCH(AY$205,$A$135:$A$186,0),1):INDEX($B$135:$CW$186,MATCH(AY$205,$A$135:$A$186,0),100),$B197:$CW197,"="&amp;"x",$B$133:$CW$133,"="&amp;"Y"),0)</f>
        <v>0</v>
      </c>
      <c r="AZ232">
        <f ca="1">IFERROR(SUMIFS(INDEX($B$135:$CW$186,MATCH(AZ$205,$A$135:$A$186,0),1):INDEX($B$135:$CW$186,MATCH(AZ$205,$A$135:$A$186,0),100),$B197:$CW197,"="&amp;"x",$B$133:$CW$133,"="&amp;"Y"),0)</f>
        <v>0</v>
      </c>
      <c r="BA232">
        <f ca="1">IFERROR(SUMIFS(INDEX($B$135:$CW$186,MATCH(BA$205,$A$135:$A$186,0),1):INDEX($B$135:$CW$186,MATCH(BA$205,$A$135:$A$186,0),100),$B197:$CW197,"="&amp;"x",$B$133:$CW$133,"="&amp;"Y"),0)</f>
        <v>0</v>
      </c>
      <c r="BC232">
        <f t="shared" ca="1" si="4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ca="1">IFERROR(SUMIFS(INDEX($B$135:$CW$186,MATCH(B$205,$A$135:$A$186,0),1):INDEX($B$135:$CW$186,MATCH(B$205,$A$135:$A$186,0),100),$B198:$CW198,"="&amp;"x",$B$133:$CW$133,"="&amp;"Y"),0)</f>
        <v>0</v>
      </c>
      <c r="C233">
        <f ca="1">IFERROR(SUMIFS(INDEX($B$135:$CW$186,MATCH(C$205,$A$135:$A$186,0),1):INDEX($B$135:$CW$186,MATCH(C$205,$A$135:$A$186,0),100),$B198:$CW198,"="&amp;"x",$B$133:$CW$133,"="&amp;"Y"),0)</f>
        <v>0</v>
      </c>
      <c r="D233">
        <f ca="1">IFERROR(SUMIFS(INDEX($B$135:$CW$186,MATCH(D$205,$A$135:$A$186,0),1):INDEX($B$135:$CW$186,MATCH(D$205,$A$135:$A$186,0),100),$B198:$CW198,"="&amp;"x",$B$133:$CW$133,"="&amp;"Y"),0)</f>
        <v>0</v>
      </c>
      <c r="E233">
        <f ca="1">IFERROR(SUMIFS(INDEX($B$135:$CW$186,MATCH(E$205,$A$135:$A$186,0),1):INDEX($B$135:$CW$186,MATCH(E$205,$A$135:$A$186,0),100),$B198:$CW198,"="&amp;"x",$B$133:$CW$133,"="&amp;"Y"),0)</f>
        <v>0</v>
      </c>
      <c r="F233">
        <f ca="1">IFERROR(SUMIFS(INDEX($B$135:$CW$186,MATCH(F$205,$A$135:$A$186,0),1):INDEX($B$135:$CW$186,MATCH(F$205,$A$135:$A$186,0),100),$B198:$CW198,"="&amp;"x",$B$133:$CW$133,"="&amp;"Y"),0)</f>
        <v>0</v>
      </c>
      <c r="G233">
        <f ca="1">IFERROR(SUMIFS(INDEX($B$135:$CW$186,MATCH(G$205,$A$135:$A$186,0),1):INDEX($B$135:$CW$186,MATCH(G$205,$A$135:$A$186,0),100),$B198:$CW198,"="&amp;"x",$B$133:$CW$133,"="&amp;"Y"),0)</f>
        <v>0</v>
      </c>
      <c r="H233">
        <f ca="1">IFERROR(SUMIFS(INDEX($B$135:$CW$186,MATCH(H$205,$A$135:$A$186,0),1):INDEX($B$135:$CW$186,MATCH(H$205,$A$135:$A$186,0),100),$B198:$CW198,"="&amp;"x",$B$133:$CW$133,"="&amp;"Y"),0)</f>
        <v>0</v>
      </c>
      <c r="I233">
        <f ca="1">IFERROR(SUMIFS(INDEX($B$135:$CW$186,MATCH(I$205,$A$135:$A$186,0),1):INDEX($B$135:$CW$186,MATCH(I$205,$A$135:$A$186,0),100),$B198:$CW198,"="&amp;"x",$B$133:$CW$133,"="&amp;"Y"),0)</f>
        <v>0</v>
      </c>
      <c r="J233">
        <f ca="1">IFERROR(SUMIFS(INDEX($B$135:$CW$186,MATCH(J$205,$A$135:$A$186,0),1):INDEX($B$135:$CW$186,MATCH(J$205,$A$135:$A$186,0),100),$B198:$CW198,"="&amp;"x",$B$133:$CW$133,"="&amp;"Y"),0)</f>
        <v>0</v>
      </c>
      <c r="K233">
        <f ca="1">IFERROR(SUMIFS(INDEX($B$135:$CW$186,MATCH(K$205,$A$135:$A$186,0),1):INDEX($B$135:$CW$186,MATCH(K$205,$A$135:$A$186,0),100),$B198:$CW198,"="&amp;"x",$B$133:$CW$133,"="&amp;"Y"),0)</f>
        <v>0</v>
      </c>
      <c r="L233">
        <f ca="1">IFERROR(SUMIFS(INDEX($B$135:$CW$186,MATCH(L$205,$A$135:$A$186,0),1):INDEX($B$135:$CW$186,MATCH(L$205,$A$135:$A$186,0),100),$B198:$CW198,"="&amp;"x",$B$133:$CW$133,"="&amp;"Y"),0)</f>
        <v>0</v>
      </c>
      <c r="M233">
        <f ca="1">IFERROR(SUMIFS(INDEX($B$135:$CW$186,MATCH(M$205,$A$135:$A$186,0),1):INDEX($B$135:$CW$186,MATCH(M$205,$A$135:$A$186,0),100),$B198:$CW198,"="&amp;"x",$B$133:$CW$133,"="&amp;"Y"),0)</f>
        <v>0</v>
      </c>
      <c r="N233">
        <f ca="1">IFERROR(SUMIFS(INDEX($B$135:$CW$186,MATCH(N$205,$A$135:$A$186,0),1):INDEX($B$135:$CW$186,MATCH(N$205,$A$135:$A$186,0),100),$B198:$CW198,"="&amp;"x",$B$133:$CW$133,"="&amp;"Y"),0)</f>
        <v>0</v>
      </c>
      <c r="O233">
        <f ca="1">IFERROR(SUMIFS(INDEX($B$135:$CW$186,MATCH(O$205,$A$135:$A$186,0),1):INDEX($B$135:$CW$186,MATCH(O$205,$A$135:$A$186,0),100),$B198:$CW198,"="&amp;"x",$B$133:$CW$133,"="&amp;"Y"),0)</f>
        <v>0</v>
      </c>
      <c r="P233">
        <f ca="1">IFERROR(SUMIFS(INDEX($B$135:$CW$186,MATCH(P$205,$A$135:$A$186,0),1):INDEX($B$135:$CW$186,MATCH(P$205,$A$135:$A$186,0),100),$B198:$CW198,"="&amp;"x",$B$133:$CW$133,"="&amp;"Y"),0)</f>
        <v>0</v>
      </c>
      <c r="Q233">
        <f ca="1">IFERROR(SUMIFS(INDEX($B$135:$CW$186,MATCH(Q$205,$A$135:$A$186,0),1):INDEX($B$135:$CW$186,MATCH(Q$205,$A$135:$A$186,0),100),$B198:$CW198,"="&amp;"x",$B$133:$CW$133,"="&amp;"Y"),0)</f>
        <v>0</v>
      </c>
      <c r="R233">
        <f ca="1">IFERROR(SUMIFS(INDEX($B$135:$CW$186,MATCH(R$205,$A$135:$A$186,0),1):INDEX($B$135:$CW$186,MATCH(R$205,$A$135:$A$186,0),100),$B198:$CW198,"="&amp;"x",$B$133:$CW$133,"="&amp;"Y"),0)</f>
        <v>0</v>
      </c>
      <c r="S233">
        <f ca="1">IFERROR(SUMIFS(INDEX($B$135:$CW$186,MATCH(S$205,$A$135:$A$186,0),1):INDEX($B$135:$CW$186,MATCH(S$205,$A$135:$A$186,0),100),$B198:$CW198,"="&amp;"x",$B$133:$CW$133,"="&amp;"Y"),0)</f>
        <v>0</v>
      </c>
      <c r="T233">
        <f ca="1">IFERROR(SUMIFS(INDEX($B$135:$CW$186,MATCH(T$205,$A$135:$A$186,0),1):INDEX($B$135:$CW$186,MATCH(T$205,$A$135:$A$186,0),100),$B198:$CW198,"="&amp;"x",$B$133:$CW$133,"="&amp;"Y"),0)</f>
        <v>0</v>
      </c>
      <c r="U233">
        <f ca="1">IFERROR(SUMIFS(INDEX($B$135:$CW$186,MATCH(U$205,$A$135:$A$186,0),1):INDEX($B$135:$CW$186,MATCH(U$205,$A$135:$A$186,0),100),$B198:$CW198,"="&amp;"x",$B$133:$CW$133,"="&amp;"Y"),0)</f>
        <v>0</v>
      </c>
      <c r="V233">
        <f ca="1">IFERROR(SUMIFS(INDEX($B$135:$CW$186,MATCH(V$205,$A$135:$A$186,0),1):INDEX($B$135:$CW$186,MATCH(V$205,$A$135:$A$186,0),100),$B198:$CW198,"="&amp;"x",$B$133:$CW$133,"="&amp;"Y"),0)</f>
        <v>0</v>
      </c>
      <c r="W233">
        <f ca="1">IFERROR(SUMIFS(INDEX($B$135:$CW$186,MATCH(W$205,$A$135:$A$186,0),1):INDEX($B$135:$CW$186,MATCH(W$205,$A$135:$A$186,0),100),$B198:$CW198,"="&amp;"x",$B$133:$CW$133,"="&amp;"Y"),0)</f>
        <v>0</v>
      </c>
      <c r="X233">
        <f ca="1">IFERROR(SUMIFS(INDEX($B$135:$CW$186,MATCH(X$205,$A$135:$A$186,0),1):INDEX($B$135:$CW$186,MATCH(X$205,$A$135:$A$186,0),100),$B198:$CW198,"="&amp;"x",$B$133:$CW$133,"="&amp;"Y"),0)</f>
        <v>0</v>
      </c>
      <c r="Y233">
        <f ca="1">IFERROR(SUMIFS(INDEX($B$135:$CW$186,MATCH(Y$205,$A$135:$A$186,0),1):INDEX($B$135:$CW$186,MATCH(Y$205,$A$135:$A$186,0),100),$B198:$CW198,"="&amp;"x",$B$133:$CW$133,"="&amp;"Y"),0)</f>
        <v>0</v>
      </c>
      <c r="Z233">
        <f ca="1">IFERROR(SUMIFS(INDEX($B$135:$CW$186,MATCH(Z$205,$A$135:$A$186,0),1):INDEX($B$135:$CW$186,MATCH(Z$205,$A$135:$A$186,0),100),$B198:$CW198,"="&amp;"x",$B$133:$CW$133,"="&amp;"Y"),0)</f>
        <v>0</v>
      </c>
      <c r="AA233">
        <f ca="1">IFERROR(SUMIFS(INDEX($B$135:$CW$186,MATCH(AA$205,$A$135:$A$186,0),1):INDEX($B$135:$CW$186,MATCH(AA$205,$A$135:$A$186,0),100),$B198:$CW198,"="&amp;"x",$B$133:$CW$133,"="&amp;"Y"),0)</f>
        <v>0</v>
      </c>
      <c r="AB233">
        <f ca="1">IFERROR(SUMIFS(INDEX($B$135:$CW$186,MATCH(AB$205,$A$135:$A$186,0),1):INDEX($B$135:$CW$186,MATCH(AB$205,$A$135:$A$186,0),100),$B198:$CW198,"="&amp;"x",$B$133:$CW$133,"="&amp;"Y"),0)</f>
        <v>0</v>
      </c>
      <c r="AC233">
        <f ca="1">IFERROR(SUMIFS(INDEX($B$135:$CW$186,MATCH(AC$205,$A$135:$A$186,0),1):INDEX($B$135:$CW$186,MATCH(AC$205,$A$135:$A$186,0),100),$B198:$CW198,"="&amp;"x",$B$133:$CW$133,"="&amp;"Y"),0)</f>
        <v>0</v>
      </c>
      <c r="AD233">
        <f ca="1">IFERROR(SUMIFS(INDEX($B$135:$CW$186,MATCH(AD$205,$A$135:$A$186,0),1):INDEX($B$135:$CW$186,MATCH(AD$205,$A$135:$A$186,0),100),$B198:$CW198,"="&amp;"x",$B$133:$CW$133,"="&amp;"Y"),0)</f>
        <v>0</v>
      </c>
      <c r="AE233">
        <f ca="1">IFERROR(SUMIFS(INDEX($B$135:$CW$186,MATCH(AE$205,$A$135:$A$186,0),1):INDEX($B$135:$CW$186,MATCH(AE$205,$A$135:$A$186,0),100),$B198:$CW198,"="&amp;"x",$B$133:$CW$133,"="&amp;"Y"),0)</f>
        <v>0</v>
      </c>
      <c r="AF233">
        <f ca="1">IFERROR(SUMIFS(INDEX($B$135:$CW$186,MATCH(AF$205,$A$135:$A$186,0),1):INDEX($B$135:$CW$186,MATCH(AF$205,$A$135:$A$186,0),100),$B198:$CW198,"="&amp;"x",$B$133:$CW$133,"="&amp;"Y"),0)</f>
        <v>0</v>
      </c>
      <c r="AG233">
        <f ca="1">IFERROR(SUMIFS(INDEX($B$135:$CW$186,MATCH(AG$205,$A$135:$A$186,0),1):INDEX($B$135:$CW$186,MATCH(AG$205,$A$135:$A$186,0),100),$B198:$CW198,"="&amp;"x",$B$133:$CW$133,"="&amp;"Y"),0)</f>
        <v>0</v>
      </c>
      <c r="AH233">
        <f ca="1">IFERROR(SUMIFS(INDEX($B$135:$CW$186,MATCH(AH$205,$A$135:$A$186,0),1):INDEX($B$135:$CW$186,MATCH(AH$205,$A$135:$A$186,0),100),$B198:$CW198,"="&amp;"x",$B$133:$CW$133,"="&amp;"Y"),0)</f>
        <v>0</v>
      </c>
      <c r="AI233">
        <f ca="1">IFERROR(SUMIFS(INDEX($B$135:$CW$186,MATCH(AI$205,$A$135:$A$186,0),1):INDEX($B$135:$CW$186,MATCH(AI$205,$A$135:$A$186,0),100),$B198:$CW198,"="&amp;"x",$B$133:$CW$133,"="&amp;"Y"),0)</f>
        <v>0</v>
      </c>
      <c r="AJ233">
        <f ca="1">IFERROR(SUMIFS(INDEX($B$135:$CW$186,MATCH(AJ$205,$A$135:$A$186,0),1):INDEX($B$135:$CW$186,MATCH(AJ$205,$A$135:$A$186,0),100),$B198:$CW198,"="&amp;"x",$B$133:$CW$133,"="&amp;"Y"),0)</f>
        <v>0</v>
      </c>
      <c r="AK233">
        <f ca="1">IFERROR(SUMIFS(INDEX($B$135:$CW$186,MATCH(AK$205,$A$135:$A$186,0),1):INDEX($B$135:$CW$186,MATCH(AK$205,$A$135:$A$186,0),100),$B198:$CW198,"="&amp;"x",$B$133:$CW$133,"="&amp;"Y"),0)</f>
        <v>0</v>
      </c>
      <c r="AL233">
        <f ca="1">IFERROR(SUMIFS(INDEX($B$135:$CW$186,MATCH(AL$205,$A$135:$A$186,0),1):INDEX($B$135:$CW$186,MATCH(AL$205,$A$135:$A$186,0),100),$B198:$CW198,"="&amp;"x",$B$133:$CW$133,"="&amp;"Y"),0)</f>
        <v>0</v>
      </c>
      <c r="AM233">
        <f ca="1">IFERROR(SUMIFS(INDEX($B$135:$CW$186,MATCH(AM$205,$A$135:$A$186,0),1):INDEX($B$135:$CW$186,MATCH(AM$205,$A$135:$A$186,0),100),$B198:$CW198,"="&amp;"x",$B$133:$CW$133,"="&amp;"Y"),0)</f>
        <v>0</v>
      </c>
      <c r="AN233">
        <f ca="1">IFERROR(SUMIFS(INDEX($B$135:$CW$186,MATCH(AN$205,$A$135:$A$186,0),1):INDEX($B$135:$CW$186,MATCH(AN$205,$A$135:$A$186,0),100),$B198:$CW198,"="&amp;"x",$B$133:$CW$133,"="&amp;"Y"),0)</f>
        <v>0</v>
      </c>
      <c r="AO233">
        <f ca="1">IFERROR(SUMIFS(INDEX($B$135:$CW$186,MATCH(AO$205,$A$135:$A$186,0),1):INDEX($B$135:$CW$186,MATCH(AO$205,$A$135:$A$186,0),100),$B198:$CW198,"="&amp;"x",$B$133:$CW$133,"="&amp;"Y"),0)</f>
        <v>0</v>
      </c>
      <c r="AP233">
        <f ca="1">IFERROR(SUMIFS(INDEX($B$135:$CW$186,MATCH(AP$205,$A$135:$A$186,0),1):INDEX($B$135:$CW$186,MATCH(AP$205,$A$135:$A$186,0),100),$B198:$CW198,"="&amp;"x",$B$133:$CW$133,"="&amp;"Y"),0)</f>
        <v>0</v>
      </c>
      <c r="AQ233">
        <f ca="1">IFERROR(SUMIFS(INDEX($B$135:$CW$186,MATCH(AQ$205,$A$135:$A$186,0),1):INDEX($B$135:$CW$186,MATCH(AQ$205,$A$135:$A$186,0),100),$B198:$CW198,"="&amp;"x",$B$133:$CW$133,"="&amp;"Y"),0)</f>
        <v>0</v>
      </c>
      <c r="AR233">
        <f ca="1">IFERROR(SUMIFS(INDEX($B$135:$CW$186,MATCH(AR$205,$A$135:$A$186,0),1):INDEX($B$135:$CW$186,MATCH(AR$205,$A$135:$A$186,0),100),$B198:$CW198,"="&amp;"x",$B$133:$CW$133,"="&amp;"Y"),0)</f>
        <v>0</v>
      </c>
      <c r="AS233">
        <f ca="1">IFERROR(SUMIFS(INDEX($B$135:$CW$186,MATCH(AS$205,$A$135:$A$186,0),1):INDEX($B$135:$CW$186,MATCH(AS$205,$A$135:$A$186,0),100),$B198:$CW198,"="&amp;"x",$B$133:$CW$133,"="&amp;"Y"),0)</f>
        <v>0</v>
      </c>
      <c r="AT233">
        <f ca="1">IFERROR(SUMIFS(INDEX($B$135:$CW$186,MATCH(AT$205,$A$135:$A$186,0),1):INDEX($B$135:$CW$186,MATCH(AT$205,$A$135:$A$186,0),100),$B198:$CW198,"="&amp;"x",$B$133:$CW$133,"="&amp;"Y"),0)</f>
        <v>0</v>
      </c>
      <c r="AU233">
        <f ca="1">IFERROR(SUMIFS(INDEX($B$135:$CW$186,MATCH(AU$205,$A$135:$A$186,0),1):INDEX($B$135:$CW$186,MATCH(AU$205,$A$135:$A$186,0),100),$B198:$CW198,"="&amp;"x",$B$133:$CW$133,"="&amp;"Y"),0)</f>
        <v>0</v>
      </c>
      <c r="AV233">
        <f ca="1">IFERROR(SUMIFS(INDEX($B$135:$CW$186,MATCH(AV$205,$A$135:$A$186,0),1):INDEX($B$135:$CW$186,MATCH(AV$205,$A$135:$A$186,0),100),$B198:$CW198,"="&amp;"x",$B$133:$CW$133,"="&amp;"Y"),0)</f>
        <v>0</v>
      </c>
      <c r="AW233">
        <f ca="1">IFERROR(SUMIFS(INDEX($B$135:$CW$186,MATCH(AW$205,$A$135:$A$186,0),1):INDEX($B$135:$CW$186,MATCH(AW$205,$A$135:$A$186,0),100),$B198:$CW198,"="&amp;"x",$B$133:$CW$133,"="&amp;"Y"),0)</f>
        <v>0</v>
      </c>
      <c r="AX233">
        <f ca="1">IFERROR(SUMIFS(INDEX($B$135:$CW$186,MATCH(AX$205,$A$135:$A$186,0),1):INDEX($B$135:$CW$186,MATCH(AX$205,$A$135:$A$186,0),100),$B198:$CW198,"="&amp;"x",$B$133:$CW$133,"="&amp;"Y"),0)</f>
        <v>0</v>
      </c>
      <c r="AY233">
        <f ca="1">IFERROR(SUMIFS(INDEX($B$135:$CW$186,MATCH(AY$205,$A$135:$A$186,0),1):INDEX($B$135:$CW$186,MATCH(AY$205,$A$135:$A$186,0),100),$B198:$CW198,"="&amp;"x",$B$133:$CW$133,"="&amp;"Y"),0)</f>
        <v>0</v>
      </c>
      <c r="AZ233">
        <f ca="1">IFERROR(SUMIFS(INDEX($B$135:$CW$186,MATCH(AZ$205,$A$135:$A$186,0),1):INDEX($B$135:$CW$186,MATCH(AZ$205,$A$135:$A$186,0),100),$B198:$CW198,"="&amp;"x",$B$133:$CW$133,"="&amp;"Y"),0)</f>
        <v>0</v>
      </c>
      <c r="BA233">
        <f ca="1">IFERROR(SUMIFS(INDEX($B$135:$CW$186,MATCH(BA$205,$A$135:$A$186,0),1):INDEX($B$135:$CW$186,MATCH(BA$205,$A$135:$A$186,0),100),$B198:$CW198,"="&amp;"x",$B$133:$CW$133,"="&amp;"Y"),0)</f>
        <v>0</v>
      </c>
      <c r="BC233">
        <f t="shared" ca="1" si="4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ca="1">IFERROR(SUMIFS(INDEX($B$135:$CW$186,MATCH(B$205,$A$135:$A$186,0),1):INDEX($B$135:$CW$186,MATCH(B$205,$A$135:$A$186,0),100),$B199:$CW199,"="&amp;"x",$B$133:$CW$133,"="&amp;"Y"),0)</f>
        <v>0</v>
      </c>
      <c r="C234">
        <f ca="1">IFERROR(SUMIFS(INDEX($B$135:$CW$186,MATCH(C$205,$A$135:$A$186,0),1):INDEX($B$135:$CW$186,MATCH(C$205,$A$135:$A$186,0),100),$B199:$CW199,"="&amp;"x",$B$133:$CW$133,"="&amp;"Y"),0)</f>
        <v>0</v>
      </c>
      <c r="D234">
        <f ca="1">IFERROR(SUMIFS(INDEX($B$135:$CW$186,MATCH(D$205,$A$135:$A$186,0),1):INDEX($B$135:$CW$186,MATCH(D$205,$A$135:$A$186,0),100),$B199:$CW199,"="&amp;"x",$B$133:$CW$133,"="&amp;"Y"),0)</f>
        <v>0</v>
      </c>
      <c r="E234">
        <f ca="1">IFERROR(SUMIFS(INDEX($B$135:$CW$186,MATCH(E$205,$A$135:$A$186,0),1):INDEX($B$135:$CW$186,MATCH(E$205,$A$135:$A$186,0),100),$B199:$CW199,"="&amp;"x",$B$133:$CW$133,"="&amp;"Y"),0)</f>
        <v>0</v>
      </c>
      <c r="F234">
        <f ca="1">IFERROR(SUMIFS(INDEX($B$135:$CW$186,MATCH(F$205,$A$135:$A$186,0),1):INDEX($B$135:$CW$186,MATCH(F$205,$A$135:$A$186,0),100),$B199:$CW199,"="&amp;"x",$B$133:$CW$133,"="&amp;"Y"),0)</f>
        <v>0</v>
      </c>
      <c r="G234">
        <f ca="1">IFERROR(SUMIFS(INDEX($B$135:$CW$186,MATCH(G$205,$A$135:$A$186,0),1):INDEX($B$135:$CW$186,MATCH(G$205,$A$135:$A$186,0),100),$B199:$CW199,"="&amp;"x",$B$133:$CW$133,"="&amp;"Y"),0)</f>
        <v>0</v>
      </c>
      <c r="H234">
        <f ca="1">IFERROR(SUMIFS(INDEX($B$135:$CW$186,MATCH(H$205,$A$135:$A$186,0),1):INDEX($B$135:$CW$186,MATCH(H$205,$A$135:$A$186,0),100),$B199:$CW199,"="&amp;"x",$B$133:$CW$133,"="&amp;"Y"),0)</f>
        <v>0</v>
      </c>
      <c r="I234">
        <f ca="1">IFERROR(SUMIFS(INDEX($B$135:$CW$186,MATCH(I$205,$A$135:$A$186,0),1):INDEX($B$135:$CW$186,MATCH(I$205,$A$135:$A$186,0),100),$B199:$CW199,"="&amp;"x",$B$133:$CW$133,"="&amp;"Y"),0)</f>
        <v>0</v>
      </c>
      <c r="J234">
        <f ca="1">IFERROR(SUMIFS(INDEX($B$135:$CW$186,MATCH(J$205,$A$135:$A$186,0),1):INDEX($B$135:$CW$186,MATCH(J$205,$A$135:$A$186,0),100),$B199:$CW199,"="&amp;"x",$B$133:$CW$133,"="&amp;"Y"),0)</f>
        <v>0</v>
      </c>
      <c r="K234">
        <f ca="1">IFERROR(SUMIFS(INDEX($B$135:$CW$186,MATCH(K$205,$A$135:$A$186,0),1):INDEX($B$135:$CW$186,MATCH(K$205,$A$135:$A$186,0),100),$B199:$CW199,"="&amp;"x",$B$133:$CW$133,"="&amp;"Y"),0)</f>
        <v>0</v>
      </c>
      <c r="L234">
        <f ca="1">IFERROR(SUMIFS(INDEX($B$135:$CW$186,MATCH(L$205,$A$135:$A$186,0),1):INDEX($B$135:$CW$186,MATCH(L$205,$A$135:$A$186,0),100),$B199:$CW199,"="&amp;"x",$B$133:$CW$133,"="&amp;"Y"),0)</f>
        <v>0</v>
      </c>
      <c r="M234">
        <f ca="1">IFERROR(SUMIFS(INDEX($B$135:$CW$186,MATCH(M$205,$A$135:$A$186,0),1):INDEX($B$135:$CW$186,MATCH(M$205,$A$135:$A$186,0),100),$B199:$CW199,"="&amp;"x",$B$133:$CW$133,"="&amp;"Y"),0)</f>
        <v>0</v>
      </c>
      <c r="N234">
        <f ca="1">IFERROR(SUMIFS(INDEX($B$135:$CW$186,MATCH(N$205,$A$135:$A$186,0),1):INDEX($B$135:$CW$186,MATCH(N$205,$A$135:$A$186,0),100),$B199:$CW199,"="&amp;"x",$B$133:$CW$133,"="&amp;"Y"),0)</f>
        <v>0</v>
      </c>
      <c r="O234">
        <f ca="1">IFERROR(SUMIFS(INDEX($B$135:$CW$186,MATCH(O$205,$A$135:$A$186,0),1):INDEX($B$135:$CW$186,MATCH(O$205,$A$135:$A$186,0),100),$B199:$CW199,"="&amp;"x",$B$133:$CW$133,"="&amp;"Y"),0)</f>
        <v>0</v>
      </c>
      <c r="P234">
        <f ca="1">IFERROR(SUMIFS(INDEX($B$135:$CW$186,MATCH(P$205,$A$135:$A$186,0),1):INDEX($B$135:$CW$186,MATCH(P$205,$A$135:$A$186,0),100),$B199:$CW199,"="&amp;"x",$B$133:$CW$133,"="&amp;"Y"),0)</f>
        <v>0</v>
      </c>
      <c r="Q234">
        <f ca="1">IFERROR(SUMIFS(INDEX($B$135:$CW$186,MATCH(Q$205,$A$135:$A$186,0),1):INDEX($B$135:$CW$186,MATCH(Q$205,$A$135:$A$186,0),100),$B199:$CW199,"="&amp;"x",$B$133:$CW$133,"="&amp;"Y"),0)</f>
        <v>0</v>
      </c>
      <c r="R234">
        <f ca="1">IFERROR(SUMIFS(INDEX($B$135:$CW$186,MATCH(R$205,$A$135:$A$186,0),1):INDEX($B$135:$CW$186,MATCH(R$205,$A$135:$A$186,0),100),$B199:$CW199,"="&amp;"x",$B$133:$CW$133,"="&amp;"Y"),0)</f>
        <v>0</v>
      </c>
      <c r="S234">
        <f ca="1">IFERROR(SUMIFS(INDEX($B$135:$CW$186,MATCH(S$205,$A$135:$A$186,0),1):INDEX($B$135:$CW$186,MATCH(S$205,$A$135:$A$186,0),100),$B199:$CW199,"="&amp;"x",$B$133:$CW$133,"="&amp;"Y"),0)</f>
        <v>0</v>
      </c>
      <c r="T234">
        <f ca="1">IFERROR(SUMIFS(INDEX($B$135:$CW$186,MATCH(T$205,$A$135:$A$186,0),1):INDEX($B$135:$CW$186,MATCH(T$205,$A$135:$A$186,0),100),$B199:$CW199,"="&amp;"x",$B$133:$CW$133,"="&amp;"Y"),0)</f>
        <v>0</v>
      </c>
      <c r="U234">
        <f ca="1">IFERROR(SUMIFS(INDEX($B$135:$CW$186,MATCH(U$205,$A$135:$A$186,0),1):INDEX($B$135:$CW$186,MATCH(U$205,$A$135:$A$186,0),100),$B199:$CW199,"="&amp;"x",$B$133:$CW$133,"="&amp;"Y"),0)</f>
        <v>0</v>
      </c>
      <c r="V234">
        <f ca="1">IFERROR(SUMIFS(INDEX($B$135:$CW$186,MATCH(V$205,$A$135:$A$186,0),1):INDEX($B$135:$CW$186,MATCH(V$205,$A$135:$A$186,0),100),$B199:$CW199,"="&amp;"x",$B$133:$CW$133,"="&amp;"Y"),0)</f>
        <v>0</v>
      </c>
      <c r="W234">
        <f ca="1">IFERROR(SUMIFS(INDEX($B$135:$CW$186,MATCH(W$205,$A$135:$A$186,0),1):INDEX($B$135:$CW$186,MATCH(W$205,$A$135:$A$186,0),100),$B199:$CW199,"="&amp;"x",$B$133:$CW$133,"="&amp;"Y"),0)</f>
        <v>0</v>
      </c>
      <c r="X234">
        <f ca="1">IFERROR(SUMIFS(INDEX($B$135:$CW$186,MATCH(X$205,$A$135:$A$186,0),1):INDEX($B$135:$CW$186,MATCH(X$205,$A$135:$A$186,0),100),$B199:$CW199,"="&amp;"x",$B$133:$CW$133,"="&amp;"Y"),0)</f>
        <v>0</v>
      </c>
      <c r="Y234">
        <f ca="1">IFERROR(SUMIFS(INDEX($B$135:$CW$186,MATCH(Y$205,$A$135:$A$186,0),1):INDEX($B$135:$CW$186,MATCH(Y$205,$A$135:$A$186,0),100),$B199:$CW199,"="&amp;"x",$B$133:$CW$133,"="&amp;"Y"),0)</f>
        <v>0</v>
      </c>
      <c r="Z234">
        <f ca="1">IFERROR(SUMIFS(INDEX($B$135:$CW$186,MATCH(Z$205,$A$135:$A$186,0),1):INDEX($B$135:$CW$186,MATCH(Z$205,$A$135:$A$186,0),100),$B199:$CW199,"="&amp;"x",$B$133:$CW$133,"="&amp;"Y"),0)</f>
        <v>0</v>
      </c>
      <c r="AA234">
        <f ca="1">IFERROR(SUMIFS(INDEX($B$135:$CW$186,MATCH(AA$205,$A$135:$A$186,0),1):INDEX($B$135:$CW$186,MATCH(AA$205,$A$135:$A$186,0),100),$B199:$CW199,"="&amp;"x",$B$133:$CW$133,"="&amp;"Y"),0)</f>
        <v>0</v>
      </c>
      <c r="AB234">
        <f ca="1">IFERROR(SUMIFS(INDEX($B$135:$CW$186,MATCH(AB$205,$A$135:$A$186,0),1):INDEX($B$135:$CW$186,MATCH(AB$205,$A$135:$A$186,0),100),$B199:$CW199,"="&amp;"x",$B$133:$CW$133,"="&amp;"Y"),0)</f>
        <v>0</v>
      </c>
      <c r="AC234">
        <f ca="1">IFERROR(SUMIFS(INDEX($B$135:$CW$186,MATCH(AC$205,$A$135:$A$186,0),1):INDEX($B$135:$CW$186,MATCH(AC$205,$A$135:$A$186,0),100),$B199:$CW199,"="&amp;"x",$B$133:$CW$133,"="&amp;"Y"),0)</f>
        <v>0</v>
      </c>
      <c r="AD234">
        <f ca="1">IFERROR(SUMIFS(INDEX($B$135:$CW$186,MATCH(AD$205,$A$135:$A$186,0),1):INDEX($B$135:$CW$186,MATCH(AD$205,$A$135:$A$186,0),100),$B199:$CW199,"="&amp;"x",$B$133:$CW$133,"="&amp;"Y"),0)</f>
        <v>0</v>
      </c>
      <c r="AE234">
        <f ca="1">IFERROR(SUMIFS(INDEX($B$135:$CW$186,MATCH(AE$205,$A$135:$A$186,0),1):INDEX($B$135:$CW$186,MATCH(AE$205,$A$135:$A$186,0),100),$B199:$CW199,"="&amp;"x",$B$133:$CW$133,"="&amp;"Y"),0)</f>
        <v>0</v>
      </c>
      <c r="AF234">
        <f ca="1">IFERROR(SUMIFS(INDEX($B$135:$CW$186,MATCH(AF$205,$A$135:$A$186,0),1):INDEX($B$135:$CW$186,MATCH(AF$205,$A$135:$A$186,0),100),$B199:$CW199,"="&amp;"x",$B$133:$CW$133,"="&amp;"Y"),0)</f>
        <v>0</v>
      </c>
      <c r="AG234">
        <f ca="1">IFERROR(SUMIFS(INDEX($B$135:$CW$186,MATCH(AG$205,$A$135:$A$186,0),1):INDEX($B$135:$CW$186,MATCH(AG$205,$A$135:$A$186,0),100),$B199:$CW199,"="&amp;"x",$B$133:$CW$133,"="&amp;"Y"),0)</f>
        <v>0</v>
      </c>
      <c r="AH234">
        <f ca="1">IFERROR(SUMIFS(INDEX($B$135:$CW$186,MATCH(AH$205,$A$135:$A$186,0),1):INDEX($B$135:$CW$186,MATCH(AH$205,$A$135:$A$186,0),100),$B199:$CW199,"="&amp;"x",$B$133:$CW$133,"="&amp;"Y"),0)</f>
        <v>0</v>
      </c>
      <c r="AI234">
        <f ca="1">IFERROR(SUMIFS(INDEX($B$135:$CW$186,MATCH(AI$205,$A$135:$A$186,0),1):INDEX($B$135:$CW$186,MATCH(AI$205,$A$135:$A$186,0),100),$B199:$CW199,"="&amp;"x",$B$133:$CW$133,"="&amp;"Y"),0)</f>
        <v>0</v>
      </c>
      <c r="AJ234">
        <f ca="1">IFERROR(SUMIFS(INDEX($B$135:$CW$186,MATCH(AJ$205,$A$135:$A$186,0),1):INDEX($B$135:$CW$186,MATCH(AJ$205,$A$135:$A$186,0),100),$B199:$CW199,"="&amp;"x",$B$133:$CW$133,"="&amp;"Y"),0)</f>
        <v>0</v>
      </c>
      <c r="AK234">
        <f ca="1">IFERROR(SUMIFS(INDEX($B$135:$CW$186,MATCH(AK$205,$A$135:$A$186,0),1):INDEX($B$135:$CW$186,MATCH(AK$205,$A$135:$A$186,0),100),$B199:$CW199,"="&amp;"x",$B$133:$CW$133,"="&amp;"Y"),0)</f>
        <v>0</v>
      </c>
      <c r="AL234">
        <f ca="1">IFERROR(SUMIFS(INDEX($B$135:$CW$186,MATCH(AL$205,$A$135:$A$186,0),1):INDEX($B$135:$CW$186,MATCH(AL$205,$A$135:$A$186,0),100),$B199:$CW199,"="&amp;"x",$B$133:$CW$133,"="&amp;"Y"),0)</f>
        <v>0</v>
      </c>
      <c r="AM234">
        <f ca="1">IFERROR(SUMIFS(INDEX($B$135:$CW$186,MATCH(AM$205,$A$135:$A$186,0),1):INDEX($B$135:$CW$186,MATCH(AM$205,$A$135:$A$186,0),100),$B199:$CW199,"="&amp;"x",$B$133:$CW$133,"="&amp;"Y"),0)</f>
        <v>0</v>
      </c>
      <c r="AN234">
        <f ca="1">IFERROR(SUMIFS(INDEX($B$135:$CW$186,MATCH(AN$205,$A$135:$A$186,0),1):INDEX($B$135:$CW$186,MATCH(AN$205,$A$135:$A$186,0),100),$B199:$CW199,"="&amp;"x",$B$133:$CW$133,"="&amp;"Y"),0)</f>
        <v>0</v>
      </c>
      <c r="AO234">
        <f ca="1">IFERROR(SUMIFS(INDEX($B$135:$CW$186,MATCH(AO$205,$A$135:$A$186,0),1):INDEX($B$135:$CW$186,MATCH(AO$205,$A$135:$A$186,0),100),$B199:$CW199,"="&amp;"x",$B$133:$CW$133,"="&amp;"Y"),0)</f>
        <v>0</v>
      </c>
      <c r="AP234">
        <f ca="1">IFERROR(SUMIFS(INDEX($B$135:$CW$186,MATCH(AP$205,$A$135:$A$186,0),1):INDEX($B$135:$CW$186,MATCH(AP$205,$A$135:$A$186,0),100),$B199:$CW199,"="&amp;"x",$B$133:$CW$133,"="&amp;"Y"),0)</f>
        <v>0</v>
      </c>
      <c r="AQ234">
        <f ca="1">IFERROR(SUMIFS(INDEX($B$135:$CW$186,MATCH(AQ$205,$A$135:$A$186,0),1):INDEX($B$135:$CW$186,MATCH(AQ$205,$A$135:$A$186,0),100),$B199:$CW199,"="&amp;"x",$B$133:$CW$133,"="&amp;"Y"),0)</f>
        <v>0</v>
      </c>
      <c r="AR234">
        <f ca="1">IFERROR(SUMIFS(INDEX($B$135:$CW$186,MATCH(AR$205,$A$135:$A$186,0),1):INDEX($B$135:$CW$186,MATCH(AR$205,$A$135:$A$186,0),100),$B199:$CW199,"="&amp;"x",$B$133:$CW$133,"="&amp;"Y"),0)</f>
        <v>0</v>
      </c>
      <c r="AS234">
        <f ca="1">IFERROR(SUMIFS(INDEX($B$135:$CW$186,MATCH(AS$205,$A$135:$A$186,0),1):INDEX($B$135:$CW$186,MATCH(AS$205,$A$135:$A$186,0),100),$B199:$CW199,"="&amp;"x",$B$133:$CW$133,"="&amp;"Y"),0)</f>
        <v>0</v>
      </c>
      <c r="AT234">
        <f ca="1">IFERROR(SUMIFS(INDEX($B$135:$CW$186,MATCH(AT$205,$A$135:$A$186,0),1):INDEX($B$135:$CW$186,MATCH(AT$205,$A$135:$A$186,0),100),$B199:$CW199,"="&amp;"x",$B$133:$CW$133,"="&amp;"Y"),0)</f>
        <v>0</v>
      </c>
      <c r="AU234">
        <f ca="1">IFERROR(SUMIFS(INDEX($B$135:$CW$186,MATCH(AU$205,$A$135:$A$186,0),1):INDEX($B$135:$CW$186,MATCH(AU$205,$A$135:$A$186,0),100),$B199:$CW199,"="&amp;"x",$B$133:$CW$133,"="&amp;"Y"),0)</f>
        <v>0</v>
      </c>
      <c r="AV234">
        <f ca="1">IFERROR(SUMIFS(INDEX($B$135:$CW$186,MATCH(AV$205,$A$135:$A$186,0),1):INDEX($B$135:$CW$186,MATCH(AV$205,$A$135:$A$186,0),100),$B199:$CW199,"="&amp;"x",$B$133:$CW$133,"="&amp;"Y"),0)</f>
        <v>0</v>
      </c>
      <c r="AW234">
        <f ca="1">IFERROR(SUMIFS(INDEX($B$135:$CW$186,MATCH(AW$205,$A$135:$A$186,0),1):INDEX($B$135:$CW$186,MATCH(AW$205,$A$135:$A$186,0),100),$B199:$CW199,"="&amp;"x",$B$133:$CW$133,"="&amp;"Y"),0)</f>
        <v>0</v>
      </c>
      <c r="AX234">
        <f ca="1">IFERROR(SUMIFS(INDEX($B$135:$CW$186,MATCH(AX$205,$A$135:$A$186,0),1):INDEX($B$135:$CW$186,MATCH(AX$205,$A$135:$A$186,0),100),$B199:$CW199,"="&amp;"x",$B$133:$CW$133,"="&amp;"Y"),0)</f>
        <v>0</v>
      </c>
      <c r="AY234">
        <f ca="1">IFERROR(SUMIFS(INDEX($B$135:$CW$186,MATCH(AY$205,$A$135:$A$186,0),1):INDEX($B$135:$CW$186,MATCH(AY$205,$A$135:$A$186,0),100),$B199:$CW199,"="&amp;"x",$B$133:$CW$133,"="&amp;"Y"),0)</f>
        <v>0</v>
      </c>
      <c r="AZ234">
        <f ca="1">IFERROR(SUMIFS(INDEX($B$135:$CW$186,MATCH(AZ$205,$A$135:$A$186,0),1):INDEX($B$135:$CW$186,MATCH(AZ$205,$A$135:$A$186,0),100),$B199:$CW199,"="&amp;"x",$B$133:$CW$133,"="&amp;"Y"),0)</f>
        <v>0</v>
      </c>
      <c r="BA234">
        <f ca="1">IFERROR(SUMIFS(INDEX($B$135:$CW$186,MATCH(BA$205,$A$135:$A$186,0),1):INDEX($B$135:$CW$186,MATCH(BA$205,$A$135:$A$186,0),100),$B199:$CW199,"="&amp;"x",$B$133:$CW$133,"="&amp;"Y"),0)</f>
        <v>0</v>
      </c>
      <c r="BC234">
        <f t="shared" ca="1" si="4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ca="1">IFERROR(SUMIFS(INDEX($B$135:$CW$186,MATCH(B$205,$A$135:$A$186,0),1):INDEX($B$135:$CW$186,MATCH(B$205,$A$135:$A$186,0),100),$B200:$CW200,"="&amp;"x",$B$133:$CW$133,"="&amp;"Y"),0)</f>
        <v>0</v>
      </c>
      <c r="C235">
        <f ca="1">IFERROR(SUMIFS(INDEX($B$135:$CW$186,MATCH(C$205,$A$135:$A$186,0),1):INDEX($B$135:$CW$186,MATCH(C$205,$A$135:$A$186,0),100),$B200:$CW200,"="&amp;"x",$B$133:$CW$133,"="&amp;"Y"),0)</f>
        <v>0</v>
      </c>
      <c r="D235">
        <f ca="1">IFERROR(SUMIFS(INDEX($B$135:$CW$186,MATCH(D$205,$A$135:$A$186,0),1):INDEX($B$135:$CW$186,MATCH(D$205,$A$135:$A$186,0),100),$B200:$CW200,"="&amp;"x",$B$133:$CW$133,"="&amp;"Y"),0)</f>
        <v>0</v>
      </c>
      <c r="E235">
        <f ca="1">IFERROR(SUMIFS(INDEX($B$135:$CW$186,MATCH(E$205,$A$135:$A$186,0),1):INDEX($B$135:$CW$186,MATCH(E$205,$A$135:$A$186,0),100),$B200:$CW200,"="&amp;"x",$B$133:$CW$133,"="&amp;"Y"),0)</f>
        <v>0</v>
      </c>
      <c r="F235">
        <f ca="1">IFERROR(SUMIFS(INDEX($B$135:$CW$186,MATCH(F$205,$A$135:$A$186,0),1):INDEX($B$135:$CW$186,MATCH(F$205,$A$135:$A$186,0),100),$B200:$CW200,"="&amp;"x",$B$133:$CW$133,"="&amp;"Y"),0)</f>
        <v>0</v>
      </c>
      <c r="G235">
        <f ca="1">IFERROR(SUMIFS(INDEX($B$135:$CW$186,MATCH(G$205,$A$135:$A$186,0),1):INDEX($B$135:$CW$186,MATCH(G$205,$A$135:$A$186,0),100),$B200:$CW200,"="&amp;"x",$B$133:$CW$133,"="&amp;"Y"),0)</f>
        <v>0</v>
      </c>
      <c r="H235">
        <f ca="1">IFERROR(SUMIFS(INDEX($B$135:$CW$186,MATCH(H$205,$A$135:$A$186,0),1):INDEX($B$135:$CW$186,MATCH(H$205,$A$135:$A$186,0),100),$B200:$CW200,"="&amp;"x",$B$133:$CW$133,"="&amp;"Y"),0)</f>
        <v>0</v>
      </c>
      <c r="I235">
        <f ca="1">IFERROR(SUMIFS(INDEX($B$135:$CW$186,MATCH(I$205,$A$135:$A$186,0),1):INDEX($B$135:$CW$186,MATCH(I$205,$A$135:$A$186,0),100),$B200:$CW200,"="&amp;"x",$B$133:$CW$133,"="&amp;"Y"),0)</f>
        <v>0</v>
      </c>
      <c r="J235">
        <f ca="1">IFERROR(SUMIFS(INDEX($B$135:$CW$186,MATCH(J$205,$A$135:$A$186,0),1):INDEX($B$135:$CW$186,MATCH(J$205,$A$135:$A$186,0),100),$B200:$CW200,"="&amp;"x",$B$133:$CW$133,"="&amp;"Y"),0)</f>
        <v>0</v>
      </c>
      <c r="K235">
        <f ca="1">IFERROR(SUMIFS(INDEX($B$135:$CW$186,MATCH(K$205,$A$135:$A$186,0),1):INDEX($B$135:$CW$186,MATCH(K$205,$A$135:$A$186,0),100),$B200:$CW200,"="&amp;"x",$B$133:$CW$133,"="&amp;"Y"),0)</f>
        <v>0</v>
      </c>
      <c r="L235">
        <f ca="1">IFERROR(SUMIFS(INDEX($B$135:$CW$186,MATCH(L$205,$A$135:$A$186,0),1):INDEX($B$135:$CW$186,MATCH(L$205,$A$135:$A$186,0),100),$B200:$CW200,"="&amp;"x",$B$133:$CW$133,"="&amp;"Y"),0)</f>
        <v>0</v>
      </c>
      <c r="M235">
        <f ca="1">IFERROR(SUMIFS(INDEX($B$135:$CW$186,MATCH(M$205,$A$135:$A$186,0),1):INDEX($B$135:$CW$186,MATCH(M$205,$A$135:$A$186,0),100),$B200:$CW200,"="&amp;"x",$B$133:$CW$133,"="&amp;"Y"),0)</f>
        <v>0</v>
      </c>
      <c r="N235">
        <f ca="1">IFERROR(SUMIFS(INDEX($B$135:$CW$186,MATCH(N$205,$A$135:$A$186,0),1):INDEX($B$135:$CW$186,MATCH(N$205,$A$135:$A$186,0),100),$B200:$CW200,"="&amp;"x",$B$133:$CW$133,"="&amp;"Y"),0)</f>
        <v>0</v>
      </c>
      <c r="O235">
        <f ca="1">IFERROR(SUMIFS(INDEX($B$135:$CW$186,MATCH(O$205,$A$135:$A$186,0),1):INDEX($B$135:$CW$186,MATCH(O$205,$A$135:$A$186,0),100),$B200:$CW200,"="&amp;"x",$B$133:$CW$133,"="&amp;"Y"),0)</f>
        <v>0</v>
      </c>
      <c r="P235">
        <f ca="1">IFERROR(SUMIFS(INDEX($B$135:$CW$186,MATCH(P$205,$A$135:$A$186,0),1):INDEX($B$135:$CW$186,MATCH(P$205,$A$135:$A$186,0),100),$B200:$CW200,"="&amp;"x",$B$133:$CW$133,"="&amp;"Y"),0)</f>
        <v>0</v>
      </c>
      <c r="Q235">
        <f ca="1">IFERROR(SUMIFS(INDEX($B$135:$CW$186,MATCH(Q$205,$A$135:$A$186,0),1):INDEX($B$135:$CW$186,MATCH(Q$205,$A$135:$A$186,0),100),$B200:$CW200,"="&amp;"x",$B$133:$CW$133,"="&amp;"Y"),0)</f>
        <v>0</v>
      </c>
      <c r="R235">
        <f ca="1">IFERROR(SUMIFS(INDEX($B$135:$CW$186,MATCH(R$205,$A$135:$A$186,0),1):INDEX($B$135:$CW$186,MATCH(R$205,$A$135:$A$186,0),100),$B200:$CW200,"="&amp;"x",$B$133:$CW$133,"="&amp;"Y"),0)</f>
        <v>0</v>
      </c>
      <c r="S235">
        <f ca="1">IFERROR(SUMIFS(INDEX($B$135:$CW$186,MATCH(S$205,$A$135:$A$186,0),1):INDEX($B$135:$CW$186,MATCH(S$205,$A$135:$A$186,0),100),$B200:$CW200,"="&amp;"x",$B$133:$CW$133,"="&amp;"Y"),0)</f>
        <v>0</v>
      </c>
      <c r="T235">
        <f ca="1">IFERROR(SUMIFS(INDEX($B$135:$CW$186,MATCH(T$205,$A$135:$A$186,0),1):INDEX($B$135:$CW$186,MATCH(T$205,$A$135:$A$186,0),100),$B200:$CW200,"="&amp;"x",$B$133:$CW$133,"="&amp;"Y"),0)</f>
        <v>0</v>
      </c>
      <c r="U235">
        <f ca="1">IFERROR(SUMIFS(INDEX($B$135:$CW$186,MATCH(U$205,$A$135:$A$186,0),1):INDEX($B$135:$CW$186,MATCH(U$205,$A$135:$A$186,0),100),$B200:$CW200,"="&amp;"x",$B$133:$CW$133,"="&amp;"Y"),0)</f>
        <v>0</v>
      </c>
      <c r="V235">
        <f ca="1">IFERROR(SUMIFS(INDEX($B$135:$CW$186,MATCH(V$205,$A$135:$A$186,0),1):INDEX($B$135:$CW$186,MATCH(V$205,$A$135:$A$186,0),100),$B200:$CW200,"="&amp;"x",$B$133:$CW$133,"="&amp;"Y"),0)</f>
        <v>0</v>
      </c>
      <c r="W235">
        <f ca="1">IFERROR(SUMIFS(INDEX($B$135:$CW$186,MATCH(W$205,$A$135:$A$186,0),1):INDEX($B$135:$CW$186,MATCH(W$205,$A$135:$A$186,0),100),$B200:$CW200,"="&amp;"x",$B$133:$CW$133,"="&amp;"Y"),0)</f>
        <v>0</v>
      </c>
      <c r="X235">
        <f ca="1">IFERROR(SUMIFS(INDEX($B$135:$CW$186,MATCH(X$205,$A$135:$A$186,0),1):INDEX($B$135:$CW$186,MATCH(X$205,$A$135:$A$186,0),100),$B200:$CW200,"="&amp;"x",$B$133:$CW$133,"="&amp;"Y"),0)</f>
        <v>0</v>
      </c>
      <c r="Y235">
        <f ca="1">IFERROR(SUMIFS(INDEX($B$135:$CW$186,MATCH(Y$205,$A$135:$A$186,0),1):INDEX($B$135:$CW$186,MATCH(Y$205,$A$135:$A$186,0),100),$B200:$CW200,"="&amp;"x",$B$133:$CW$133,"="&amp;"Y"),0)</f>
        <v>0</v>
      </c>
      <c r="Z235">
        <f ca="1">IFERROR(SUMIFS(INDEX($B$135:$CW$186,MATCH(Z$205,$A$135:$A$186,0),1):INDEX($B$135:$CW$186,MATCH(Z$205,$A$135:$A$186,0),100),$B200:$CW200,"="&amp;"x",$B$133:$CW$133,"="&amp;"Y"),0)</f>
        <v>0</v>
      </c>
      <c r="AA235">
        <f ca="1">IFERROR(SUMIFS(INDEX($B$135:$CW$186,MATCH(AA$205,$A$135:$A$186,0),1):INDEX($B$135:$CW$186,MATCH(AA$205,$A$135:$A$186,0),100),$B200:$CW200,"="&amp;"x",$B$133:$CW$133,"="&amp;"Y"),0)</f>
        <v>0</v>
      </c>
      <c r="AB235">
        <f ca="1">IFERROR(SUMIFS(INDEX($B$135:$CW$186,MATCH(AB$205,$A$135:$A$186,0),1):INDEX($B$135:$CW$186,MATCH(AB$205,$A$135:$A$186,0),100),$B200:$CW200,"="&amp;"x",$B$133:$CW$133,"="&amp;"Y"),0)</f>
        <v>0</v>
      </c>
      <c r="AC235">
        <f ca="1">IFERROR(SUMIFS(INDEX($B$135:$CW$186,MATCH(AC$205,$A$135:$A$186,0),1):INDEX($B$135:$CW$186,MATCH(AC$205,$A$135:$A$186,0),100),$B200:$CW200,"="&amp;"x",$B$133:$CW$133,"="&amp;"Y"),0)</f>
        <v>0</v>
      </c>
      <c r="AD235">
        <f ca="1">IFERROR(SUMIFS(INDEX($B$135:$CW$186,MATCH(AD$205,$A$135:$A$186,0),1):INDEX($B$135:$CW$186,MATCH(AD$205,$A$135:$A$186,0),100),$B200:$CW200,"="&amp;"x",$B$133:$CW$133,"="&amp;"Y"),0)</f>
        <v>0</v>
      </c>
      <c r="AE235">
        <f ca="1">IFERROR(SUMIFS(INDEX($B$135:$CW$186,MATCH(AE$205,$A$135:$A$186,0),1):INDEX($B$135:$CW$186,MATCH(AE$205,$A$135:$A$186,0),100),$B200:$CW200,"="&amp;"x",$B$133:$CW$133,"="&amp;"Y"),0)</f>
        <v>0</v>
      </c>
      <c r="AF235">
        <f ca="1">IFERROR(SUMIFS(INDEX($B$135:$CW$186,MATCH(AF$205,$A$135:$A$186,0),1):INDEX($B$135:$CW$186,MATCH(AF$205,$A$135:$A$186,0),100),$B200:$CW200,"="&amp;"x",$B$133:$CW$133,"="&amp;"Y"),0)</f>
        <v>0</v>
      </c>
      <c r="AG235">
        <f ca="1">IFERROR(SUMIFS(INDEX($B$135:$CW$186,MATCH(AG$205,$A$135:$A$186,0),1):INDEX($B$135:$CW$186,MATCH(AG$205,$A$135:$A$186,0),100),$B200:$CW200,"="&amp;"x",$B$133:$CW$133,"="&amp;"Y"),0)</f>
        <v>0</v>
      </c>
      <c r="AH235">
        <f ca="1">IFERROR(SUMIFS(INDEX($B$135:$CW$186,MATCH(AH$205,$A$135:$A$186,0),1):INDEX($B$135:$CW$186,MATCH(AH$205,$A$135:$A$186,0),100),$B200:$CW200,"="&amp;"x",$B$133:$CW$133,"="&amp;"Y"),0)</f>
        <v>0</v>
      </c>
      <c r="AI235">
        <f ca="1">IFERROR(SUMIFS(INDEX($B$135:$CW$186,MATCH(AI$205,$A$135:$A$186,0),1):INDEX($B$135:$CW$186,MATCH(AI$205,$A$135:$A$186,0),100),$B200:$CW200,"="&amp;"x",$B$133:$CW$133,"="&amp;"Y"),0)</f>
        <v>0</v>
      </c>
      <c r="AJ235">
        <f ca="1">IFERROR(SUMIFS(INDEX($B$135:$CW$186,MATCH(AJ$205,$A$135:$A$186,0),1):INDEX($B$135:$CW$186,MATCH(AJ$205,$A$135:$A$186,0),100),$B200:$CW200,"="&amp;"x",$B$133:$CW$133,"="&amp;"Y"),0)</f>
        <v>0</v>
      </c>
      <c r="AK235">
        <f ca="1">IFERROR(SUMIFS(INDEX($B$135:$CW$186,MATCH(AK$205,$A$135:$A$186,0),1):INDEX($B$135:$CW$186,MATCH(AK$205,$A$135:$A$186,0),100),$B200:$CW200,"="&amp;"x",$B$133:$CW$133,"="&amp;"Y"),0)</f>
        <v>0</v>
      </c>
      <c r="AL235">
        <f ca="1">IFERROR(SUMIFS(INDEX($B$135:$CW$186,MATCH(AL$205,$A$135:$A$186,0),1):INDEX($B$135:$CW$186,MATCH(AL$205,$A$135:$A$186,0),100),$B200:$CW200,"="&amp;"x",$B$133:$CW$133,"="&amp;"Y"),0)</f>
        <v>0</v>
      </c>
      <c r="AM235">
        <f ca="1">IFERROR(SUMIFS(INDEX($B$135:$CW$186,MATCH(AM$205,$A$135:$A$186,0),1):INDEX($B$135:$CW$186,MATCH(AM$205,$A$135:$A$186,0),100),$B200:$CW200,"="&amp;"x",$B$133:$CW$133,"="&amp;"Y"),0)</f>
        <v>0</v>
      </c>
      <c r="AN235">
        <f ca="1">IFERROR(SUMIFS(INDEX($B$135:$CW$186,MATCH(AN$205,$A$135:$A$186,0),1):INDEX($B$135:$CW$186,MATCH(AN$205,$A$135:$A$186,0),100),$B200:$CW200,"="&amp;"x",$B$133:$CW$133,"="&amp;"Y"),0)</f>
        <v>0</v>
      </c>
      <c r="AO235">
        <f ca="1">IFERROR(SUMIFS(INDEX($B$135:$CW$186,MATCH(AO$205,$A$135:$A$186,0),1):INDEX($B$135:$CW$186,MATCH(AO$205,$A$135:$A$186,0),100),$B200:$CW200,"="&amp;"x",$B$133:$CW$133,"="&amp;"Y"),0)</f>
        <v>0</v>
      </c>
      <c r="AP235">
        <f ca="1">IFERROR(SUMIFS(INDEX($B$135:$CW$186,MATCH(AP$205,$A$135:$A$186,0),1):INDEX($B$135:$CW$186,MATCH(AP$205,$A$135:$A$186,0),100),$B200:$CW200,"="&amp;"x",$B$133:$CW$133,"="&amp;"Y"),0)</f>
        <v>0</v>
      </c>
      <c r="AQ235">
        <f ca="1">IFERROR(SUMIFS(INDEX($B$135:$CW$186,MATCH(AQ$205,$A$135:$A$186,0),1):INDEX($B$135:$CW$186,MATCH(AQ$205,$A$135:$A$186,0),100),$B200:$CW200,"="&amp;"x",$B$133:$CW$133,"="&amp;"Y"),0)</f>
        <v>0</v>
      </c>
      <c r="AR235">
        <f ca="1">IFERROR(SUMIFS(INDEX($B$135:$CW$186,MATCH(AR$205,$A$135:$A$186,0),1):INDEX($B$135:$CW$186,MATCH(AR$205,$A$135:$A$186,0),100),$B200:$CW200,"="&amp;"x",$B$133:$CW$133,"="&amp;"Y"),0)</f>
        <v>0</v>
      </c>
      <c r="AS235">
        <f ca="1">IFERROR(SUMIFS(INDEX($B$135:$CW$186,MATCH(AS$205,$A$135:$A$186,0),1):INDEX($B$135:$CW$186,MATCH(AS$205,$A$135:$A$186,0),100),$B200:$CW200,"="&amp;"x",$B$133:$CW$133,"="&amp;"Y"),0)</f>
        <v>0</v>
      </c>
      <c r="AT235">
        <f ca="1">IFERROR(SUMIFS(INDEX($B$135:$CW$186,MATCH(AT$205,$A$135:$A$186,0),1):INDEX($B$135:$CW$186,MATCH(AT$205,$A$135:$A$186,0),100),$B200:$CW200,"="&amp;"x",$B$133:$CW$133,"="&amp;"Y"),0)</f>
        <v>0</v>
      </c>
      <c r="AU235">
        <f ca="1">IFERROR(SUMIFS(INDEX($B$135:$CW$186,MATCH(AU$205,$A$135:$A$186,0),1):INDEX($B$135:$CW$186,MATCH(AU$205,$A$135:$A$186,0),100),$B200:$CW200,"="&amp;"x",$B$133:$CW$133,"="&amp;"Y"),0)</f>
        <v>0</v>
      </c>
      <c r="AV235">
        <f ca="1">IFERROR(SUMIFS(INDEX($B$135:$CW$186,MATCH(AV$205,$A$135:$A$186,0),1):INDEX($B$135:$CW$186,MATCH(AV$205,$A$135:$A$186,0),100),$B200:$CW200,"="&amp;"x",$B$133:$CW$133,"="&amp;"Y"),0)</f>
        <v>0</v>
      </c>
      <c r="AW235">
        <f ca="1">IFERROR(SUMIFS(INDEX($B$135:$CW$186,MATCH(AW$205,$A$135:$A$186,0),1):INDEX($B$135:$CW$186,MATCH(AW$205,$A$135:$A$186,0),100),$B200:$CW200,"="&amp;"x",$B$133:$CW$133,"="&amp;"Y"),0)</f>
        <v>0</v>
      </c>
      <c r="AX235">
        <f ca="1">IFERROR(SUMIFS(INDEX($B$135:$CW$186,MATCH(AX$205,$A$135:$A$186,0),1):INDEX($B$135:$CW$186,MATCH(AX$205,$A$135:$A$186,0),100),$B200:$CW200,"="&amp;"x",$B$133:$CW$133,"="&amp;"Y"),0)</f>
        <v>0</v>
      </c>
      <c r="AY235">
        <f ca="1">IFERROR(SUMIFS(INDEX($B$135:$CW$186,MATCH(AY$205,$A$135:$A$186,0),1):INDEX($B$135:$CW$186,MATCH(AY$205,$A$135:$A$186,0),100),$B200:$CW200,"="&amp;"x",$B$133:$CW$133,"="&amp;"Y"),0)</f>
        <v>0</v>
      </c>
      <c r="AZ235">
        <f ca="1">IFERROR(SUMIFS(INDEX($B$135:$CW$186,MATCH(AZ$205,$A$135:$A$186,0),1):INDEX($B$135:$CW$186,MATCH(AZ$205,$A$135:$A$186,0),100),$B200:$CW200,"="&amp;"x",$B$133:$CW$133,"="&amp;"Y"),0)</f>
        <v>0</v>
      </c>
      <c r="BA235">
        <f ca="1">IFERROR(SUMIFS(INDEX($B$135:$CW$186,MATCH(BA$205,$A$135:$A$186,0),1):INDEX($B$135:$CW$186,MATCH(BA$205,$A$135:$A$186,0),100),$B200:$CW200,"="&amp;"x",$B$133:$CW$133,"="&amp;"Y"),0)</f>
        <v>0</v>
      </c>
      <c r="BC235">
        <f t="shared" ca="1" si="4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ca="1">IFERROR(SUMIFS(INDEX($B$135:$CW$186,MATCH(B$205,$A$135:$A$186,0),1):INDEX($B$135:$CW$186,MATCH(B$205,$A$135:$A$186,0),100),$B201:$CW201,"="&amp;"x",$B$133:$CW$133,"="&amp;"Y"),0)</f>
        <v>0</v>
      </c>
      <c r="C236">
        <f ca="1">IFERROR(SUMIFS(INDEX($B$135:$CW$186,MATCH(C$205,$A$135:$A$186,0),1):INDEX($B$135:$CW$186,MATCH(C$205,$A$135:$A$186,0),100),$B201:$CW201,"="&amp;"x",$B$133:$CW$133,"="&amp;"Y"),0)</f>
        <v>0</v>
      </c>
      <c r="D236">
        <f ca="1">IFERROR(SUMIFS(INDEX($B$135:$CW$186,MATCH(D$205,$A$135:$A$186,0),1):INDEX($B$135:$CW$186,MATCH(D$205,$A$135:$A$186,0),100),$B201:$CW201,"="&amp;"x",$B$133:$CW$133,"="&amp;"Y"),0)</f>
        <v>0</v>
      </c>
      <c r="E236">
        <f ca="1">IFERROR(SUMIFS(INDEX($B$135:$CW$186,MATCH(E$205,$A$135:$A$186,0),1):INDEX($B$135:$CW$186,MATCH(E$205,$A$135:$A$186,0),100),$B201:$CW201,"="&amp;"x",$B$133:$CW$133,"="&amp;"Y"),0)</f>
        <v>0</v>
      </c>
      <c r="F236">
        <f ca="1">IFERROR(SUMIFS(INDEX($B$135:$CW$186,MATCH(F$205,$A$135:$A$186,0),1):INDEX($B$135:$CW$186,MATCH(F$205,$A$135:$A$186,0),100),$B201:$CW201,"="&amp;"x",$B$133:$CW$133,"="&amp;"Y"),0)</f>
        <v>0</v>
      </c>
      <c r="G236">
        <f ca="1">IFERROR(SUMIFS(INDEX($B$135:$CW$186,MATCH(G$205,$A$135:$A$186,0),1):INDEX($B$135:$CW$186,MATCH(G$205,$A$135:$A$186,0),100),$B201:$CW201,"="&amp;"x",$B$133:$CW$133,"="&amp;"Y"),0)</f>
        <v>0</v>
      </c>
      <c r="H236">
        <f ca="1">IFERROR(SUMIFS(INDEX($B$135:$CW$186,MATCH(H$205,$A$135:$A$186,0),1):INDEX($B$135:$CW$186,MATCH(H$205,$A$135:$A$186,0),100),$B201:$CW201,"="&amp;"x",$B$133:$CW$133,"="&amp;"Y"),0)</f>
        <v>0</v>
      </c>
      <c r="I236">
        <f ca="1">IFERROR(SUMIFS(INDEX($B$135:$CW$186,MATCH(I$205,$A$135:$A$186,0),1):INDEX($B$135:$CW$186,MATCH(I$205,$A$135:$A$186,0),100),$B201:$CW201,"="&amp;"x",$B$133:$CW$133,"="&amp;"Y"),0)</f>
        <v>0</v>
      </c>
      <c r="J236">
        <f ca="1">IFERROR(SUMIFS(INDEX($B$135:$CW$186,MATCH(J$205,$A$135:$A$186,0),1):INDEX($B$135:$CW$186,MATCH(J$205,$A$135:$A$186,0),100),$B201:$CW201,"="&amp;"x",$B$133:$CW$133,"="&amp;"Y"),0)</f>
        <v>0</v>
      </c>
      <c r="K236">
        <f ca="1">IFERROR(SUMIFS(INDEX($B$135:$CW$186,MATCH(K$205,$A$135:$A$186,0),1):INDEX($B$135:$CW$186,MATCH(K$205,$A$135:$A$186,0),100),$B201:$CW201,"="&amp;"x",$B$133:$CW$133,"="&amp;"Y"),0)</f>
        <v>0</v>
      </c>
      <c r="L236">
        <f ca="1">IFERROR(SUMIFS(INDEX($B$135:$CW$186,MATCH(L$205,$A$135:$A$186,0),1):INDEX($B$135:$CW$186,MATCH(L$205,$A$135:$A$186,0),100),$B201:$CW201,"="&amp;"x",$B$133:$CW$133,"="&amp;"Y"),0)</f>
        <v>0</v>
      </c>
      <c r="M236">
        <f ca="1">IFERROR(SUMIFS(INDEX($B$135:$CW$186,MATCH(M$205,$A$135:$A$186,0),1):INDEX($B$135:$CW$186,MATCH(M$205,$A$135:$A$186,0),100),$B201:$CW201,"="&amp;"x",$B$133:$CW$133,"="&amp;"Y"),0)</f>
        <v>0</v>
      </c>
      <c r="N236">
        <f ca="1">IFERROR(SUMIFS(INDEX($B$135:$CW$186,MATCH(N$205,$A$135:$A$186,0),1):INDEX($B$135:$CW$186,MATCH(N$205,$A$135:$A$186,0),100),$B201:$CW201,"="&amp;"x",$B$133:$CW$133,"="&amp;"Y"),0)</f>
        <v>0</v>
      </c>
      <c r="O236">
        <f ca="1">IFERROR(SUMIFS(INDEX($B$135:$CW$186,MATCH(O$205,$A$135:$A$186,0),1):INDEX($B$135:$CW$186,MATCH(O$205,$A$135:$A$186,0),100),$B201:$CW201,"="&amp;"x",$B$133:$CW$133,"="&amp;"Y"),0)</f>
        <v>0</v>
      </c>
      <c r="P236">
        <f ca="1">IFERROR(SUMIFS(INDEX($B$135:$CW$186,MATCH(P$205,$A$135:$A$186,0),1):INDEX($B$135:$CW$186,MATCH(P$205,$A$135:$A$186,0),100),$B201:$CW201,"="&amp;"x",$B$133:$CW$133,"="&amp;"Y"),0)</f>
        <v>0</v>
      </c>
      <c r="Q236">
        <f ca="1">IFERROR(SUMIFS(INDEX($B$135:$CW$186,MATCH(Q$205,$A$135:$A$186,0),1):INDEX($B$135:$CW$186,MATCH(Q$205,$A$135:$A$186,0),100),$B201:$CW201,"="&amp;"x",$B$133:$CW$133,"="&amp;"Y"),0)</f>
        <v>0</v>
      </c>
      <c r="R236">
        <f ca="1">IFERROR(SUMIFS(INDEX($B$135:$CW$186,MATCH(R$205,$A$135:$A$186,0),1):INDEX($B$135:$CW$186,MATCH(R$205,$A$135:$A$186,0),100),$B201:$CW201,"="&amp;"x",$B$133:$CW$133,"="&amp;"Y"),0)</f>
        <v>0</v>
      </c>
      <c r="S236">
        <f ca="1">IFERROR(SUMIFS(INDEX($B$135:$CW$186,MATCH(S$205,$A$135:$A$186,0),1):INDEX($B$135:$CW$186,MATCH(S$205,$A$135:$A$186,0),100),$B201:$CW201,"="&amp;"x",$B$133:$CW$133,"="&amp;"Y"),0)</f>
        <v>0</v>
      </c>
      <c r="T236">
        <f ca="1">IFERROR(SUMIFS(INDEX($B$135:$CW$186,MATCH(T$205,$A$135:$A$186,0),1):INDEX($B$135:$CW$186,MATCH(T$205,$A$135:$A$186,0),100),$B201:$CW201,"="&amp;"x",$B$133:$CW$133,"="&amp;"Y"),0)</f>
        <v>0</v>
      </c>
      <c r="U236">
        <f ca="1">IFERROR(SUMIFS(INDEX($B$135:$CW$186,MATCH(U$205,$A$135:$A$186,0),1):INDEX($B$135:$CW$186,MATCH(U$205,$A$135:$A$186,0),100),$B201:$CW201,"="&amp;"x",$B$133:$CW$133,"="&amp;"Y"),0)</f>
        <v>0</v>
      </c>
      <c r="V236">
        <f ca="1">IFERROR(SUMIFS(INDEX($B$135:$CW$186,MATCH(V$205,$A$135:$A$186,0),1):INDEX($B$135:$CW$186,MATCH(V$205,$A$135:$A$186,0),100),$B201:$CW201,"="&amp;"x",$B$133:$CW$133,"="&amp;"Y"),0)</f>
        <v>0</v>
      </c>
      <c r="W236">
        <f ca="1">IFERROR(SUMIFS(INDEX($B$135:$CW$186,MATCH(W$205,$A$135:$A$186,0),1):INDEX($B$135:$CW$186,MATCH(W$205,$A$135:$A$186,0),100),$B201:$CW201,"="&amp;"x",$B$133:$CW$133,"="&amp;"Y"),0)</f>
        <v>0</v>
      </c>
      <c r="X236">
        <f ca="1">IFERROR(SUMIFS(INDEX($B$135:$CW$186,MATCH(X$205,$A$135:$A$186,0),1):INDEX($B$135:$CW$186,MATCH(X$205,$A$135:$A$186,0),100),$B201:$CW201,"="&amp;"x",$B$133:$CW$133,"="&amp;"Y"),0)</f>
        <v>0</v>
      </c>
      <c r="Y236">
        <f ca="1">IFERROR(SUMIFS(INDEX($B$135:$CW$186,MATCH(Y$205,$A$135:$A$186,0),1):INDEX($B$135:$CW$186,MATCH(Y$205,$A$135:$A$186,0),100),$B201:$CW201,"="&amp;"x",$B$133:$CW$133,"="&amp;"Y"),0)</f>
        <v>0</v>
      </c>
      <c r="Z236">
        <f ca="1">IFERROR(SUMIFS(INDEX($B$135:$CW$186,MATCH(Z$205,$A$135:$A$186,0),1):INDEX($B$135:$CW$186,MATCH(Z$205,$A$135:$A$186,0),100),$B201:$CW201,"="&amp;"x",$B$133:$CW$133,"="&amp;"Y"),0)</f>
        <v>0</v>
      </c>
      <c r="AA236">
        <f ca="1">IFERROR(SUMIFS(INDEX($B$135:$CW$186,MATCH(AA$205,$A$135:$A$186,0),1):INDEX($B$135:$CW$186,MATCH(AA$205,$A$135:$A$186,0),100),$B201:$CW201,"="&amp;"x",$B$133:$CW$133,"="&amp;"Y"),0)</f>
        <v>0</v>
      </c>
      <c r="AB236">
        <f ca="1">IFERROR(SUMIFS(INDEX($B$135:$CW$186,MATCH(AB$205,$A$135:$A$186,0),1):INDEX($B$135:$CW$186,MATCH(AB$205,$A$135:$A$186,0),100),$B201:$CW201,"="&amp;"x",$B$133:$CW$133,"="&amp;"Y"),0)</f>
        <v>0</v>
      </c>
      <c r="AC236">
        <f ca="1">IFERROR(SUMIFS(INDEX($B$135:$CW$186,MATCH(AC$205,$A$135:$A$186,0),1):INDEX($B$135:$CW$186,MATCH(AC$205,$A$135:$A$186,0),100),$B201:$CW201,"="&amp;"x",$B$133:$CW$133,"="&amp;"Y"),0)</f>
        <v>0</v>
      </c>
      <c r="AD236">
        <f ca="1">IFERROR(SUMIFS(INDEX($B$135:$CW$186,MATCH(AD$205,$A$135:$A$186,0),1):INDEX($B$135:$CW$186,MATCH(AD$205,$A$135:$A$186,0),100),$B201:$CW201,"="&amp;"x",$B$133:$CW$133,"="&amp;"Y"),0)</f>
        <v>0</v>
      </c>
      <c r="AE236">
        <f ca="1">IFERROR(SUMIFS(INDEX($B$135:$CW$186,MATCH(AE$205,$A$135:$A$186,0),1):INDEX($B$135:$CW$186,MATCH(AE$205,$A$135:$A$186,0),100),$B201:$CW201,"="&amp;"x",$B$133:$CW$133,"="&amp;"Y"),0)</f>
        <v>0</v>
      </c>
      <c r="AF236">
        <f ca="1">IFERROR(SUMIFS(INDEX($B$135:$CW$186,MATCH(AF$205,$A$135:$A$186,0),1):INDEX($B$135:$CW$186,MATCH(AF$205,$A$135:$A$186,0),100),$B201:$CW201,"="&amp;"x",$B$133:$CW$133,"="&amp;"Y"),0)</f>
        <v>0</v>
      </c>
      <c r="AG236">
        <f ca="1">IFERROR(SUMIFS(INDEX($B$135:$CW$186,MATCH(AG$205,$A$135:$A$186,0),1):INDEX($B$135:$CW$186,MATCH(AG$205,$A$135:$A$186,0),100),$B201:$CW201,"="&amp;"x",$B$133:$CW$133,"="&amp;"Y"),0)</f>
        <v>0</v>
      </c>
      <c r="AH236">
        <f ca="1">IFERROR(SUMIFS(INDEX($B$135:$CW$186,MATCH(AH$205,$A$135:$A$186,0),1):INDEX($B$135:$CW$186,MATCH(AH$205,$A$135:$A$186,0),100),$B201:$CW201,"="&amp;"x",$B$133:$CW$133,"="&amp;"Y"),0)</f>
        <v>0</v>
      </c>
      <c r="AI236">
        <f ca="1">IFERROR(SUMIFS(INDEX($B$135:$CW$186,MATCH(AI$205,$A$135:$A$186,0),1):INDEX($B$135:$CW$186,MATCH(AI$205,$A$135:$A$186,0),100),$B201:$CW201,"="&amp;"x",$B$133:$CW$133,"="&amp;"Y"),0)</f>
        <v>0</v>
      </c>
      <c r="AJ236">
        <f ca="1">IFERROR(SUMIFS(INDEX($B$135:$CW$186,MATCH(AJ$205,$A$135:$A$186,0),1):INDEX($B$135:$CW$186,MATCH(AJ$205,$A$135:$A$186,0),100),$B201:$CW201,"="&amp;"x",$B$133:$CW$133,"="&amp;"Y"),0)</f>
        <v>0</v>
      </c>
      <c r="AK236">
        <f ca="1">IFERROR(SUMIFS(INDEX($B$135:$CW$186,MATCH(AK$205,$A$135:$A$186,0),1):INDEX($B$135:$CW$186,MATCH(AK$205,$A$135:$A$186,0),100),$B201:$CW201,"="&amp;"x",$B$133:$CW$133,"="&amp;"Y"),0)</f>
        <v>0</v>
      </c>
      <c r="AL236">
        <f ca="1">IFERROR(SUMIFS(INDEX($B$135:$CW$186,MATCH(AL$205,$A$135:$A$186,0),1):INDEX($B$135:$CW$186,MATCH(AL$205,$A$135:$A$186,0),100),$B201:$CW201,"="&amp;"x",$B$133:$CW$133,"="&amp;"Y"),0)</f>
        <v>0</v>
      </c>
      <c r="AM236">
        <f ca="1">IFERROR(SUMIFS(INDEX($B$135:$CW$186,MATCH(AM$205,$A$135:$A$186,0),1):INDEX($B$135:$CW$186,MATCH(AM$205,$A$135:$A$186,0),100),$B201:$CW201,"="&amp;"x",$B$133:$CW$133,"="&amp;"Y"),0)</f>
        <v>0</v>
      </c>
      <c r="AN236">
        <f ca="1">IFERROR(SUMIFS(INDEX($B$135:$CW$186,MATCH(AN$205,$A$135:$A$186,0),1):INDEX($B$135:$CW$186,MATCH(AN$205,$A$135:$A$186,0),100),$B201:$CW201,"="&amp;"x",$B$133:$CW$133,"="&amp;"Y"),0)</f>
        <v>0</v>
      </c>
      <c r="AO236">
        <f ca="1">IFERROR(SUMIFS(INDEX($B$135:$CW$186,MATCH(AO$205,$A$135:$A$186,0),1):INDEX($B$135:$CW$186,MATCH(AO$205,$A$135:$A$186,0),100),$B201:$CW201,"="&amp;"x",$B$133:$CW$133,"="&amp;"Y"),0)</f>
        <v>0</v>
      </c>
      <c r="AP236">
        <f ca="1">IFERROR(SUMIFS(INDEX($B$135:$CW$186,MATCH(AP$205,$A$135:$A$186,0),1):INDEX($B$135:$CW$186,MATCH(AP$205,$A$135:$A$186,0),100),$B201:$CW201,"="&amp;"x",$B$133:$CW$133,"="&amp;"Y"),0)</f>
        <v>0</v>
      </c>
      <c r="AQ236">
        <f ca="1">IFERROR(SUMIFS(INDEX($B$135:$CW$186,MATCH(AQ$205,$A$135:$A$186,0),1):INDEX($B$135:$CW$186,MATCH(AQ$205,$A$135:$A$186,0),100),$B201:$CW201,"="&amp;"x",$B$133:$CW$133,"="&amp;"Y"),0)</f>
        <v>0</v>
      </c>
      <c r="AR236">
        <f ca="1">IFERROR(SUMIFS(INDEX($B$135:$CW$186,MATCH(AR$205,$A$135:$A$186,0),1):INDEX($B$135:$CW$186,MATCH(AR$205,$A$135:$A$186,0),100),$B201:$CW201,"="&amp;"x",$B$133:$CW$133,"="&amp;"Y"),0)</f>
        <v>0</v>
      </c>
      <c r="AS236">
        <f ca="1">IFERROR(SUMIFS(INDEX($B$135:$CW$186,MATCH(AS$205,$A$135:$A$186,0),1):INDEX($B$135:$CW$186,MATCH(AS$205,$A$135:$A$186,0),100),$B201:$CW201,"="&amp;"x",$B$133:$CW$133,"="&amp;"Y"),0)</f>
        <v>0</v>
      </c>
      <c r="AT236">
        <f ca="1">IFERROR(SUMIFS(INDEX($B$135:$CW$186,MATCH(AT$205,$A$135:$A$186,0),1):INDEX($B$135:$CW$186,MATCH(AT$205,$A$135:$A$186,0),100),$B201:$CW201,"="&amp;"x",$B$133:$CW$133,"="&amp;"Y"),0)</f>
        <v>0</v>
      </c>
      <c r="AU236">
        <f ca="1">IFERROR(SUMIFS(INDEX($B$135:$CW$186,MATCH(AU$205,$A$135:$A$186,0),1):INDEX($B$135:$CW$186,MATCH(AU$205,$A$135:$A$186,0),100),$B201:$CW201,"="&amp;"x",$B$133:$CW$133,"="&amp;"Y"),0)</f>
        <v>0</v>
      </c>
      <c r="AV236">
        <f ca="1">IFERROR(SUMIFS(INDEX($B$135:$CW$186,MATCH(AV$205,$A$135:$A$186,0),1):INDEX($B$135:$CW$186,MATCH(AV$205,$A$135:$A$186,0),100),$B201:$CW201,"="&amp;"x",$B$133:$CW$133,"="&amp;"Y"),0)</f>
        <v>0</v>
      </c>
      <c r="AW236">
        <f ca="1">IFERROR(SUMIFS(INDEX($B$135:$CW$186,MATCH(AW$205,$A$135:$A$186,0),1):INDEX($B$135:$CW$186,MATCH(AW$205,$A$135:$A$186,0),100),$B201:$CW201,"="&amp;"x",$B$133:$CW$133,"="&amp;"Y"),0)</f>
        <v>0</v>
      </c>
      <c r="AX236">
        <f ca="1">IFERROR(SUMIFS(INDEX($B$135:$CW$186,MATCH(AX$205,$A$135:$A$186,0),1):INDEX($B$135:$CW$186,MATCH(AX$205,$A$135:$A$186,0),100),$B201:$CW201,"="&amp;"x",$B$133:$CW$133,"="&amp;"Y"),0)</f>
        <v>0</v>
      </c>
      <c r="AY236">
        <f ca="1">IFERROR(SUMIFS(INDEX($B$135:$CW$186,MATCH(AY$205,$A$135:$A$186,0),1):INDEX($B$135:$CW$186,MATCH(AY$205,$A$135:$A$186,0),100),$B201:$CW201,"="&amp;"x",$B$133:$CW$133,"="&amp;"Y"),0)</f>
        <v>0</v>
      </c>
      <c r="AZ236">
        <f ca="1">IFERROR(SUMIFS(INDEX($B$135:$CW$186,MATCH(AZ$205,$A$135:$A$186,0),1):INDEX($B$135:$CW$186,MATCH(AZ$205,$A$135:$A$186,0),100),$B201:$CW201,"="&amp;"x",$B$133:$CW$133,"="&amp;"Y"),0)</f>
        <v>0</v>
      </c>
      <c r="BA236">
        <f ca="1">IFERROR(SUMIFS(INDEX($B$135:$CW$186,MATCH(BA$205,$A$135:$A$186,0),1):INDEX($B$135:$CW$186,MATCH(BA$205,$A$135:$A$186,0),100),$B201:$CW201,"="&amp;"x",$B$133:$CW$133,"="&amp;"Y"),0)</f>
        <v>0</v>
      </c>
      <c r="BC236">
        <f t="shared" ca="1" si="4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ca="1">IFERROR(SUMIFS(INDEX($B$135:$CW$186,MATCH(B$205,$A$135:$A$186,0),1):INDEX($B$135:$CW$186,MATCH(B$205,$A$135:$A$186,0),100),$B202:$CW202,"="&amp;"x",$B$133:$CW$133,"="&amp;"Y"),0)</f>
        <v>0</v>
      </c>
      <c r="C237">
        <f ca="1">IFERROR(SUMIFS(INDEX($B$135:$CW$186,MATCH(C$205,$A$135:$A$186,0),1):INDEX($B$135:$CW$186,MATCH(C$205,$A$135:$A$186,0),100),$B202:$CW202,"="&amp;"x",$B$133:$CW$133,"="&amp;"Y"),0)</f>
        <v>0</v>
      </c>
      <c r="D237">
        <f ca="1">IFERROR(SUMIFS(INDEX($B$135:$CW$186,MATCH(D$205,$A$135:$A$186,0),1):INDEX($B$135:$CW$186,MATCH(D$205,$A$135:$A$186,0),100),$B202:$CW202,"="&amp;"x",$B$133:$CW$133,"="&amp;"Y"),0)</f>
        <v>0</v>
      </c>
      <c r="E237">
        <f ca="1">IFERROR(SUMIFS(INDEX($B$135:$CW$186,MATCH(E$205,$A$135:$A$186,0),1):INDEX($B$135:$CW$186,MATCH(E$205,$A$135:$A$186,0),100),$B202:$CW202,"="&amp;"x",$B$133:$CW$133,"="&amp;"Y"),0)</f>
        <v>0</v>
      </c>
      <c r="F237">
        <f ca="1">IFERROR(SUMIFS(INDEX($B$135:$CW$186,MATCH(F$205,$A$135:$A$186,0),1):INDEX($B$135:$CW$186,MATCH(F$205,$A$135:$A$186,0),100),$B202:$CW202,"="&amp;"x",$B$133:$CW$133,"="&amp;"Y"),0)</f>
        <v>0</v>
      </c>
      <c r="G237">
        <f ca="1">IFERROR(SUMIFS(INDEX($B$135:$CW$186,MATCH(G$205,$A$135:$A$186,0),1):INDEX($B$135:$CW$186,MATCH(G$205,$A$135:$A$186,0),100),$B202:$CW202,"="&amp;"x",$B$133:$CW$133,"="&amp;"Y"),0)</f>
        <v>0</v>
      </c>
      <c r="H237">
        <f ca="1">IFERROR(SUMIFS(INDEX($B$135:$CW$186,MATCH(H$205,$A$135:$A$186,0),1):INDEX($B$135:$CW$186,MATCH(H$205,$A$135:$A$186,0),100),$B202:$CW202,"="&amp;"x",$B$133:$CW$133,"="&amp;"Y"),0)</f>
        <v>0</v>
      </c>
      <c r="I237">
        <f ca="1">IFERROR(SUMIFS(INDEX($B$135:$CW$186,MATCH(I$205,$A$135:$A$186,0),1):INDEX($B$135:$CW$186,MATCH(I$205,$A$135:$A$186,0),100),$B202:$CW202,"="&amp;"x",$B$133:$CW$133,"="&amp;"Y"),0)</f>
        <v>0</v>
      </c>
      <c r="J237">
        <f ca="1">IFERROR(SUMIFS(INDEX($B$135:$CW$186,MATCH(J$205,$A$135:$A$186,0),1):INDEX($B$135:$CW$186,MATCH(J$205,$A$135:$A$186,0),100),$B202:$CW202,"="&amp;"x",$B$133:$CW$133,"="&amp;"Y"),0)</f>
        <v>0</v>
      </c>
      <c r="K237">
        <f ca="1">IFERROR(SUMIFS(INDEX($B$135:$CW$186,MATCH(K$205,$A$135:$A$186,0),1):INDEX($B$135:$CW$186,MATCH(K$205,$A$135:$A$186,0),100),$B202:$CW202,"="&amp;"x",$B$133:$CW$133,"="&amp;"Y"),0)</f>
        <v>0</v>
      </c>
      <c r="L237">
        <f ca="1">IFERROR(SUMIFS(INDEX($B$135:$CW$186,MATCH(L$205,$A$135:$A$186,0),1):INDEX($B$135:$CW$186,MATCH(L$205,$A$135:$A$186,0),100),$B202:$CW202,"="&amp;"x",$B$133:$CW$133,"="&amp;"Y"),0)</f>
        <v>0</v>
      </c>
      <c r="M237">
        <f ca="1">IFERROR(SUMIFS(INDEX($B$135:$CW$186,MATCH(M$205,$A$135:$A$186,0),1):INDEX($B$135:$CW$186,MATCH(M$205,$A$135:$A$186,0),100),$B202:$CW202,"="&amp;"x",$B$133:$CW$133,"="&amp;"Y"),0)</f>
        <v>0</v>
      </c>
      <c r="N237">
        <f ca="1">IFERROR(SUMIFS(INDEX($B$135:$CW$186,MATCH(N$205,$A$135:$A$186,0),1):INDEX($B$135:$CW$186,MATCH(N$205,$A$135:$A$186,0),100),$B202:$CW202,"="&amp;"x",$B$133:$CW$133,"="&amp;"Y"),0)</f>
        <v>0</v>
      </c>
      <c r="O237">
        <f ca="1">IFERROR(SUMIFS(INDEX($B$135:$CW$186,MATCH(O$205,$A$135:$A$186,0),1):INDEX($B$135:$CW$186,MATCH(O$205,$A$135:$A$186,0),100),$B202:$CW202,"="&amp;"x",$B$133:$CW$133,"="&amp;"Y"),0)</f>
        <v>0</v>
      </c>
      <c r="P237">
        <f ca="1">IFERROR(SUMIFS(INDEX($B$135:$CW$186,MATCH(P$205,$A$135:$A$186,0),1):INDEX($B$135:$CW$186,MATCH(P$205,$A$135:$A$186,0),100),$B202:$CW202,"="&amp;"x",$B$133:$CW$133,"="&amp;"Y"),0)</f>
        <v>0</v>
      </c>
      <c r="Q237">
        <f ca="1">IFERROR(SUMIFS(INDEX($B$135:$CW$186,MATCH(Q$205,$A$135:$A$186,0),1):INDEX($B$135:$CW$186,MATCH(Q$205,$A$135:$A$186,0),100),$B202:$CW202,"="&amp;"x",$B$133:$CW$133,"="&amp;"Y"),0)</f>
        <v>0</v>
      </c>
      <c r="R237">
        <f ca="1">IFERROR(SUMIFS(INDEX($B$135:$CW$186,MATCH(R$205,$A$135:$A$186,0),1):INDEX($B$135:$CW$186,MATCH(R$205,$A$135:$A$186,0),100),$B202:$CW202,"="&amp;"x",$B$133:$CW$133,"="&amp;"Y"),0)</f>
        <v>0</v>
      </c>
      <c r="S237">
        <f ca="1">IFERROR(SUMIFS(INDEX($B$135:$CW$186,MATCH(S$205,$A$135:$A$186,0),1):INDEX($B$135:$CW$186,MATCH(S$205,$A$135:$A$186,0),100),$B202:$CW202,"="&amp;"x",$B$133:$CW$133,"="&amp;"Y"),0)</f>
        <v>0</v>
      </c>
      <c r="T237">
        <f ca="1">IFERROR(SUMIFS(INDEX($B$135:$CW$186,MATCH(T$205,$A$135:$A$186,0),1):INDEX($B$135:$CW$186,MATCH(T$205,$A$135:$A$186,0),100),$B202:$CW202,"="&amp;"x",$B$133:$CW$133,"="&amp;"Y"),0)</f>
        <v>0</v>
      </c>
      <c r="U237">
        <f ca="1">IFERROR(SUMIFS(INDEX($B$135:$CW$186,MATCH(U$205,$A$135:$A$186,0),1):INDEX($B$135:$CW$186,MATCH(U$205,$A$135:$A$186,0),100),$B202:$CW202,"="&amp;"x",$B$133:$CW$133,"="&amp;"Y"),0)</f>
        <v>0</v>
      </c>
      <c r="V237">
        <f ca="1">IFERROR(SUMIFS(INDEX($B$135:$CW$186,MATCH(V$205,$A$135:$A$186,0),1):INDEX($B$135:$CW$186,MATCH(V$205,$A$135:$A$186,0),100),$B202:$CW202,"="&amp;"x",$B$133:$CW$133,"="&amp;"Y"),0)</f>
        <v>0</v>
      </c>
      <c r="W237">
        <f ca="1">IFERROR(SUMIFS(INDEX($B$135:$CW$186,MATCH(W$205,$A$135:$A$186,0),1):INDEX($B$135:$CW$186,MATCH(W$205,$A$135:$A$186,0),100),$B202:$CW202,"="&amp;"x",$B$133:$CW$133,"="&amp;"Y"),0)</f>
        <v>0</v>
      </c>
      <c r="X237">
        <f ca="1">IFERROR(SUMIFS(INDEX($B$135:$CW$186,MATCH(X$205,$A$135:$A$186,0),1):INDEX($B$135:$CW$186,MATCH(X$205,$A$135:$A$186,0),100),$B202:$CW202,"="&amp;"x",$B$133:$CW$133,"="&amp;"Y"),0)</f>
        <v>0</v>
      </c>
      <c r="Y237">
        <f ca="1">IFERROR(SUMIFS(INDEX($B$135:$CW$186,MATCH(Y$205,$A$135:$A$186,0),1):INDEX($B$135:$CW$186,MATCH(Y$205,$A$135:$A$186,0),100),$B202:$CW202,"="&amp;"x",$B$133:$CW$133,"="&amp;"Y"),0)</f>
        <v>0</v>
      </c>
      <c r="Z237">
        <f ca="1">IFERROR(SUMIFS(INDEX($B$135:$CW$186,MATCH(Z$205,$A$135:$A$186,0),1):INDEX($B$135:$CW$186,MATCH(Z$205,$A$135:$A$186,0),100),$B202:$CW202,"="&amp;"x",$B$133:$CW$133,"="&amp;"Y"),0)</f>
        <v>0</v>
      </c>
      <c r="AA237">
        <f ca="1">IFERROR(SUMIFS(INDEX($B$135:$CW$186,MATCH(AA$205,$A$135:$A$186,0),1):INDEX($B$135:$CW$186,MATCH(AA$205,$A$135:$A$186,0),100),$B202:$CW202,"="&amp;"x",$B$133:$CW$133,"="&amp;"Y"),0)</f>
        <v>0</v>
      </c>
      <c r="AB237">
        <f ca="1">IFERROR(SUMIFS(INDEX($B$135:$CW$186,MATCH(AB$205,$A$135:$A$186,0),1):INDEX($B$135:$CW$186,MATCH(AB$205,$A$135:$A$186,0),100),$B202:$CW202,"="&amp;"x",$B$133:$CW$133,"="&amp;"Y"),0)</f>
        <v>0</v>
      </c>
      <c r="AC237">
        <f ca="1">IFERROR(SUMIFS(INDEX($B$135:$CW$186,MATCH(AC$205,$A$135:$A$186,0),1):INDEX($B$135:$CW$186,MATCH(AC$205,$A$135:$A$186,0),100),$B202:$CW202,"="&amp;"x",$B$133:$CW$133,"="&amp;"Y"),0)</f>
        <v>0</v>
      </c>
      <c r="AD237">
        <f ca="1">IFERROR(SUMIFS(INDEX($B$135:$CW$186,MATCH(AD$205,$A$135:$A$186,0),1):INDEX($B$135:$CW$186,MATCH(AD$205,$A$135:$A$186,0),100),$B202:$CW202,"="&amp;"x",$B$133:$CW$133,"="&amp;"Y"),0)</f>
        <v>0</v>
      </c>
      <c r="AE237">
        <f ca="1">IFERROR(SUMIFS(INDEX($B$135:$CW$186,MATCH(AE$205,$A$135:$A$186,0),1):INDEX($B$135:$CW$186,MATCH(AE$205,$A$135:$A$186,0),100),$B202:$CW202,"="&amp;"x",$B$133:$CW$133,"="&amp;"Y"),0)</f>
        <v>0</v>
      </c>
      <c r="AF237">
        <f ca="1">IFERROR(SUMIFS(INDEX($B$135:$CW$186,MATCH(AF$205,$A$135:$A$186,0),1):INDEX($B$135:$CW$186,MATCH(AF$205,$A$135:$A$186,0),100),$B202:$CW202,"="&amp;"x",$B$133:$CW$133,"="&amp;"Y"),0)</f>
        <v>0</v>
      </c>
      <c r="AG237">
        <f ca="1">IFERROR(SUMIFS(INDEX($B$135:$CW$186,MATCH(AG$205,$A$135:$A$186,0),1):INDEX($B$135:$CW$186,MATCH(AG$205,$A$135:$A$186,0),100),$B202:$CW202,"="&amp;"x",$B$133:$CW$133,"="&amp;"Y"),0)</f>
        <v>0</v>
      </c>
      <c r="AH237">
        <f ca="1">IFERROR(SUMIFS(INDEX($B$135:$CW$186,MATCH(AH$205,$A$135:$A$186,0),1):INDEX($B$135:$CW$186,MATCH(AH$205,$A$135:$A$186,0),100),$B202:$CW202,"="&amp;"x",$B$133:$CW$133,"="&amp;"Y"),0)</f>
        <v>0</v>
      </c>
      <c r="AI237">
        <f ca="1">IFERROR(SUMIFS(INDEX($B$135:$CW$186,MATCH(AI$205,$A$135:$A$186,0),1):INDEX($B$135:$CW$186,MATCH(AI$205,$A$135:$A$186,0),100),$B202:$CW202,"="&amp;"x",$B$133:$CW$133,"="&amp;"Y"),0)</f>
        <v>0</v>
      </c>
      <c r="AJ237">
        <f ca="1">IFERROR(SUMIFS(INDEX($B$135:$CW$186,MATCH(AJ$205,$A$135:$A$186,0),1):INDEX($B$135:$CW$186,MATCH(AJ$205,$A$135:$A$186,0),100),$B202:$CW202,"="&amp;"x",$B$133:$CW$133,"="&amp;"Y"),0)</f>
        <v>0</v>
      </c>
      <c r="AK237">
        <f ca="1">IFERROR(SUMIFS(INDEX($B$135:$CW$186,MATCH(AK$205,$A$135:$A$186,0),1):INDEX($B$135:$CW$186,MATCH(AK$205,$A$135:$A$186,0),100),$B202:$CW202,"="&amp;"x",$B$133:$CW$133,"="&amp;"Y"),0)</f>
        <v>0</v>
      </c>
      <c r="AL237">
        <f ca="1">IFERROR(SUMIFS(INDEX($B$135:$CW$186,MATCH(AL$205,$A$135:$A$186,0),1):INDEX($B$135:$CW$186,MATCH(AL$205,$A$135:$A$186,0),100),$B202:$CW202,"="&amp;"x",$B$133:$CW$133,"="&amp;"Y"),0)</f>
        <v>0</v>
      </c>
      <c r="AM237">
        <f ca="1">IFERROR(SUMIFS(INDEX($B$135:$CW$186,MATCH(AM$205,$A$135:$A$186,0),1):INDEX($B$135:$CW$186,MATCH(AM$205,$A$135:$A$186,0),100),$B202:$CW202,"="&amp;"x",$B$133:$CW$133,"="&amp;"Y"),0)</f>
        <v>0</v>
      </c>
      <c r="AN237">
        <f ca="1">IFERROR(SUMIFS(INDEX($B$135:$CW$186,MATCH(AN$205,$A$135:$A$186,0),1):INDEX($B$135:$CW$186,MATCH(AN$205,$A$135:$A$186,0),100),$B202:$CW202,"="&amp;"x",$B$133:$CW$133,"="&amp;"Y"),0)</f>
        <v>0</v>
      </c>
      <c r="AO237">
        <f ca="1">IFERROR(SUMIFS(INDEX($B$135:$CW$186,MATCH(AO$205,$A$135:$A$186,0),1):INDEX($B$135:$CW$186,MATCH(AO$205,$A$135:$A$186,0),100),$B202:$CW202,"="&amp;"x",$B$133:$CW$133,"="&amp;"Y"),0)</f>
        <v>0</v>
      </c>
      <c r="AP237">
        <f ca="1">IFERROR(SUMIFS(INDEX($B$135:$CW$186,MATCH(AP$205,$A$135:$A$186,0),1):INDEX($B$135:$CW$186,MATCH(AP$205,$A$135:$A$186,0),100),$B202:$CW202,"="&amp;"x",$B$133:$CW$133,"="&amp;"Y"),0)</f>
        <v>0</v>
      </c>
      <c r="AQ237">
        <f ca="1">IFERROR(SUMIFS(INDEX($B$135:$CW$186,MATCH(AQ$205,$A$135:$A$186,0),1):INDEX($B$135:$CW$186,MATCH(AQ$205,$A$135:$A$186,0),100),$B202:$CW202,"="&amp;"x",$B$133:$CW$133,"="&amp;"Y"),0)</f>
        <v>0</v>
      </c>
      <c r="AR237">
        <f ca="1">IFERROR(SUMIFS(INDEX($B$135:$CW$186,MATCH(AR$205,$A$135:$A$186,0),1):INDEX($B$135:$CW$186,MATCH(AR$205,$A$135:$A$186,0),100),$B202:$CW202,"="&amp;"x",$B$133:$CW$133,"="&amp;"Y"),0)</f>
        <v>0</v>
      </c>
      <c r="AS237">
        <f ca="1">IFERROR(SUMIFS(INDEX($B$135:$CW$186,MATCH(AS$205,$A$135:$A$186,0),1):INDEX($B$135:$CW$186,MATCH(AS$205,$A$135:$A$186,0),100),$B202:$CW202,"="&amp;"x",$B$133:$CW$133,"="&amp;"Y"),0)</f>
        <v>0</v>
      </c>
      <c r="AT237">
        <f ca="1">IFERROR(SUMIFS(INDEX($B$135:$CW$186,MATCH(AT$205,$A$135:$A$186,0),1):INDEX($B$135:$CW$186,MATCH(AT$205,$A$135:$A$186,0),100),$B202:$CW202,"="&amp;"x",$B$133:$CW$133,"="&amp;"Y"),0)</f>
        <v>0</v>
      </c>
      <c r="AU237">
        <f ca="1">IFERROR(SUMIFS(INDEX($B$135:$CW$186,MATCH(AU$205,$A$135:$A$186,0),1):INDEX($B$135:$CW$186,MATCH(AU$205,$A$135:$A$186,0),100),$B202:$CW202,"="&amp;"x",$B$133:$CW$133,"="&amp;"Y"),0)</f>
        <v>0</v>
      </c>
      <c r="AV237">
        <f ca="1">IFERROR(SUMIFS(INDEX($B$135:$CW$186,MATCH(AV$205,$A$135:$A$186,0),1):INDEX($B$135:$CW$186,MATCH(AV$205,$A$135:$A$186,0),100),$B202:$CW202,"="&amp;"x",$B$133:$CW$133,"="&amp;"Y"),0)</f>
        <v>0</v>
      </c>
      <c r="AW237">
        <f ca="1">IFERROR(SUMIFS(INDEX($B$135:$CW$186,MATCH(AW$205,$A$135:$A$186,0),1):INDEX($B$135:$CW$186,MATCH(AW$205,$A$135:$A$186,0),100),$B202:$CW202,"="&amp;"x",$B$133:$CW$133,"="&amp;"Y"),0)</f>
        <v>0</v>
      </c>
      <c r="AX237">
        <f ca="1">IFERROR(SUMIFS(INDEX($B$135:$CW$186,MATCH(AX$205,$A$135:$A$186,0),1):INDEX($B$135:$CW$186,MATCH(AX$205,$A$135:$A$186,0),100),$B202:$CW202,"="&amp;"x",$B$133:$CW$133,"="&amp;"Y"),0)</f>
        <v>0</v>
      </c>
      <c r="AY237">
        <f ca="1">IFERROR(SUMIFS(INDEX($B$135:$CW$186,MATCH(AY$205,$A$135:$A$186,0),1):INDEX($B$135:$CW$186,MATCH(AY$205,$A$135:$A$186,0),100),$B202:$CW202,"="&amp;"x",$B$133:$CW$133,"="&amp;"Y"),0)</f>
        <v>0</v>
      </c>
      <c r="AZ237">
        <f ca="1">IFERROR(SUMIFS(INDEX($B$135:$CW$186,MATCH(AZ$205,$A$135:$A$186,0),1):INDEX($B$135:$CW$186,MATCH(AZ$205,$A$135:$A$186,0),100),$B202:$CW202,"="&amp;"x",$B$133:$CW$133,"="&amp;"Y"),0)</f>
        <v>0</v>
      </c>
      <c r="BA237">
        <f ca="1">IFERROR(SUMIFS(INDEX($B$135:$CW$186,MATCH(BA$205,$A$135:$A$186,0),1):INDEX($B$135:$CW$186,MATCH(BA$205,$A$135:$A$186,0),100),$B202:$CW202,"="&amp;"x",$B$133:$CW$133,"="&amp;"Y"),0)</f>
        <v>0</v>
      </c>
      <c r="BC237">
        <f t="shared" ca="1" si="4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ca="1">IFERROR(SUMIFS(INDEX($B$135:$CW$186,MATCH(B$205,$A$135:$A$186,0),1):INDEX($B$135:$CW$186,MATCH(B$205,$A$135:$A$186,0),100),$B203:$CW203,"="&amp;"x",$B$133:$CW$133,"="&amp;"Y"),0)</f>
        <v>0</v>
      </c>
      <c r="C238">
        <f ca="1">IFERROR(SUMIFS(INDEX($B$135:$CW$186,MATCH(C$205,$A$135:$A$186,0),1):INDEX($B$135:$CW$186,MATCH(C$205,$A$135:$A$186,0),100),$B203:$CW203,"="&amp;"x",$B$133:$CW$133,"="&amp;"Y"),0)</f>
        <v>0</v>
      </c>
      <c r="D238">
        <f ca="1">IFERROR(SUMIFS(INDEX($B$135:$CW$186,MATCH(D$205,$A$135:$A$186,0),1):INDEX($B$135:$CW$186,MATCH(D$205,$A$135:$A$186,0),100),$B203:$CW203,"="&amp;"x",$B$133:$CW$133,"="&amp;"Y"),0)</f>
        <v>0</v>
      </c>
      <c r="E238">
        <f ca="1">IFERROR(SUMIFS(INDEX($B$135:$CW$186,MATCH(E$205,$A$135:$A$186,0),1):INDEX($B$135:$CW$186,MATCH(E$205,$A$135:$A$186,0),100),$B203:$CW203,"="&amp;"x",$B$133:$CW$133,"="&amp;"Y"),0)</f>
        <v>0</v>
      </c>
      <c r="F238">
        <f ca="1">IFERROR(SUMIFS(INDEX($B$135:$CW$186,MATCH(F$205,$A$135:$A$186,0),1):INDEX($B$135:$CW$186,MATCH(F$205,$A$135:$A$186,0),100),$B203:$CW203,"="&amp;"x",$B$133:$CW$133,"="&amp;"Y"),0)</f>
        <v>0</v>
      </c>
      <c r="G238">
        <f ca="1">IFERROR(SUMIFS(INDEX($B$135:$CW$186,MATCH(G$205,$A$135:$A$186,0),1):INDEX($B$135:$CW$186,MATCH(G$205,$A$135:$A$186,0),100),$B203:$CW203,"="&amp;"x",$B$133:$CW$133,"="&amp;"Y"),0)</f>
        <v>0</v>
      </c>
      <c r="H238">
        <f ca="1">IFERROR(SUMIFS(INDEX($B$135:$CW$186,MATCH(H$205,$A$135:$A$186,0),1):INDEX($B$135:$CW$186,MATCH(H$205,$A$135:$A$186,0),100),$B203:$CW203,"="&amp;"x",$B$133:$CW$133,"="&amp;"Y"),0)</f>
        <v>0</v>
      </c>
      <c r="I238">
        <f ca="1">IFERROR(SUMIFS(INDEX($B$135:$CW$186,MATCH(I$205,$A$135:$A$186,0),1):INDEX($B$135:$CW$186,MATCH(I$205,$A$135:$A$186,0),100),$B203:$CW203,"="&amp;"x",$B$133:$CW$133,"="&amp;"Y"),0)</f>
        <v>0</v>
      </c>
      <c r="J238">
        <f ca="1">IFERROR(SUMIFS(INDEX($B$135:$CW$186,MATCH(J$205,$A$135:$A$186,0),1):INDEX($B$135:$CW$186,MATCH(J$205,$A$135:$A$186,0),100),$B203:$CW203,"="&amp;"x",$B$133:$CW$133,"="&amp;"Y"),0)</f>
        <v>0</v>
      </c>
      <c r="K238">
        <f ca="1">IFERROR(SUMIFS(INDEX($B$135:$CW$186,MATCH(K$205,$A$135:$A$186,0),1):INDEX($B$135:$CW$186,MATCH(K$205,$A$135:$A$186,0),100),$B203:$CW203,"="&amp;"x",$B$133:$CW$133,"="&amp;"Y"),0)</f>
        <v>0</v>
      </c>
      <c r="L238">
        <f ca="1">IFERROR(SUMIFS(INDEX($B$135:$CW$186,MATCH(L$205,$A$135:$A$186,0),1):INDEX($B$135:$CW$186,MATCH(L$205,$A$135:$A$186,0),100),$B203:$CW203,"="&amp;"x",$B$133:$CW$133,"="&amp;"Y"),0)</f>
        <v>0</v>
      </c>
      <c r="M238">
        <f ca="1">IFERROR(SUMIFS(INDEX($B$135:$CW$186,MATCH(M$205,$A$135:$A$186,0),1):INDEX($B$135:$CW$186,MATCH(M$205,$A$135:$A$186,0),100),$B203:$CW203,"="&amp;"x",$B$133:$CW$133,"="&amp;"Y"),0)</f>
        <v>0</v>
      </c>
      <c r="N238">
        <f ca="1">IFERROR(SUMIFS(INDEX($B$135:$CW$186,MATCH(N$205,$A$135:$A$186,0),1):INDEX($B$135:$CW$186,MATCH(N$205,$A$135:$A$186,0),100),$B203:$CW203,"="&amp;"x",$B$133:$CW$133,"="&amp;"Y"),0)</f>
        <v>0</v>
      </c>
      <c r="O238">
        <f ca="1">IFERROR(SUMIFS(INDEX($B$135:$CW$186,MATCH(O$205,$A$135:$A$186,0),1):INDEX($B$135:$CW$186,MATCH(O$205,$A$135:$A$186,0),100),$B203:$CW203,"="&amp;"x",$B$133:$CW$133,"="&amp;"Y"),0)</f>
        <v>0</v>
      </c>
      <c r="P238">
        <f ca="1">IFERROR(SUMIFS(INDEX($B$135:$CW$186,MATCH(P$205,$A$135:$A$186,0),1):INDEX($B$135:$CW$186,MATCH(P$205,$A$135:$A$186,0),100),$B203:$CW203,"="&amp;"x",$B$133:$CW$133,"="&amp;"Y"),0)</f>
        <v>0</v>
      </c>
      <c r="Q238">
        <f ca="1">IFERROR(SUMIFS(INDEX($B$135:$CW$186,MATCH(Q$205,$A$135:$A$186,0),1):INDEX($B$135:$CW$186,MATCH(Q$205,$A$135:$A$186,0),100),$B203:$CW203,"="&amp;"x",$B$133:$CW$133,"="&amp;"Y"),0)</f>
        <v>0</v>
      </c>
      <c r="R238">
        <f ca="1">IFERROR(SUMIFS(INDEX($B$135:$CW$186,MATCH(R$205,$A$135:$A$186,0),1):INDEX($B$135:$CW$186,MATCH(R$205,$A$135:$A$186,0),100),$B203:$CW203,"="&amp;"x",$B$133:$CW$133,"="&amp;"Y"),0)</f>
        <v>0</v>
      </c>
      <c r="S238">
        <f ca="1">IFERROR(SUMIFS(INDEX($B$135:$CW$186,MATCH(S$205,$A$135:$A$186,0),1):INDEX($B$135:$CW$186,MATCH(S$205,$A$135:$A$186,0),100),$B203:$CW203,"="&amp;"x",$B$133:$CW$133,"="&amp;"Y"),0)</f>
        <v>0</v>
      </c>
      <c r="T238">
        <f ca="1">IFERROR(SUMIFS(INDEX($B$135:$CW$186,MATCH(T$205,$A$135:$A$186,0),1):INDEX($B$135:$CW$186,MATCH(T$205,$A$135:$A$186,0),100),$B203:$CW203,"="&amp;"x",$B$133:$CW$133,"="&amp;"Y"),0)</f>
        <v>0</v>
      </c>
      <c r="U238">
        <f ca="1">IFERROR(SUMIFS(INDEX($B$135:$CW$186,MATCH(U$205,$A$135:$A$186,0),1):INDEX($B$135:$CW$186,MATCH(U$205,$A$135:$A$186,0),100),$B203:$CW203,"="&amp;"x",$B$133:$CW$133,"="&amp;"Y"),0)</f>
        <v>0</v>
      </c>
      <c r="V238">
        <f ca="1">IFERROR(SUMIFS(INDEX($B$135:$CW$186,MATCH(V$205,$A$135:$A$186,0),1):INDEX($B$135:$CW$186,MATCH(V$205,$A$135:$A$186,0),100),$B203:$CW203,"="&amp;"x",$B$133:$CW$133,"="&amp;"Y"),0)</f>
        <v>0</v>
      </c>
      <c r="W238">
        <f ca="1">IFERROR(SUMIFS(INDEX($B$135:$CW$186,MATCH(W$205,$A$135:$A$186,0),1):INDEX($B$135:$CW$186,MATCH(W$205,$A$135:$A$186,0),100),$B203:$CW203,"="&amp;"x",$B$133:$CW$133,"="&amp;"Y"),0)</f>
        <v>0</v>
      </c>
      <c r="X238">
        <f ca="1">IFERROR(SUMIFS(INDEX($B$135:$CW$186,MATCH(X$205,$A$135:$A$186,0),1):INDEX($B$135:$CW$186,MATCH(X$205,$A$135:$A$186,0),100),$B203:$CW203,"="&amp;"x",$B$133:$CW$133,"="&amp;"Y"),0)</f>
        <v>0</v>
      </c>
      <c r="Y238">
        <f ca="1">IFERROR(SUMIFS(INDEX($B$135:$CW$186,MATCH(Y$205,$A$135:$A$186,0),1):INDEX($B$135:$CW$186,MATCH(Y$205,$A$135:$A$186,0),100),$B203:$CW203,"="&amp;"x",$B$133:$CW$133,"="&amp;"Y"),0)</f>
        <v>0</v>
      </c>
      <c r="Z238">
        <f ca="1">IFERROR(SUMIFS(INDEX($B$135:$CW$186,MATCH(Z$205,$A$135:$A$186,0),1):INDEX($B$135:$CW$186,MATCH(Z$205,$A$135:$A$186,0),100),$B203:$CW203,"="&amp;"x",$B$133:$CW$133,"="&amp;"Y"),0)</f>
        <v>0</v>
      </c>
      <c r="AA238">
        <f ca="1">IFERROR(SUMIFS(INDEX($B$135:$CW$186,MATCH(AA$205,$A$135:$A$186,0),1):INDEX($B$135:$CW$186,MATCH(AA$205,$A$135:$A$186,0),100),$B203:$CW203,"="&amp;"x",$B$133:$CW$133,"="&amp;"Y"),0)</f>
        <v>0</v>
      </c>
      <c r="AB238">
        <f ca="1">IFERROR(SUMIFS(INDEX($B$135:$CW$186,MATCH(AB$205,$A$135:$A$186,0),1):INDEX($B$135:$CW$186,MATCH(AB$205,$A$135:$A$186,0),100),$B203:$CW203,"="&amp;"x",$B$133:$CW$133,"="&amp;"Y"),0)</f>
        <v>0</v>
      </c>
      <c r="AC238">
        <f ca="1">IFERROR(SUMIFS(INDEX($B$135:$CW$186,MATCH(AC$205,$A$135:$A$186,0),1):INDEX($B$135:$CW$186,MATCH(AC$205,$A$135:$A$186,0),100),$B203:$CW203,"="&amp;"x",$B$133:$CW$133,"="&amp;"Y"),0)</f>
        <v>0</v>
      </c>
      <c r="AD238">
        <f ca="1">IFERROR(SUMIFS(INDEX($B$135:$CW$186,MATCH(AD$205,$A$135:$A$186,0),1):INDEX($B$135:$CW$186,MATCH(AD$205,$A$135:$A$186,0),100),$B203:$CW203,"="&amp;"x",$B$133:$CW$133,"="&amp;"Y"),0)</f>
        <v>0</v>
      </c>
      <c r="AE238">
        <f ca="1">IFERROR(SUMIFS(INDEX($B$135:$CW$186,MATCH(AE$205,$A$135:$A$186,0),1):INDEX($B$135:$CW$186,MATCH(AE$205,$A$135:$A$186,0),100),$B203:$CW203,"="&amp;"x",$B$133:$CW$133,"="&amp;"Y"),0)</f>
        <v>0</v>
      </c>
      <c r="AF238">
        <f ca="1">IFERROR(SUMIFS(INDEX($B$135:$CW$186,MATCH(AF$205,$A$135:$A$186,0),1):INDEX($B$135:$CW$186,MATCH(AF$205,$A$135:$A$186,0),100),$B203:$CW203,"="&amp;"x",$B$133:$CW$133,"="&amp;"Y"),0)</f>
        <v>0</v>
      </c>
      <c r="AG238">
        <f ca="1">IFERROR(SUMIFS(INDEX($B$135:$CW$186,MATCH(AG$205,$A$135:$A$186,0),1):INDEX($B$135:$CW$186,MATCH(AG$205,$A$135:$A$186,0),100),$B203:$CW203,"="&amp;"x",$B$133:$CW$133,"="&amp;"Y"),0)</f>
        <v>0</v>
      </c>
      <c r="AH238">
        <f ca="1">IFERROR(SUMIFS(INDEX($B$135:$CW$186,MATCH(AH$205,$A$135:$A$186,0),1):INDEX($B$135:$CW$186,MATCH(AH$205,$A$135:$A$186,0),100),$B203:$CW203,"="&amp;"x",$B$133:$CW$133,"="&amp;"Y"),0)</f>
        <v>0</v>
      </c>
      <c r="AI238">
        <f ca="1">IFERROR(SUMIFS(INDEX($B$135:$CW$186,MATCH(AI$205,$A$135:$A$186,0),1):INDEX($B$135:$CW$186,MATCH(AI$205,$A$135:$A$186,0),100),$B203:$CW203,"="&amp;"x",$B$133:$CW$133,"="&amp;"Y"),0)</f>
        <v>0</v>
      </c>
      <c r="AJ238">
        <f ca="1">IFERROR(SUMIFS(INDEX($B$135:$CW$186,MATCH(AJ$205,$A$135:$A$186,0),1):INDEX($B$135:$CW$186,MATCH(AJ$205,$A$135:$A$186,0),100),$B203:$CW203,"="&amp;"x",$B$133:$CW$133,"="&amp;"Y"),0)</f>
        <v>0</v>
      </c>
      <c r="AK238">
        <f ca="1">IFERROR(SUMIFS(INDEX($B$135:$CW$186,MATCH(AK$205,$A$135:$A$186,0),1):INDEX($B$135:$CW$186,MATCH(AK$205,$A$135:$A$186,0),100),$B203:$CW203,"="&amp;"x",$B$133:$CW$133,"="&amp;"Y"),0)</f>
        <v>0</v>
      </c>
      <c r="AL238">
        <f ca="1">IFERROR(SUMIFS(INDEX($B$135:$CW$186,MATCH(AL$205,$A$135:$A$186,0),1):INDEX($B$135:$CW$186,MATCH(AL$205,$A$135:$A$186,0),100),$B203:$CW203,"="&amp;"x",$B$133:$CW$133,"="&amp;"Y"),0)</f>
        <v>0</v>
      </c>
      <c r="AM238">
        <f ca="1">IFERROR(SUMIFS(INDEX($B$135:$CW$186,MATCH(AM$205,$A$135:$A$186,0),1):INDEX($B$135:$CW$186,MATCH(AM$205,$A$135:$A$186,0),100),$B203:$CW203,"="&amp;"x",$B$133:$CW$133,"="&amp;"Y"),0)</f>
        <v>0</v>
      </c>
      <c r="AN238">
        <f ca="1">IFERROR(SUMIFS(INDEX($B$135:$CW$186,MATCH(AN$205,$A$135:$A$186,0),1):INDEX($B$135:$CW$186,MATCH(AN$205,$A$135:$A$186,0),100),$B203:$CW203,"="&amp;"x",$B$133:$CW$133,"="&amp;"Y"),0)</f>
        <v>0</v>
      </c>
      <c r="AO238">
        <f ca="1">IFERROR(SUMIFS(INDEX($B$135:$CW$186,MATCH(AO$205,$A$135:$A$186,0),1):INDEX($B$135:$CW$186,MATCH(AO$205,$A$135:$A$186,0),100),$B203:$CW203,"="&amp;"x",$B$133:$CW$133,"="&amp;"Y"),0)</f>
        <v>0</v>
      </c>
      <c r="AP238">
        <f ca="1">IFERROR(SUMIFS(INDEX($B$135:$CW$186,MATCH(AP$205,$A$135:$A$186,0),1):INDEX($B$135:$CW$186,MATCH(AP$205,$A$135:$A$186,0),100),$B203:$CW203,"="&amp;"x",$B$133:$CW$133,"="&amp;"Y"),0)</f>
        <v>0</v>
      </c>
      <c r="AQ238">
        <f ca="1">IFERROR(SUMIFS(INDEX($B$135:$CW$186,MATCH(AQ$205,$A$135:$A$186,0),1):INDEX($B$135:$CW$186,MATCH(AQ$205,$A$135:$A$186,0),100),$B203:$CW203,"="&amp;"x",$B$133:$CW$133,"="&amp;"Y"),0)</f>
        <v>0</v>
      </c>
      <c r="AR238">
        <f ca="1">IFERROR(SUMIFS(INDEX($B$135:$CW$186,MATCH(AR$205,$A$135:$A$186,0),1):INDEX($B$135:$CW$186,MATCH(AR$205,$A$135:$A$186,0),100),$B203:$CW203,"="&amp;"x",$B$133:$CW$133,"="&amp;"Y"),0)</f>
        <v>0</v>
      </c>
      <c r="AS238">
        <f ca="1">IFERROR(SUMIFS(INDEX($B$135:$CW$186,MATCH(AS$205,$A$135:$A$186,0),1):INDEX($B$135:$CW$186,MATCH(AS$205,$A$135:$A$186,0),100),$B203:$CW203,"="&amp;"x",$B$133:$CW$133,"="&amp;"Y"),0)</f>
        <v>0</v>
      </c>
      <c r="AT238">
        <f ca="1">IFERROR(SUMIFS(INDEX($B$135:$CW$186,MATCH(AT$205,$A$135:$A$186,0),1):INDEX($B$135:$CW$186,MATCH(AT$205,$A$135:$A$186,0),100),$B203:$CW203,"="&amp;"x",$B$133:$CW$133,"="&amp;"Y"),0)</f>
        <v>0</v>
      </c>
      <c r="AU238">
        <f ca="1">IFERROR(SUMIFS(INDEX($B$135:$CW$186,MATCH(AU$205,$A$135:$A$186,0),1):INDEX($B$135:$CW$186,MATCH(AU$205,$A$135:$A$186,0),100),$B203:$CW203,"="&amp;"x",$B$133:$CW$133,"="&amp;"Y"),0)</f>
        <v>0</v>
      </c>
      <c r="AV238">
        <f ca="1">IFERROR(SUMIFS(INDEX($B$135:$CW$186,MATCH(AV$205,$A$135:$A$186,0),1):INDEX($B$135:$CW$186,MATCH(AV$205,$A$135:$A$186,0),100),$B203:$CW203,"="&amp;"x",$B$133:$CW$133,"="&amp;"Y"),0)</f>
        <v>0</v>
      </c>
      <c r="AW238">
        <f ca="1">IFERROR(SUMIFS(INDEX($B$135:$CW$186,MATCH(AW$205,$A$135:$A$186,0),1):INDEX($B$135:$CW$186,MATCH(AW$205,$A$135:$A$186,0),100),$B203:$CW203,"="&amp;"x",$B$133:$CW$133,"="&amp;"Y"),0)</f>
        <v>0</v>
      </c>
      <c r="AX238">
        <f ca="1">IFERROR(SUMIFS(INDEX($B$135:$CW$186,MATCH(AX$205,$A$135:$A$186,0),1):INDEX($B$135:$CW$186,MATCH(AX$205,$A$135:$A$186,0),100),$B203:$CW203,"="&amp;"x",$B$133:$CW$133,"="&amp;"Y"),0)</f>
        <v>0</v>
      </c>
      <c r="AY238">
        <f ca="1">IFERROR(SUMIFS(INDEX($B$135:$CW$186,MATCH(AY$205,$A$135:$A$186,0),1):INDEX($B$135:$CW$186,MATCH(AY$205,$A$135:$A$186,0),100),$B203:$CW203,"="&amp;"x",$B$133:$CW$133,"="&amp;"Y"),0)</f>
        <v>0</v>
      </c>
      <c r="AZ238">
        <f ca="1">IFERROR(SUMIFS(INDEX($B$135:$CW$186,MATCH(AZ$205,$A$135:$A$186,0),1):INDEX($B$135:$CW$186,MATCH(AZ$205,$A$135:$A$186,0),100),$B203:$CW203,"="&amp;"x",$B$133:$CW$133,"="&amp;"Y"),0)</f>
        <v>0</v>
      </c>
      <c r="BA238">
        <f ca="1">IFERROR(SUMIFS(INDEX($B$135:$CW$186,MATCH(BA$205,$A$135:$A$186,0),1):INDEX($B$135:$CW$186,MATCH(BA$205,$A$135:$A$186,0),100),$B203:$CW203,"="&amp;"x",$B$133:$CW$133,"="&amp;"Y"),0)</f>
        <v>0</v>
      </c>
      <c r="BC238">
        <f t="shared" ca="1" si="42"/>
        <v>0</v>
      </c>
    </row>
    <row r="239" spans="1:55" x14ac:dyDescent="0.35">
      <c r="A239" s="3" t="str">
        <f>"All "&amp;Setup!$B$15</f>
        <v>All Caseloads</v>
      </c>
      <c r="B239">
        <f ca="1">SUM(B224:B238)</f>
        <v>0</v>
      </c>
      <c r="C239">
        <f t="shared" ref="C239:BA239" ca="1" si="43">SUM(C224:C238)</f>
        <v>0</v>
      </c>
      <c r="D239">
        <f t="shared" ca="1" si="43"/>
        <v>0</v>
      </c>
      <c r="E239">
        <f t="shared" ca="1" si="43"/>
        <v>0</v>
      </c>
      <c r="F239">
        <f t="shared" ca="1" si="43"/>
        <v>0</v>
      </c>
      <c r="G239">
        <f t="shared" ca="1" si="43"/>
        <v>0</v>
      </c>
      <c r="H239">
        <f t="shared" ca="1" si="43"/>
        <v>0</v>
      </c>
      <c r="I239">
        <f t="shared" ca="1" si="43"/>
        <v>0</v>
      </c>
      <c r="J239">
        <f t="shared" ca="1" si="43"/>
        <v>0</v>
      </c>
      <c r="K239">
        <f t="shared" ca="1" si="43"/>
        <v>0</v>
      </c>
      <c r="L239">
        <f t="shared" ca="1" si="43"/>
        <v>0</v>
      </c>
      <c r="M239">
        <f t="shared" ca="1" si="43"/>
        <v>0</v>
      </c>
      <c r="N239">
        <f t="shared" ca="1" si="43"/>
        <v>0</v>
      </c>
      <c r="O239">
        <f t="shared" ca="1" si="43"/>
        <v>0</v>
      </c>
      <c r="P239">
        <f t="shared" ca="1" si="43"/>
        <v>0</v>
      </c>
      <c r="Q239">
        <f t="shared" ca="1" si="43"/>
        <v>0</v>
      </c>
      <c r="R239">
        <f t="shared" ca="1" si="43"/>
        <v>0</v>
      </c>
      <c r="S239">
        <f t="shared" ca="1" si="43"/>
        <v>0</v>
      </c>
      <c r="T239">
        <f t="shared" ca="1" si="43"/>
        <v>0</v>
      </c>
      <c r="U239">
        <f t="shared" ca="1" si="43"/>
        <v>0</v>
      </c>
      <c r="V239">
        <f t="shared" ca="1" si="43"/>
        <v>0</v>
      </c>
      <c r="W239">
        <f t="shared" ca="1" si="43"/>
        <v>0</v>
      </c>
      <c r="X239">
        <f t="shared" ca="1" si="43"/>
        <v>0</v>
      </c>
      <c r="Y239">
        <f t="shared" ca="1" si="43"/>
        <v>0</v>
      </c>
      <c r="Z239">
        <f t="shared" ca="1" si="43"/>
        <v>0</v>
      </c>
      <c r="AA239">
        <f t="shared" ca="1" si="43"/>
        <v>0</v>
      </c>
      <c r="AB239">
        <f t="shared" ca="1" si="43"/>
        <v>0</v>
      </c>
      <c r="AC239">
        <f t="shared" ca="1" si="43"/>
        <v>0</v>
      </c>
      <c r="AD239">
        <f t="shared" ca="1" si="43"/>
        <v>0</v>
      </c>
      <c r="AE239">
        <f t="shared" ca="1" si="43"/>
        <v>0</v>
      </c>
      <c r="AF239">
        <f t="shared" ca="1" si="43"/>
        <v>0</v>
      </c>
      <c r="AG239">
        <f t="shared" ca="1" si="43"/>
        <v>0</v>
      </c>
      <c r="AH239">
        <f t="shared" ca="1" si="43"/>
        <v>0</v>
      </c>
      <c r="AI239">
        <f t="shared" ca="1" si="43"/>
        <v>0</v>
      </c>
      <c r="AJ239">
        <f t="shared" ca="1" si="43"/>
        <v>0</v>
      </c>
      <c r="AK239">
        <f t="shared" ca="1" si="43"/>
        <v>0</v>
      </c>
      <c r="AL239">
        <f t="shared" ca="1" si="43"/>
        <v>0</v>
      </c>
      <c r="AM239">
        <f t="shared" ca="1" si="43"/>
        <v>0</v>
      </c>
      <c r="AN239">
        <f t="shared" ca="1" si="43"/>
        <v>0</v>
      </c>
      <c r="AO239">
        <f t="shared" ca="1" si="43"/>
        <v>0</v>
      </c>
      <c r="AP239">
        <f t="shared" ca="1" si="43"/>
        <v>0</v>
      </c>
      <c r="AQ239">
        <f t="shared" ca="1" si="43"/>
        <v>0</v>
      </c>
      <c r="AR239">
        <f t="shared" ca="1" si="43"/>
        <v>0</v>
      </c>
      <c r="AS239">
        <f t="shared" ca="1" si="43"/>
        <v>0</v>
      </c>
      <c r="AT239">
        <f t="shared" ca="1" si="43"/>
        <v>0</v>
      </c>
      <c r="AU239">
        <f t="shared" ca="1" si="43"/>
        <v>0</v>
      </c>
      <c r="AV239">
        <f t="shared" ca="1" si="43"/>
        <v>0</v>
      </c>
      <c r="AW239">
        <f t="shared" ca="1" si="43"/>
        <v>0</v>
      </c>
      <c r="AX239">
        <f t="shared" ca="1" si="43"/>
        <v>0</v>
      </c>
      <c r="AY239">
        <f t="shared" ca="1" si="43"/>
        <v>0</v>
      </c>
      <c r="AZ239">
        <f t="shared" ca="1" si="43"/>
        <v>0</v>
      </c>
      <c r="BA239">
        <f t="shared" ca="1" si="43"/>
        <v>0</v>
      </c>
      <c r="BC239">
        <f t="shared" ca="1" si="42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aca="1" ref="B241" ca="1">INDEX($A$5:$A$56,COLUMN(A1),1)</f>
        <v>44204</v>
      </c>
      <c r="C241" s="2" cm="1">
        <f t="array" aca="1" ref="C241" ca="1">INDEX($A$5:$A$56,COLUMN(B1),1)</f>
        <v>44211</v>
      </c>
      <c r="D241" s="2" cm="1">
        <f t="array" aca="1" ref="D241" ca="1">INDEX($A$5:$A$56,COLUMN(C1),1)</f>
        <v>44218</v>
      </c>
      <c r="E241" s="2" cm="1">
        <f t="array" aca="1" ref="E241" ca="1">INDEX($A$5:$A$56,COLUMN(D1),1)</f>
        <v>44225</v>
      </c>
      <c r="F241" s="2" cm="1">
        <f t="array" aca="1" ref="F241" ca="1">INDEX($A$5:$A$56,COLUMN(E1),1)</f>
        <v>44232</v>
      </c>
      <c r="G241" s="2" cm="1">
        <f t="array" aca="1" ref="G241" ca="1">INDEX($A$5:$A$56,COLUMN(F1),1)</f>
        <v>44239</v>
      </c>
      <c r="H241" s="2" cm="1">
        <f t="array" aca="1" ref="H241" ca="1">INDEX($A$5:$A$56,COLUMN(G1),1)</f>
        <v>44246</v>
      </c>
      <c r="I241" s="2" cm="1">
        <f t="array" aca="1" ref="I241" ca="1">INDEX($A$5:$A$56,COLUMN(H1),1)</f>
        <v>44253</v>
      </c>
      <c r="J241" s="2" cm="1">
        <f t="array" aca="1" ref="J241" ca="1">INDEX($A$5:$A$56,COLUMN(I1),1)</f>
        <v>44260</v>
      </c>
      <c r="K241" s="2" cm="1">
        <f t="array" aca="1" ref="K241" ca="1">INDEX($A$5:$A$56,COLUMN(J1),1)</f>
        <v>44267</v>
      </c>
      <c r="L241" s="2" cm="1">
        <f t="array" aca="1" ref="L241" ca="1">INDEX($A$5:$A$56,COLUMN(K1),1)</f>
        <v>44274</v>
      </c>
      <c r="M241" s="2" cm="1">
        <f t="array" aca="1" ref="M241" ca="1">INDEX($A$5:$A$56,COLUMN(L1),1)</f>
        <v>44281</v>
      </c>
      <c r="N241" s="2" cm="1">
        <f t="array" aca="1" ref="N241" ca="1">INDEX($A$5:$A$56,COLUMN(M1),1)</f>
        <v>44288</v>
      </c>
      <c r="O241" s="2" cm="1">
        <f t="array" aca="1" ref="O241" ca="1">INDEX($A$5:$A$56,COLUMN(N1),1)</f>
        <v>44295</v>
      </c>
      <c r="P241" s="2" cm="1">
        <f t="array" aca="1" ref="P241" ca="1">INDEX($A$5:$A$56,COLUMN(O1),1)</f>
        <v>44302</v>
      </c>
      <c r="Q241" s="2" cm="1">
        <f t="array" aca="1" ref="Q241" ca="1">INDEX($A$5:$A$56,COLUMN(P1),1)</f>
        <v>44309</v>
      </c>
      <c r="R241" s="2" cm="1">
        <f t="array" aca="1" ref="R241" ca="1">INDEX($A$5:$A$56,COLUMN(Q1),1)</f>
        <v>44316</v>
      </c>
      <c r="S241" s="2" cm="1">
        <f t="array" aca="1" ref="S241" ca="1">INDEX($A$5:$A$56,COLUMN(R1),1)</f>
        <v>44323</v>
      </c>
      <c r="T241" s="2" cm="1">
        <f t="array" aca="1" ref="T241" ca="1">INDEX($A$5:$A$56,COLUMN(S1),1)</f>
        <v>44330</v>
      </c>
      <c r="U241" s="2" cm="1">
        <f t="array" aca="1" ref="U241" ca="1">INDEX($A$5:$A$56,COLUMN(T1),1)</f>
        <v>44337</v>
      </c>
      <c r="V241" s="2" cm="1">
        <f t="array" aca="1" ref="V241" ca="1">INDEX($A$5:$A$56,COLUMN(U1),1)</f>
        <v>44344</v>
      </c>
      <c r="W241" s="2" cm="1">
        <f t="array" aca="1" ref="W241" ca="1">INDEX($A$5:$A$56,COLUMN(V1),1)</f>
        <v>44351</v>
      </c>
      <c r="X241" s="2" cm="1">
        <f t="array" aca="1" ref="X241" ca="1">INDEX($A$5:$A$56,COLUMN(W1),1)</f>
        <v>44358</v>
      </c>
      <c r="Y241" s="2" cm="1">
        <f t="array" aca="1" ref="Y241" ca="1">INDEX($A$5:$A$56,COLUMN(X1),1)</f>
        <v>44365</v>
      </c>
      <c r="Z241" s="2" cm="1">
        <f t="array" aca="1" ref="Z241" ca="1">INDEX($A$5:$A$56,COLUMN(Y1),1)</f>
        <v>44372</v>
      </c>
      <c r="AA241" s="2" cm="1">
        <f t="array" aca="1" ref="AA241" ca="1">INDEX($A$5:$A$56,COLUMN(Z1),1)</f>
        <v>44379</v>
      </c>
      <c r="AB241" s="2" cm="1">
        <f t="array" aca="1" ref="AB241" ca="1">INDEX($A$5:$A$56,COLUMN(AA1),1)</f>
        <v>44386</v>
      </c>
      <c r="AC241" s="2" cm="1">
        <f t="array" aca="1" ref="AC241" ca="1">INDEX($A$5:$A$56,COLUMN(AB1),1)</f>
        <v>44393</v>
      </c>
      <c r="AD241" s="2" cm="1">
        <f t="array" aca="1" ref="AD241" ca="1">INDEX($A$5:$A$56,COLUMN(AC1),1)</f>
        <v>44400</v>
      </c>
      <c r="AE241" s="2" cm="1">
        <f t="array" aca="1" ref="AE241" ca="1">INDEX($A$5:$A$56,COLUMN(AD1),1)</f>
        <v>44407</v>
      </c>
      <c r="AF241" s="2" cm="1">
        <f t="array" aca="1" ref="AF241" ca="1">INDEX($A$5:$A$56,COLUMN(AE1),1)</f>
        <v>44414</v>
      </c>
      <c r="AG241" s="2" cm="1">
        <f t="array" aca="1" ref="AG241" ca="1">INDEX($A$5:$A$56,COLUMN(AF1),1)</f>
        <v>44421</v>
      </c>
      <c r="AH241" s="2" cm="1">
        <f t="array" aca="1" ref="AH241" ca="1">INDEX($A$5:$A$56,COLUMN(AG1),1)</f>
        <v>44428</v>
      </c>
      <c r="AI241" s="2" cm="1">
        <f t="array" aca="1" ref="AI241" ca="1">INDEX($A$5:$A$56,COLUMN(AH1),1)</f>
        <v>44435</v>
      </c>
      <c r="AJ241" s="2" cm="1">
        <f t="array" aca="1" ref="AJ241" ca="1">INDEX($A$5:$A$56,COLUMN(AI1),1)</f>
        <v>44442</v>
      </c>
      <c r="AK241" s="2" cm="1">
        <f t="array" aca="1" ref="AK241" ca="1">INDEX($A$5:$A$56,COLUMN(AJ1),1)</f>
        <v>44449</v>
      </c>
      <c r="AL241" s="2" cm="1">
        <f t="array" aca="1" ref="AL241" ca="1">INDEX($A$5:$A$56,COLUMN(AK1),1)</f>
        <v>44456</v>
      </c>
      <c r="AM241" s="2" cm="1">
        <f t="array" aca="1" ref="AM241" ca="1">INDEX($A$5:$A$56,COLUMN(AL1),1)</f>
        <v>44463</v>
      </c>
      <c r="AN241" s="2" cm="1">
        <f t="array" aca="1" ref="AN241" ca="1">INDEX($A$5:$A$56,COLUMN(AM1),1)</f>
        <v>44470</v>
      </c>
      <c r="AO241" s="2" cm="1">
        <f t="array" aca="1" ref="AO241" ca="1">INDEX($A$5:$A$56,COLUMN(AN1),1)</f>
        <v>44477</v>
      </c>
      <c r="AP241" s="2" cm="1">
        <f t="array" aca="1" ref="AP241" ca="1">INDEX($A$5:$A$56,COLUMN(AO1),1)</f>
        <v>44484</v>
      </c>
      <c r="AQ241" s="2" cm="1">
        <f t="array" aca="1" ref="AQ241" ca="1">INDEX($A$5:$A$56,COLUMN(AP1),1)</f>
        <v>44491</v>
      </c>
      <c r="AR241" s="2" cm="1">
        <f t="array" aca="1" ref="AR241" ca="1">INDEX($A$5:$A$56,COLUMN(AQ1),1)</f>
        <v>44498</v>
      </c>
      <c r="AS241" s="2" cm="1">
        <f t="array" aca="1" ref="AS241" ca="1">INDEX($A$5:$A$56,COLUMN(AR1),1)</f>
        <v>44505</v>
      </c>
      <c r="AT241" s="2" cm="1">
        <f t="array" aca="1" ref="AT241" ca="1">INDEX($A$5:$A$56,COLUMN(AS1),1)</f>
        <v>44512</v>
      </c>
      <c r="AU241" s="2" cm="1">
        <f t="array" aca="1" ref="AU241" ca="1">INDEX($A$5:$A$56,COLUMN(AT1),1)</f>
        <v>44519</v>
      </c>
      <c r="AV241" s="2" cm="1">
        <f t="array" aca="1" ref="AV241" ca="1">INDEX($A$5:$A$56,COLUMN(AU1),1)</f>
        <v>44526</v>
      </c>
      <c r="AW241" s="2" cm="1">
        <f t="array" aca="1" ref="AW241" ca="1">INDEX($A$5:$A$56,COLUMN(AV1),1)</f>
        <v>44533</v>
      </c>
      <c r="AX241" s="2" cm="1">
        <f t="array" aca="1" ref="AX241" ca="1">INDEX($A$5:$A$56,COLUMN(AW1),1)</f>
        <v>44540</v>
      </c>
      <c r="AY241" s="2" cm="1">
        <f t="array" aca="1" ref="AY241" ca="1">INDEX($A$5:$A$56,COLUMN(AX1),1)</f>
        <v>44547</v>
      </c>
      <c r="AZ241" s="2" cm="1">
        <f t="array" aca="1" ref="AZ241" ca="1">INDEX($A$5:$A$56,COLUMN(AY1),1)</f>
        <v>44554</v>
      </c>
      <c r="BA241" s="2" cm="1">
        <f t="array" aca="1" ref="BA241" ca="1">INDEX($A$5:$A$56,COLUMN(AZ1),1)</f>
        <v>44561</v>
      </c>
      <c r="BC241" t="s">
        <v>123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 ca="1">SUM(B206,B224)</f>
        <v>0</v>
      </c>
      <c r="C242">
        <f t="shared" ref="C242:BA242" ca="1" si="44">SUM(C206,C224)</f>
        <v>0</v>
      </c>
      <c r="D242">
        <f t="shared" ca="1" si="44"/>
        <v>0</v>
      </c>
      <c r="E242">
        <f t="shared" ca="1" si="44"/>
        <v>0</v>
      </c>
      <c r="F242">
        <f t="shared" ca="1" si="44"/>
        <v>0</v>
      </c>
      <c r="G242">
        <f t="shared" ca="1" si="44"/>
        <v>0</v>
      </c>
      <c r="H242">
        <f t="shared" ca="1" si="44"/>
        <v>0</v>
      </c>
      <c r="I242">
        <f t="shared" ca="1" si="44"/>
        <v>0</v>
      </c>
      <c r="J242">
        <f t="shared" ca="1" si="44"/>
        <v>0</v>
      </c>
      <c r="K242">
        <f t="shared" ca="1" si="44"/>
        <v>0</v>
      </c>
      <c r="L242">
        <f t="shared" ca="1" si="44"/>
        <v>0</v>
      </c>
      <c r="M242">
        <f t="shared" ca="1" si="44"/>
        <v>0</v>
      </c>
      <c r="N242">
        <f t="shared" ca="1" si="44"/>
        <v>0</v>
      </c>
      <c r="O242">
        <f t="shared" ca="1" si="44"/>
        <v>0</v>
      </c>
      <c r="P242">
        <f t="shared" ca="1" si="44"/>
        <v>0</v>
      </c>
      <c r="Q242">
        <f t="shared" ca="1" si="44"/>
        <v>0</v>
      </c>
      <c r="R242">
        <f t="shared" ca="1" si="44"/>
        <v>0</v>
      </c>
      <c r="S242">
        <f t="shared" ca="1" si="44"/>
        <v>0</v>
      </c>
      <c r="T242">
        <f t="shared" ca="1" si="44"/>
        <v>0</v>
      </c>
      <c r="U242">
        <f t="shared" ca="1" si="44"/>
        <v>0</v>
      </c>
      <c r="V242">
        <f t="shared" ca="1" si="44"/>
        <v>0</v>
      </c>
      <c r="W242">
        <f t="shared" ca="1" si="44"/>
        <v>0</v>
      </c>
      <c r="X242">
        <f t="shared" ca="1" si="44"/>
        <v>0</v>
      </c>
      <c r="Y242">
        <f t="shared" ca="1" si="44"/>
        <v>0</v>
      </c>
      <c r="Z242">
        <f t="shared" ca="1" si="44"/>
        <v>0</v>
      </c>
      <c r="AA242">
        <f t="shared" ca="1" si="44"/>
        <v>0</v>
      </c>
      <c r="AB242">
        <f t="shared" ca="1" si="44"/>
        <v>0</v>
      </c>
      <c r="AC242">
        <f t="shared" ca="1" si="44"/>
        <v>0</v>
      </c>
      <c r="AD242">
        <f t="shared" ca="1" si="44"/>
        <v>0</v>
      </c>
      <c r="AE242">
        <f t="shared" ca="1" si="44"/>
        <v>0</v>
      </c>
      <c r="AF242">
        <f t="shared" ca="1" si="44"/>
        <v>0</v>
      </c>
      <c r="AG242">
        <f t="shared" ca="1" si="44"/>
        <v>0</v>
      </c>
      <c r="AH242">
        <f t="shared" ca="1" si="44"/>
        <v>0</v>
      </c>
      <c r="AI242">
        <f t="shared" ca="1" si="44"/>
        <v>0</v>
      </c>
      <c r="AJ242">
        <f t="shared" ca="1" si="44"/>
        <v>0</v>
      </c>
      <c r="AK242">
        <f t="shared" ca="1" si="44"/>
        <v>0</v>
      </c>
      <c r="AL242">
        <f t="shared" ca="1" si="44"/>
        <v>0</v>
      </c>
      <c r="AM242">
        <f t="shared" ca="1" si="44"/>
        <v>0</v>
      </c>
      <c r="AN242">
        <f t="shared" ca="1" si="44"/>
        <v>0</v>
      </c>
      <c r="AO242">
        <f t="shared" ca="1" si="44"/>
        <v>0</v>
      </c>
      <c r="AP242">
        <f t="shared" ca="1" si="44"/>
        <v>0</v>
      </c>
      <c r="AQ242">
        <f t="shared" ca="1" si="44"/>
        <v>0</v>
      </c>
      <c r="AR242">
        <f t="shared" ca="1" si="44"/>
        <v>0</v>
      </c>
      <c r="AS242">
        <f t="shared" ca="1" si="44"/>
        <v>0</v>
      </c>
      <c r="AT242">
        <f t="shared" ca="1" si="44"/>
        <v>0</v>
      </c>
      <c r="AU242">
        <f t="shared" ca="1" si="44"/>
        <v>0</v>
      </c>
      <c r="AV242">
        <f t="shared" ca="1" si="44"/>
        <v>0</v>
      </c>
      <c r="AW242">
        <f t="shared" ca="1" si="44"/>
        <v>0</v>
      </c>
      <c r="AX242">
        <f t="shared" ca="1" si="44"/>
        <v>0</v>
      </c>
      <c r="AY242">
        <f t="shared" ca="1" si="44"/>
        <v>0</v>
      </c>
      <c r="AZ242">
        <f t="shared" ca="1" si="44"/>
        <v>0</v>
      </c>
      <c r="BA242">
        <f t="shared" ca="1" si="44"/>
        <v>0</v>
      </c>
      <c r="BC242">
        <f ca="1"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ca="1" si="45">SUM(B207,B225)</f>
        <v>0</v>
      </c>
      <c r="C243">
        <f t="shared" ca="1" si="45"/>
        <v>0</v>
      </c>
      <c r="D243">
        <f t="shared" ca="1" si="45"/>
        <v>0</v>
      </c>
      <c r="E243">
        <f t="shared" ca="1" si="45"/>
        <v>0</v>
      </c>
      <c r="F243">
        <f t="shared" ca="1" si="45"/>
        <v>0</v>
      </c>
      <c r="G243">
        <f t="shared" ca="1" si="45"/>
        <v>0</v>
      </c>
      <c r="H243">
        <f t="shared" ca="1" si="45"/>
        <v>0</v>
      </c>
      <c r="I243">
        <f t="shared" ca="1" si="45"/>
        <v>0</v>
      </c>
      <c r="J243">
        <f t="shared" ca="1" si="45"/>
        <v>0</v>
      </c>
      <c r="K243">
        <f t="shared" ca="1" si="45"/>
        <v>0</v>
      </c>
      <c r="L243">
        <f t="shared" ca="1" si="45"/>
        <v>0</v>
      </c>
      <c r="M243">
        <f t="shared" ca="1" si="45"/>
        <v>0</v>
      </c>
      <c r="N243">
        <f t="shared" ca="1" si="45"/>
        <v>0</v>
      </c>
      <c r="O243">
        <f t="shared" ca="1" si="45"/>
        <v>0</v>
      </c>
      <c r="P243">
        <f t="shared" ca="1" si="45"/>
        <v>0</v>
      </c>
      <c r="Q243">
        <f t="shared" ca="1" si="45"/>
        <v>0</v>
      </c>
      <c r="R243">
        <f t="shared" ca="1" si="45"/>
        <v>0</v>
      </c>
      <c r="S243">
        <f t="shared" ca="1" si="45"/>
        <v>0</v>
      </c>
      <c r="T243">
        <f t="shared" ca="1" si="45"/>
        <v>0</v>
      </c>
      <c r="U243">
        <f t="shared" ca="1" si="45"/>
        <v>0</v>
      </c>
      <c r="V243">
        <f t="shared" ca="1" si="45"/>
        <v>0</v>
      </c>
      <c r="W243">
        <f t="shared" ca="1" si="45"/>
        <v>0</v>
      </c>
      <c r="X243">
        <f t="shared" ca="1" si="45"/>
        <v>0</v>
      </c>
      <c r="Y243">
        <f t="shared" ca="1" si="45"/>
        <v>0</v>
      </c>
      <c r="Z243">
        <f t="shared" ca="1" si="45"/>
        <v>0</v>
      </c>
      <c r="AA243">
        <f t="shared" ca="1" si="45"/>
        <v>0</v>
      </c>
      <c r="AB243">
        <f t="shared" ca="1" si="45"/>
        <v>0</v>
      </c>
      <c r="AC243">
        <f t="shared" ca="1" si="45"/>
        <v>0</v>
      </c>
      <c r="AD243">
        <f t="shared" ca="1" si="45"/>
        <v>0</v>
      </c>
      <c r="AE243">
        <f t="shared" ca="1" si="45"/>
        <v>0</v>
      </c>
      <c r="AF243">
        <f t="shared" ca="1" si="45"/>
        <v>0</v>
      </c>
      <c r="AG243">
        <f t="shared" ca="1" si="45"/>
        <v>0</v>
      </c>
      <c r="AH243">
        <f t="shared" ca="1" si="45"/>
        <v>0</v>
      </c>
      <c r="AI243">
        <f t="shared" ca="1" si="45"/>
        <v>0</v>
      </c>
      <c r="AJ243">
        <f t="shared" ca="1" si="45"/>
        <v>0</v>
      </c>
      <c r="AK243">
        <f t="shared" ca="1" si="45"/>
        <v>0</v>
      </c>
      <c r="AL243">
        <f t="shared" ca="1" si="45"/>
        <v>0</v>
      </c>
      <c r="AM243">
        <f t="shared" ca="1" si="45"/>
        <v>0</v>
      </c>
      <c r="AN243">
        <f t="shared" ca="1" si="45"/>
        <v>0</v>
      </c>
      <c r="AO243">
        <f t="shared" ca="1" si="45"/>
        <v>0</v>
      </c>
      <c r="AP243">
        <f t="shared" ca="1" si="45"/>
        <v>0</v>
      </c>
      <c r="AQ243">
        <f t="shared" ca="1" si="45"/>
        <v>0</v>
      </c>
      <c r="AR243">
        <f t="shared" ca="1" si="45"/>
        <v>0</v>
      </c>
      <c r="AS243">
        <f t="shared" ca="1" si="45"/>
        <v>0</v>
      </c>
      <c r="AT243">
        <f t="shared" ca="1" si="45"/>
        <v>0</v>
      </c>
      <c r="AU243">
        <f t="shared" ca="1" si="45"/>
        <v>0</v>
      </c>
      <c r="AV243">
        <f t="shared" ca="1" si="45"/>
        <v>0</v>
      </c>
      <c r="AW243">
        <f t="shared" ca="1" si="45"/>
        <v>0</v>
      </c>
      <c r="AX243">
        <f t="shared" ca="1" si="45"/>
        <v>0</v>
      </c>
      <c r="AY243">
        <f t="shared" ca="1" si="45"/>
        <v>0</v>
      </c>
      <c r="AZ243">
        <f t="shared" ca="1" si="45"/>
        <v>0</v>
      </c>
      <c r="BA243">
        <f t="shared" ca="1" si="45"/>
        <v>0</v>
      </c>
      <c r="BC243">
        <f t="shared" ref="BC243:BC257" ca="1" si="46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ca="1" si="47">SUM(B208,B226)</f>
        <v>0</v>
      </c>
      <c r="C244">
        <f t="shared" ca="1" si="47"/>
        <v>0</v>
      </c>
      <c r="D244">
        <f t="shared" ca="1" si="47"/>
        <v>0</v>
      </c>
      <c r="E244">
        <f t="shared" ca="1" si="47"/>
        <v>0</v>
      </c>
      <c r="F244">
        <f t="shared" ca="1" si="47"/>
        <v>0</v>
      </c>
      <c r="G244">
        <f t="shared" ca="1" si="47"/>
        <v>0</v>
      </c>
      <c r="H244">
        <f t="shared" ca="1" si="47"/>
        <v>0</v>
      </c>
      <c r="I244">
        <f t="shared" ca="1" si="47"/>
        <v>0</v>
      </c>
      <c r="J244">
        <f t="shared" ca="1" si="47"/>
        <v>0</v>
      </c>
      <c r="K244">
        <f t="shared" ca="1" si="47"/>
        <v>0</v>
      </c>
      <c r="L244">
        <f t="shared" ca="1" si="47"/>
        <v>0</v>
      </c>
      <c r="M244">
        <f t="shared" ca="1" si="47"/>
        <v>0</v>
      </c>
      <c r="N244">
        <f t="shared" ca="1" si="47"/>
        <v>0</v>
      </c>
      <c r="O244">
        <f t="shared" ca="1" si="47"/>
        <v>0</v>
      </c>
      <c r="P244">
        <f t="shared" ca="1" si="47"/>
        <v>0</v>
      </c>
      <c r="Q244">
        <f t="shared" ca="1" si="47"/>
        <v>0</v>
      </c>
      <c r="R244">
        <f t="shared" ca="1" si="47"/>
        <v>0</v>
      </c>
      <c r="S244">
        <f t="shared" ca="1" si="47"/>
        <v>0</v>
      </c>
      <c r="T244">
        <f t="shared" ca="1" si="47"/>
        <v>0</v>
      </c>
      <c r="U244">
        <f t="shared" ca="1" si="47"/>
        <v>0</v>
      </c>
      <c r="V244">
        <f t="shared" ca="1" si="47"/>
        <v>0</v>
      </c>
      <c r="W244">
        <f t="shared" ca="1" si="47"/>
        <v>0</v>
      </c>
      <c r="X244">
        <f t="shared" ca="1" si="47"/>
        <v>0</v>
      </c>
      <c r="Y244">
        <f t="shared" ca="1" si="47"/>
        <v>0</v>
      </c>
      <c r="Z244">
        <f t="shared" ca="1" si="47"/>
        <v>0</v>
      </c>
      <c r="AA244">
        <f t="shared" ca="1" si="47"/>
        <v>0</v>
      </c>
      <c r="AB244">
        <f t="shared" ca="1" si="47"/>
        <v>0</v>
      </c>
      <c r="AC244">
        <f t="shared" ca="1" si="47"/>
        <v>0</v>
      </c>
      <c r="AD244">
        <f t="shared" ca="1" si="47"/>
        <v>0</v>
      </c>
      <c r="AE244">
        <f t="shared" ca="1" si="47"/>
        <v>0</v>
      </c>
      <c r="AF244">
        <f t="shared" ca="1" si="47"/>
        <v>0</v>
      </c>
      <c r="AG244">
        <f t="shared" ca="1" si="47"/>
        <v>0</v>
      </c>
      <c r="AH244">
        <f t="shared" ca="1" si="47"/>
        <v>0</v>
      </c>
      <c r="AI244">
        <f t="shared" ca="1" si="47"/>
        <v>0</v>
      </c>
      <c r="AJ244">
        <f t="shared" ca="1" si="47"/>
        <v>0</v>
      </c>
      <c r="AK244">
        <f t="shared" ca="1" si="47"/>
        <v>0</v>
      </c>
      <c r="AL244">
        <f t="shared" ca="1" si="47"/>
        <v>0</v>
      </c>
      <c r="AM244">
        <f t="shared" ca="1" si="47"/>
        <v>0</v>
      </c>
      <c r="AN244">
        <f t="shared" ca="1" si="47"/>
        <v>0</v>
      </c>
      <c r="AO244">
        <f t="shared" ca="1" si="47"/>
        <v>0</v>
      </c>
      <c r="AP244">
        <f t="shared" ca="1" si="47"/>
        <v>0</v>
      </c>
      <c r="AQ244">
        <f t="shared" ca="1" si="47"/>
        <v>0</v>
      </c>
      <c r="AR244">
        <f t="shared" ca="1" si="47"/>
        <v>0</v>
      </c>
      <c r="AS244">
        <f t="shared" ca="1" si="47"/>
        <v>0</v>
      </c>
      <c r="AT244">
        <f t="shared" ca="1" si="47"/>
        <v>0</v>
      </c>
      <c r="AU244">
        <f t="shared" ca="1" si="47"/>
        <v>0</v>
      </c>
      <c r="AV244">
        <f t="shared" ca="1" si="47"/>
        <v>0</v>
      </c>
      <c r="AW244">
        <f t="shared" ca="1" si="47"/>
        <v>0</v>
      </c>
      <c r="AX244">
        <f t="shared" ca="1" si="47"/>
        <v>0</v>
      </c>
      <c r="AY244">
        <f t="shared" ca="1" si="47"/>
        <v>0</v>
      </c>
      <c r="AZ244">
        <f t="shared" ca="1" si="47"/>
        <v>0</v>
      </c>
      <c r="BA244">
        <f t="shared" ca="1" si="47"/>
        <v>0</v>
      </c>
      <c r="BC244">
        <f t="shared" ca="1" si="46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ca="1" si="48">SUM(B209,B227)</f>
        <v>0</v>
      </c>
      <c r="C245">
        <f t="shared" ca="1" si="48"/>
        <v>0</v>
      </c>
      <c r="D245">
        <f t="shared" ca="1" si="48"/>
        <v>0</v>
      </c>
      <c r="E245">
        <f t="shared" ca="1" si="48"/>
        <v>0</v>
      </c>
      <c r="F245">
        <f t="shared" ca="1" si="48"/>
        <v>0</v>
      </c>
      <c r="G245">
        <f t="shared" ca="1" si="48"/>
        <v>0</v>
      </c>
      <c r="H245">
        <f t="shared" ca="1" si="48"/>
        <v>0</v>
      </c>
      <c r="I245">
        <f t="shared" ca="1" si="48"/>
        <v>0</v>
      </c>
      <c r="J245">
        <f t="shared" ca="1" si="48"/>
        <v>0</v>
      </c>
      <c r="K245">
        <f t="shared" ca="1" si="48"/>
        <v>0</v>
      </c>
      <c r="L245">
        <f t="shared" ca="1" si="48"/>
        <v>0</v>
      </c>
      <c r="M245">
        <f t="shared" ca="1" si="48"/>
        <v>0</v>
      </c>
      <c r="N245">
        <f t="shared" ca="1" si="48"/>
        <v>0</v>
      </c>
      <c r="O245">
        <f t="shared" ca="1" si="48"/>
        <v>0</v>
      </c>
      <c r="P245">
        <f t="shared" ca="1" si="48"/>
        <v>0</v>
      </c>
      <c r="Q245">
        <f t="shared" ca="1" si="48"/>
        <v>0</v>
      </c>
      <c r="R245">
        <f t="shared" ca="1" si="48"/>
        <v>0</v>
      </c>
      <c r="S245">
        <f t="shared" ca="1" si="48"/>
        <v>0</v>
      </c>
      <c r="T245">
        <f t="shared" ca="1" si="48"/>
        <v>0</v>
      </c>
      <c r="U245">
        <f t="shared" ca="1" si="48"/>
        <v>0</v>
      </c>
      <c r="V245">
        <f t="shared" ca="1" si="48"/>
        <v>0</v>
      </c>
      <c r="W245">
        <f t="shared" ca="1" si="48"/>
        <v>0</v>
      </c>
      <c r="X245">
        <f t="shared" ca="1" si="48"/>
        <v>0</v>
      </c>
      <c r="Y245">
        <f t="shared" ca="1" si="48"/>
        <v>0</v>
      </c>
      <c r="Z245">
        <f t="shared" ca="1" si="48"/>
        <v>0</v>
      </c>
      <c r="AA245">
        <f t="shared" ca="1" si="48"/>
        <v>0</v>
      </c>
      <c r="AB245">
        <f t="shared" ca="1" si="48"/>
        <v>0</v>
      </c>
      <c r="AC245">
        <f t="shared" ca="1" si="48"/>
        <v>0</v>
      </c>
      <c r="AD245">
        <f t="shared" ca="1" si="48"/>
        <v>0</v>
      </c>
      <c r="AE245">
        <f t="shared" ca="1" si="48"/>
        <v>0</v>
      </c>
      <c r="AF245">
        <f t="shared" ca="1" si="48"/>
        <v>0</v>
      </c>
      <c r="AG245">
        <f t="shared" ca="1" si="48"/>
        <v>0</v>
      </c>
      <c r="AH245">
        <f t="shared" ca="1" si="48"/>
        <v>0</v>
      </c>
      <c r="AI245">
        <f t="shared" ca="1" si="48"/>
        <v>0</v>
      </c>
      <c r="AJ245">
        <f t="shared" ca="1" si="48"/>
        <v>0</v>
      </c>
      <c r="AK245">
        <f t="shared" ca="1" si="48"/>
        <v>0</v>
      </c>
      <c r="AL245">
        <f t="shared" ca="1" si="48"/>
        <v>0</v>
      </c>
      <c r="AM245">
        <f t="shared" ca="1" si="48"/>
        <v>0</v>
      </c>
      <c r="AN245">
        <f t="shared" ca="1" si="48"/>
        <v>0</v>
      </c>
      <c r="AO245">
        <f t="shared" ca="1" si="48"/>
        <v>0</v>
      </c>
      <c r="AP245">
        <f t="shared" ca="1" si="48"/>
        <v>0</v>
      </c>
      <c r="AQ245">
        <f t="shared" ca="1" si="48"/>
        <v>0</v>
      </c>
      <c r="AR245">
        <f t="shared" ca="1" si="48"/>
        <v>0</v>
      </c>
      <c r="AS245">
        <f t="shared" ca="1" si="48"/>
        <v>0</v>
      </c>
      <c r="AT245">
        <f t="shared" ca="1" si="48"/>
        <v>0</v>
      </c>
      <c r="AU245">
        <f t="shared" ca="1" si="48"/>
        <v>0</v>
      </c>
      <c r="AV245">
        <f t="shared" ca="1" si="48"/>
        <v>0</v>
      </c>
      <c r="AW245">
        <f t="shared" ca="1" si="48"/>
        <v>0</v>
      </c>
      <c r="AX245">
        <f t="shared" ca="1" si="48"/>
        <v>0</v>
      </c>
      <c r="AY245">
        <f t="shared" ca="1" si="48"/>
        <v>0</v>
      </c>
      <c r="AZ245">
        <f t="shared" ca="1" si="48"/>
        <v>0</v>
      </c>
      <c r="BA245">
        <f t="shared" ca="1" si="48"/>
        <v>0</v>
      </c>
      <c r="BC245">
        <f t="shared" ca="1" si="46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ca="1" si="49">SUM(B210,B228)</f>
        <v>0</v>
      </c>
      <c r="C246">
        <f t="shared" ca="1" si="49"/>
        <v>0</v>
      </c>
      <c r="D246">
        <f t="shared" ca="1" si="49"/>
        <v>0</v>
      </c>
      <c r="E246">
        <f t="shared" ca="1" si="49"/>
        <v>0</v>
      </c>
      <c r="F246">
        <f t="shared" ca="1" si="49"/>
        <v>0</v>
      </c>
      <c r="G246">
        <f t="shared" ca="1" si="49"/>
        <v>0</v>
      </c>
      <c r="H246">
        <f t="shared" ca="1" si="49"/>
        <v>0</v>
      </c>
      <c r="I246">
        <f t="shared" ca="1" si="49"/>
        <v>0</v>
      </c>
      <c r="J246">
        <f t="shared" ca="1" si="49"/>
        <v>0</v>
      </c>
      <c r="K246">
        <f t="shared" ca="1" si="49"/>
        <v>0</v>
      </c>
      <c r="L246">
        <f t="shared" ca="1" si="49"/>
        <v>0</v>
      </c>
      <c r="M246">
        <f t="shared" ca="1" si="49"/>
        <v>0</v>
      </c>
      <c r="N246">
        <f t="shared" ca="1" si="49"/>
        <v>0</v>
      </c>
      <c r="O246">
        <f t="shared" ca="1" si="49"/>
        <v>0</v>
      </c>
      <c r="P246">
        <f t="shared" ca="1" si="49"/>
        <v>0</v>
      </c>
      <c r="Q246">
        <f t="shared" ca="1" si="49"/>
        <v>0</v>
      </c>
      <c r="R246">
        <f t="shared" ca="1" si="49"/>
        <v>0</v>
      </c>
      <c r="S246">
        <f t="shared" ca="1" si="49"/>
        <v>0</v>
      </c>
      <c r="T246">
        <f t="shared" ca="1" si="49"/>
        <v>0</v>
      </c>
      <c r="U246">
        <f t="shared" ca="1" si="49"/>
        <v>0</v>
      </c>
      <c r="V246">
        <f t="shared" ca="1" si="49"/>
        <v>0</v>
      </c>
      <c r="W246">
        <f t="shared" ca="1" si="49"/>
        <v>0</v>
      </c>
      <c r="X246">
        <f t="shared" ca="1" si="49"/>
        <v>0</v>
      </c>
      <c r="Y246">
        <f t="shared" ca="1" si="49"/>
        <v>0</v>
      </c>
      <c r="Z246">
        <f t="shared" ca="1" si="49"/>
        <v>0</v>
      </c>
      <c r="AA246">
        <f t="shared" ca="1" si="49"/>
        <v>0</v>
      </c>
      <c r="AB246">
        <f t="shared" ca="1" si="49"/>
        <v>0</v>
      </c>
      <c r="AC246">
        <f t="shared" ca="1" si="49"/>
        <v>0</v>
      </c>
      <c r="AD246">
        <f t="shared" ca="1" si="49"/>
        <v>0</v>
      </c>
      <c r="AE246">
        <f t="shared" ca="1" si="49"/>
        <v>0</v>
      </c>
      <c r="AF246">
        <f t="shared" ca="1" si="49"/>
        <v>0</v>
      </c>
      <c r="AG246">
        <f t="shared" ca="1" si="49"/>
        <v>0</v>
      </c>
      <c r="AH246">
        <f t="shared" ca="1" si="49"/>
        <v>0</v>
      </c>
      <c r="AI246">
        <f t="shared" ca="1" si="49"/>
        <v>0</v>
      </c>
      <c r="AJ246">
        <f t="shared" ca="1" si="49"/>
        <v>0</v>
      </c>
      <c r="AK246">
        <f t="shared" ca="1" si="49"/>
        <v>0</v>
      </c>
      <c r="AL246">
        <f t="shared" ca="1" si="49"/>
        <v>0</v>
      </c>
      <c r="AM246">
        <f t="shared" ca="1" si="49"/>
        <v>0</v>
      </c>
      <c r="AN246">
        <f t="shared" ca="1" si="49"/>
        <v>0</v>
      </c>
      <c r="AO246">
        <f t="shared" ca="1" si="49"/>
        <v>0</v>
      </c>
      <c r="AP246">
        <f t="shared" ca="1" si="49"/>
        <v>0</v>
      </c>
      <c r="AQ246">
        <f t="shared" ca="1" si="49"/>
        <v>0</v>
      </c>
      <c r="AR246">
        <f t="shared" ca="1" si="49"/>
        <v>0</v>
      </c>
      <c r="AS246">
        <f t="shared" ca="1" si="49"/>
        <v>0</v>
      </c>
      <c r="AT246">
        <f t="shared" ca="1" si="49"/>
        <v>0</v>
      </c>
      <c r="AU246">
        <f t="shared" ca="1" si="49"/>
        <v>0</v>
      </c>
      <c r="AV246">
        <f t="shared" ca="1" si="49"/>
        <v>0</v>
      </c>
      <c r="AW246">
        <f t="shared" ca="1" si="49"/>
        <v>0</v>
      </c>
      <c r="AX246">
        <f t="shared" ca="1" si="49"/>
        <v>0</v>
      </c>
      <c r="AY246">
        <f t="shared" ca="1" si="49"/>
        <v>0</v>
      </c>
      <c r="AZ246">
        <f t="shared" ca="1" si="49"/>
        <v>0</v>
      </c>
      <c r="BA246">
        <f t="shared" ca="1" si="49"/>
        <v>0</v>
      </c>
      <c r="BC246">
        <f t="shared" ca="1" si="46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ca="1" si="50">SUM(B211,B229)</f>
        <v>0</v>
      </c>
      <c r="C247">
        <f t="shared" ca="1" si="50"/>
        <v>0</v>
      </c>
      <c r="D247">
        <f t="shared" ca="1" si="50"/>
        <v>0</v>
      </c>
      <c r="E247">
        <f t="shared" ca="1" si="50"/>
        <v>0</v>
      </c>
      <c r="F247">
        <f t="shared" ca="1" si="50"/>
        <v>0</v>
      </c>
      <c r="G247">
        <f t="shared" ca="1" si="50"/>
        <v>0</v>
      </c>
      <c r="H247">
        <f t="shared" ca="1" si="50"/>
        <v>0</v>
      </c>
      <c r="I247">
        <f t="shared" ca="1" si="50"/>
        <v>0</v>
      </c>
      <c r="J247">
        <f t="shared" ca="1" si="50"/>
        <v>0</v>
      </c>
      <c r="K247">
        <f t="shared" ca="1" si="50"/>
        <v>0</v>
      </c>
      <c r="L247">
        <f t="shared" ca="1" si="50"/>
        <v>0</v>
      </c>
      <c r="M247">
        <f t="shared" ca="1" si="50"/>
        <v>0</v>
      </c>
      <c r="N247">
        <f t="shared" ca="1" si="50"/>
        <v>0</v>
      </c>
      <c r="O247">
        <f t="shared" ca="1" si="50"/>
        <v>0</v>
      </c>
      <c r="P247">
        <f t="shared" ca="1" si="50"/>
        <v>0</v>
      </c>
      <c r="Q247">
        <f t="shared" ca="1" si="50"/>
        <v>0</v>
      </c>
      <c r="R247">
        <f t="shared" ca="1" si="50"/>
        <v>0</v>
      </c>
      <c r="S247">
        <f t="shared" ca="1" si="50"/>
        <v>0</v>
      </c>
      <c r="T247">
        <f t="shared" ca="1" si="50"/>
        <v>0</v>
      </c>
      <c r="U247">
        <f t="shared" ca="1" si="50"/>
        <v>0</v>
      </c>
      <c r="V247">
        <f t="shared" ca="1" si="50"/>
        <v>0</v>
      </c>
      <c r="W247">
        <f t="shared" ca="1" si="50"/>
        <v>0</v>
      </c>
      <c r="X247">
        <f t="shared" ca="1" si="50"/>
        <v>0</v>
      </c>
      <c r="Y247">
        <f t="shared" ca="1" si="50"/>
        <v>0</v>
      </c>
      <c r="Z247">
        <f t="shared" ca="1" si="50"/>
        <v>0</v>
      </c>
      <c r="AA247">
        <f t="shared" ca="1" si="50"/>
        <v>0</v>
      </c>
      <c r="AB247">
        <f t="shared" ca="1" si="50"/>
        <v>0</v>
      </c>
      <c r="AC247">
        <f t="shared" ca="1" si="50"/>
        <v>0</v>
      </c>
      <c r="AD247">
        <f t="shared" ca="1" si="50"/>
        <v>0</v>
      </c>
      <c r="AE247">
        <f t="shared" ca="1" si="50"/>
        <v>0</v>
      </c>
      <c r="AF247">
        <f t="shared" ca="1" si="50"/>
        <v>0</v>
      </c>
      <c r="AG247">
        <f t="shared" ca="1" si="50"/>
        <v>0</v>
      </c>
      <c r="AH247">
        <f t="shared" ca="1" si="50"/>
        <v>0</v>
      </c>
      <c r="AI247">
        <f t="shared" ca="1" si="50"/>
        <v>0</v>
      </c>
      <c r="AJ247">
        <f t="shared" ca="1" si="50"/>
        <v>0</v>
      </c>
      <c r="AK247">
        <f t="shared" ca="1" si="50"/>
        <v>0</v>
      </c>
      <c r="AL247">
        <f t="shared" ca="1" si="50"/>
        <v>0</v>
      </c>
      <c r="AM247">
        <f t="shared" ca="1" si="50"/>
        <v>0</v>
      </c>
      <c r="AN247">
        <f t="shared" ca="1" si="50"/>
        <v>0</v>
      </c>
      <c r="AO247">
        <f t="shared" ca="1" si="50"/>
        <v>0</v>
      </c>
      <c r="AP247">
        <f t="shared" ca="1" si="50"/>
        <v>0</v>
      </c>
      <c r="AQ247">
        <f t="shared" ca="1" si="50"/>
        <v>0</v>
      </c>
      <c r="AR247">
        <f t="shared" ca="1" si="50"/>
        <v>0</v>
      </c>
      <c r="AS247">
        <f t="shared" ca="1" si="50"/>
        <v>0</v>
      </c>
      <c r="AT247">
        <f t="shared" ca="1" si="50"/>
        <v>0</v>
      </c>
      <c r="AU247">
        <f t="shared" ca="1" si="50"/>
        <v>0</v>
      </c>
      <c r="AV247">
        <f t="shared" ca="1" si="50"/>
        <v>0</v>
      </c>
      <c r="AW247">
        <f t="shared" ca="1" si="50"/>
        <v>0</v>
      </c>
      <c r="AX247">
        <f t="shared" ca="1" si="50"/>
        <v>0</v>
      </c>
      <c r="AY247">
        <f t="shared" ca="1" si="50"/>
        <v>0</v>
      </c>
      <c r="AZ247">
        <f t="shared" ca="1" si="50"/>
        <v>0</v>
      </c>
      <c r="BA247">
        <f t="shared" ca="1" si="50"/>
        <v>0</v>
      </c>
      <c r="BC247">
        <f t="shared" ca="1" si="46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ca="1" si="51">SUM(B212,B230)</f>
        <v>0</v>
      </c>
      <c r="C248">
        <f t="shared" ca="1" si="51"/>
        <v>0</v>
      </c>
      <c r="D248">
        <f t="shared" ca="1" si="51"/>
        <v>0</v>
      </c>
      <c r="E248">
        <f t="shared" ca="1" si="51"/>
        <v>0</v>
      </c>
      <c r="F248">
        <f t="shared" ca="1" si="51"/>
        <v>0</v>
      </c>
      <c r="G248">
        <f t="shared" ca="1" si="51"/>
        <v>0</v>
      </c>
      <c r="H248">
        <f t="shared" ca="1" si="51"/>
        <v>0</v>
      </c>
      <c r="I248">
        <f t="shared" ca="1" si="51"/>
        <v>0</v>
      </c>
      <c r="J248">
        <f t="shared" ca="1" si="51"/>
        <v>0</v>
      </c>
      <c r="K248">
        <f t="shared" ca="1" si="51"/>
        <v>0</v>
      </c>
      <c r="L248">
        <f t="shared" ca="1" si="51"/>
        <v>0</v>
      </c>
      <c r="M248">
        <f t="shared" ca="1" si="51"/>
        <v>0</v>
      </c>
      <c r="N248">
        <f t="shared" ca="1" si="51"/>
        <v>0</v>
      </c>
      <c r="O248">
        <f t="shared" ca="1" si="51"/>
        <v>0</v>
      </c>
      <c r="P248">
        <f t="shared" ca="1" si="51"/>
        <v>0</v>
      </c>
      <c r="Q248">
        <f t="shared" ca="1" si="51"/>
        <v>0</v>
      </c>
      <c r="R248">
        <f t="shared" ca="1" si="51"/>
        <v>0</v>
      </c>
      <c r="S248">
        <f t="shared" ca="1" si="51"/>
        <v>0</v>
      </c>
      <c r="T248">
        <f t="shared" ca="1" si="51"/>
        <v>0</v>
      </c>
      <c r="U248">
        <f t="shared" ca="1" si="51"/>
        <v>0</v>
      </c>
      <c r="V248">
        <f t="shared" ca="1" si="51"/>
        <v>0</v>
      </c>
      <c r="W248">
        <f t="shared" ca="1" si="51"/>
        <v>0</v>
      </c>
      <c r="X248">
        <f t="shared" ca="1" si="51"/>
        <v>0</v>
      </c>
      <c r="Y248">
        <f t="shared" ca="1" si="51"/>
        <v>0</v>
      </c>
      <c r="Z248">
        <f t="shared" ca="1" si="51"/>
        <v>0</v>
      </c>
      <c r="AA248">
        <f t="shared" ca="1" si="51"/>
        <v>0</v>
      </c>
      <c r="AB248">
        <f t="shared" ca="1" si="51"/>
        <v>0</v>
      </c>
      <c r="AC248">
        <f t="shared" ca="1" si="51"/>
        <v>0</v>
      </c>
      <c r="AD248">
        <f t="shared" ca="1" si="51"/>
        <v>0</v>
      </c>
      <c r="AE248">
        <f t="shared" ca="1" si="51"/>
        <v>0</v>
      </c>
      <c r="AF248">
        <f t="shared" ca="1" si="51"/>
        <v>0</v>
      </c>
      <c r="AG248">
        <f t="shared" ca="1" si="51"/>
        <v>0</v>
      </c>
      <c r="AH248">
        <f t="shared" ca="1" si="51"/>
        <v>0</v>
      </c>
      <c r="AI248">
        <f t="shared" ca="1" si="51"/>
        <v>0</v>
      </c>
      <c r="AJ248">
        <f t="shared" ca="1" si="51"/>
        <v>0</v>
      </c>
      <c r="AK248">
        <f t="shared" ca="1" si="51"/>
        <v>0</v>
      </c>
      <c r="AL248">
        <f t="shared" ca="1" si="51"/>
        <v>0</v>
      </c>
      <c r="AM248">
        <f t="shared" ca="1" si="51"/>
        <v>0</v>
      </c>
      <c r="AN248">
        <f t="shared" ca="1" si="51"/>
        <v>0</v>
      </c>
      <c r="AO248">
        <f t="shared" ca="1" si="51"/>
        <v>0</v>
      </c>
      <c r="AP248">
        <f t="shared" ca="1" si="51"/>
        <v>0</v>
      </c>
      <c r="AQ248">
        <f t="shared" ca="1" si="51"/>
        <v>0</v>
      </c>
      <c r="AR248">
        <f t="shared" ca="1" si="51"/>
        <v>0</v>
      </c>
      <c r="AS248">
        <f t="shared" ca="1" si="51"/>
        <v>0</v>
      </c>
      <c r="AT248">
        <f t="shared" ca="1" si="51"/>
        <v>0</v>
      </c>
      <c r="AU248">
        <f t="shared" ca="1" si="51"/>
        <v>0</v>
      </c>
      <c r="AV248">
        <f t="shared" ca="1" si="51"/>
        <v>0</v>
      </c>
      <c r="AW248">
        <f t="shared" ca="1" si="51"/>
        <v>0</v>
      </c>
      <c r="AX248">
        <f t="shared" ca="1" si="51"/>
        <v>0</v>
      </c>
      <c r="AY248">
        <f t="shared" ca="1" si="51"/>
        <v>0</v>
      </c>
      <c r="AZ248">
        <f t="shared" ca="1" si="51"/>
        <v>0</v>
      </c>
      <c r="BA248">
        <f t="shared" ca="1" si="51"/>
        <v>0</v>
      </c>
      <c r="BC248">
        <f t="shared" ca="1" si="46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ca="1" si="52">SUM(B213,B231)</f>
        <v>0</v>
      </c>
      <c r="C249">
        <f t="shared" ca="1" si="52"/>
        <v>0</v>
      </c>
      <c r="D249">
        <f t="shared" ca="1" si="52"/>
        <v>0</v>
      </c>
      <c r="E249">
        <f t="shared" ca="1" si="52"/>
        <v>0</v>
      </c>
      <c r="F249">
        <f t="shared" ca="1" si="52"/>
        <v>0</v>
      </c>
      <c r="G249">
        <f t="shared" ca="1" si="52"/>
        <v>0</v>
      </c>
      <c r="H249">
        <f t="shared" ca="1" si="52"/>
        <v>0</v>
      </c>
      <c r="I249">
        <f t="shared" ca="1" si="52"/>
        <v>0</v>
      </c>
      <c r="J249">
        <f t="shared" ca="1" si="52"/>
        <v>0</v>
      </c>
      <c r="K249">
        <f t="shared" ca="1" si="52"/>
        <v>0</v>
      </c>
      <c r="L249">
        <f t="shared" ca="1" si="52"/>
        <v>0</v>
      </c>
      <c r="M249">
        <f t="shared" ca="1" si="52"/>
        <v>0</v>
      </c>
      <c r="N249">
        <f t="shared" ca="1" si="52"/>
        <v>0</v>
      </c>
      <c r="O249">
        <f t="shared" ca="1" si="52"/>
        <v>0</v>
      </c>
      <c r="P249">
        <f t="shared" ca="1" si="52"/>
        <v>0</v>
      </c>
      <c r="Q249">
        <f t="shared" ca="1" si="52"/>
        <v>0</v>
      </c>
      <c r="R249">
        <f t="shared" ca="1" si="52"/>
        <v>0</v>
      </c>
      <c r="S249">
        <f t="shared" ca="1" si="52"/>
        <v>0</v>
      </c>
      <c r="T249">
        <f t="shared" ca="1" si="52"/>
        <v>0</v>
      </c>
      <c r="U249">
        <f t="shared" ca="1" si="52"/>
        <v>0</v>
      </c>
      <c r="V249">
        <f t="shared" ca="1" si="52"/>
        <v>0</v>
      </c>
      <c r="W249">
        <f t="shared" ca="1" si="52"/>
        <v>0</v>
      </c>
      <c r="X249">
        <f t="shared" ca="1" si="52"/>
        <v>0</v>
      </c>
      <c r="Y249">
        <f t="shared" ca="1" si="52"/>
        <v>0</v>
      </c>
      <c r="Z249">
        <f t="shared" ca="1" si="52"/>
        <v>0</v>
      </c>
      <c r="AA249">
        <f t="shared" ca="1" si="52"/>
        <v>0</v>
      </c>
      <c r="AB249">
        <f t="shared" ca="1" si="52"/>
        <v>0</v>
      </c>
      <c r="AC249">
        <f t="shared" ca="1" si="52"/>
        <v>0</v>
      </c>
      <c r="AD249">
        <f t="shared" ca="1" si="52"/>
        <v>0</v>
      </c>
      <c r="AE249">
        <f t="shared" ca="1" si="52"/>
        <v>0</v>
      </c>
      <c r="AF249">
        <f t="shared" ca="1" si="52"/>
        <v>0</v>
      </c>
      <c r="AG249">
        <f t="shared" ca="1" si="52"/>
        <v>0</v>
      </c>
      <c r="AH249">
        <f t="shared" ca="1" si="52"/>
        <v>0</v>
      </c>
      <c r="AI249">
        <f t="shared" ca="1" si="52"/>
        <v>0</v>
      </c>
      <c r="AJ249">
        <f t="shared" ca="1" si="52"/>
        <v>0</v>
      </c>
      <c r="AK249">
        <f t="shared" ca="1" si="52"/>
        <v>0</v>
      </c>
      <c r="AL249">
        <f t="shared" ca="1" si="52"/>
        <v>0</v>
      </c>
      <c r="AM249">
        <f t="shared" ca="1" si="52"/>
        <v>0</v>
      </c>
      <c r="AN249">
        <f t="shared" ca="1" si="52"/>
        <v>0</v>
      </c>
      <c r="AO249">
        <f t="shared" ca="1" si="52"/>
        <v>0</v>
      </c>
      <c r="AP249">
        <f t="shared" ca="1" si="52"/>
        <v>0</v>
      </c>
      <c r="AQ249">
        <f t="shared" ca="1" si="52"/>
        <v>0</v>
      </c>
      <c r="AR249">
        <f t="shared" ca="1" si="52"/>
        <v>0</v>
      </c>
      <c r="AS249">
        <f t="shared" ca="1" si="52"/>
        <v>0</v>
      </c>
      <c r="AT249">
        <f t="shared" ca="1" si="52"/>
        <v>0</v>
      </c>
      <c r="AU249">
        <f t="shared" ca="1" si="52"/>
        <v>0</v>
      </c>
      <c r="AV249">
        <f t="shared" ca="1" si="52"/>
        <v>0</v>
      </c>
      <c r="AW249">
        <f t="shared" ca="1" si="52"/>
        <v>0</v>
      </c>
      <c r="AX249">
        <f t="shared" ca="1" si="52"/>
        <v>0</v>
      </c>
      <c r="AY249">
        <f t="shared" ca="1" si="52"/>
        <v>0</v>
      </c>
      <c r="AZ249">
        <f t="shared" ca="1" si="52"/>
        <v>0</v>
      </c>
      <c r="BA249">
        <f t="shared" ca="1" si="52"/>
        <v>0</v>
      </c>
      <c r="BC249">
        <f t="shared" ca="1" si="46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ca="1" si="53">SUM(B214,B232)</f>
        <v>0</v>
      </c>
      <c r="C250">
        <f t="shared" ca="1" si="53"/>
        <v>0</v>
      </c>
      <c r="D250">
        <f t="shared" ca="1" si="53"/>
        <v>0</v>
      </c>
      <c r="E250">
        <f t="shared" ca="1" si="53"/>
        <v>0</v>
      </c>
      <c r="F250">
        <f t="shared" ca="1" si="53"/>
        <v>0</v>
      </c>
      <c r="G250">
        <f t="shared" ca="1" si="53"/>
        <v>0</v>
      </c>
      <c r="H250">
        <f t="shared" ca="1" si="53"/>
        <v>0</v>
      </c>
      <c r="I250">
        <f t="shared" ca="1" si="53"/>
        <v>0</v>
      </c>
      <c r="J250">
        <f t="shared" ca="1" si="53"/>
        <v>0</v>
      </c>
      <c r="K250">
        <f t="shared" ca="1" si="53"/>
        <v>0</v>
      </c>
      <c r="L250">
        <f t="shared" ca="1" si="53"/>
        <v>0</v>
      </c>
      <c r="M250">
        <f t="shared" ca="1" si="53"/>
        <v>0</v>
      </c>
      <c r="N250">
        <f t="shared" ca="1" si="53"/>
        <v>0</v>
      </c>
      <c r="O250">
        <f t="shared" ca="1" si="53"/>
        <v>0</v>
      </c>
      <c r="P250">
        <f t="shared" ca="1" si="53"/>
        <v>0</v>
      </c>
      <c r="Q250">
        <f t="shared" ca="1" si="53"/>
        <v>0</v>
      </c>
      <c r="R250">
        <f t="shared" ca="1" si="53"/>
        <v>0</v>
      </c>
      <c r="S250">
        <f t="shared" ca="1" si="53"/>
        <v>0</v>
      </c>
      <c r="T250">
        <f t="shared" ca="1" si="53"/>
        <v>0</v>
      </c>
      <c r="U250">
        <f t="shared" ca="1" si="53"/>
        <v>0</v>
      </c>
      <c r="V250">
        <f t="shared" ca="1" si="53"/>
        <v>0</v>
      </c>
      <c r="W250">
        <f t="shared" ca="1" si="53"/>
        <v>0</v>
      </c>
      <c r="X250">
        <f t="shared" ca="1" si="53"/>
        <v>0</v>
      </c>
      <c r="Y250">
        <f t="shared" ca="1" si="53"/>
        <v>0</v>
      </c>
      <c r="Z250">
        <f t="shared" ca="1" si="53"/>
        <v>0</v>
      </c>
      <c r="AA250">
        <f t="shared" ca="1" si="53"/>
        <v>0</v>
      </c>
      <c r="AB250">
        <f t="shared" ca="1" si="53"/>
        <v>0</v>
      </c>
      <c r="AC250">
        <f t="shared" ca="1" si="53"/>
        <v>0</v>
      </c>
      <c r="AD250">
        <f t="shared" ca="1" si="53"/>
        <v>0</v>
      </c>
      <c r="AE250">
        <f t="shared" ca="1" si="53"/>
        <v>0</v>
      </c>
      <c r="AF250">
        <f t="shared" ca="1" si="53"/>
        <v>0</v>
      </c>
      <c r="AG250">
        <f t="shared" ca="1" si="53"/>
        <v>0</v>
      </c>
      <c r="AH250">
        <f t="shared" ca="1" si="53"/>
        <v>0</v>
      </c>
      <c r="AI250">
        <f t="shared" ca="1" si="53"/>
        <v>0</v>
      </c>
      <c r="AJ250">
        <f t="shared" ca="1" si="53"/>
        <v>0</v>
      </c>
      <c r="AK250">
        <f t="shared" ca="1" si="53"/>
        <v>0</v>
      </c>
      <c r="AL250">
        <f t="shared" ca="1" si="53"/>
        <v>0</v>
      </c>
      <c r="AM250">
        <f t="shared" ca="1" si="53"/>
        <v>0</v>
      </c>
      <c r="AN250">
        <f t="shared" ca="1" si="53"/>
        <v>0</v>
      </c>
      <c r="AO250">
        <f t="shared" ca="1" si="53"/>
        <v>0</v>
      </c>
      <c r="AP250">
        <f t="shared" ca="1" si="53"/>
        <v>0</v>
      </c>
      <c r="AQ250">
        <f t="shared" ca="1" si="53"/>
        <v>0</v>
      </c>
      <c r="AR250">
        <f t="shared" ca="1" si="53"/>
        <v>0</v>
      </c>
      <c r="AS250">
        <f t="shared" ca="1" si="53"/>
        <v>0</v>
      </c>
      <c r="AT250">
        <f t="shared" ca="1" si="53"/>
        <v>0</v>
      </c>
      <c r="AU250">
        <f t="shared" ca="1" si="53"/>
        <v>0</v>
      </c>
      <c r="AV250">
        <f t="shared" ca="1" si="53"/>
        <v>0</v>
      </c>
      <c r="AW250">
        <f t="shared" ca="1" si="53"/>
        <v>0</v>
      </c>
      <c r="AX250">
        <f t="shared" ca="1" si="53"/>
        <v>0</v>
      </c>
      <c r="AY250">
        <f t="shared" ca="1" si="53"/>
        <v>0</v>
      </c>
      <c r="AZ250">
        <f t="shared" ca="1" si="53"/>
        <v>0</v>
      </c>
      <c r="BA250">
        <f t="shared" ca="1" si="53"/>
        <v>0</v>
      </c>
      <c r="BC250">
        <f t="shared" ca="1" si="46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ca="1" si="54">SUM(B215,B233)</f>
        <v>0</v>
      </c>
      <c r="C251">
        <f t="shared" ca="1" si="54"/>
        <v>0</v>
      </c>
      <c r="D251">
        <f t="shared" ca="1" si="54"/>
        <v>0</v>
      </c>
      <c r="E251">
        <f t="shared" ca="1" si="54"/>
        <v>0</v>
      </c>
      <c r="F251">
        <f t="shared" ca="1" si="54"/>
        <v>0</v>
      </c>
      <c r="G251">
        <f t="shared" ca="1" si="54"/>
        <v>0</v>
      </c>
      <c r="H251">
        <f t="shared" ca="1" si="54"/>
        <v>0</v>
      </c>
      <c r="I251">
        <f t="shared" ca="1" si="54"/>
        <v>0</v>
      </c>
      <c r="J251">
        <f t="shared" ca="1" si="54"/>
        <v>0</v>
      </c>
      <c r="K251">
        <f t="shared" ca="1" si="54"/>
        <v>0</v>
      </c>
      <c r="L251">
        <f t="shared" ca="1" si="54"/>
        <v>0</v>
      </c>
      <c r="M251">
        <f t="shared" ca="1" si="54"/>
        <v>0</v>
      </c>
      <c r="N251">
        <f t="shared" ca="1" si="54"/>
        <v>0</v>
      </c>
      <c r="O251">
        <f t="shared" ca="1" si="54"/>
        <v>0</v>
      </c>
      <c r="P251">
        <f t="shared" ca="1" si="54"/>
        <v>0</v>
      </c>
      <c r="Q251">
        <f t="shared" ca="1" si="54"/>
        <v>0</v>
      </c>
      <c r="R251">
        <f t="shared" ca="1" si="54"/>
        <v>0</v>
      </c>
      <c r="S251">
        <f t="shared" ca="1" si="54"/>
        <v>0</v>
      </c>
      <c r="T251">
        <f t="shared" ca="1" si="54"/>
        <v>0</v>
      </c>
      <c r="U251">
        <f t="shared" ca="1" si="54"/>
        <v>0</v>
      </c>
      <c r="V251">
        <f t="shared" ca="1" si="54"/>
        <v>0</v>
      </c>
      <c r="W251">
        <f t="shared" ca="1" si="54"/>
        <v>0</v>
      </c>
      <c r="X251">
        <f t="shared" ca="1" si="54"/>
        <v>0</v>
      </c>
      <c r="Y251">
        <f t="shared" ca="1" si="54"/>
        <v>0</v>
      </c>
      <c r="Z251">
        <f t="shared" ca="1" si="54"/>
        <v>0</v>
      </c>
      <c r="AA251">
        <f t="shared" ca="1" si="54"/>
        <v>0</v>
      </c>
      <c r="AB251">
        <f t="shared" ca="1" si="54"/>
        <v>0</v>
      </c>
      <c r="AC251">
        <f t="shared" ca="1" si="54"/>
        <v>0</v>
      </c>
      <c r="AD251">
        <f t="shared" ca="1" si="54"/>
        <v>0</v>
      </c>
      <c r="AE251">
        <f t="shared" ca="1" si="54"/>
        <v>0</v>
      </c>
      <c r="AF251">
        <f t="shared" ca="1" si="54"/>
        <v>0</v>
      </c>
      <c r="AG251">
        <f t="shared" ca="1" si="54"/>
        <v>0</v>
      </c>
      <c r="AH251">
        <f t="shared" ca="1" si="54"/>
        <v>0</v>
      </c>
      <c r="AI251">
        <f t="shared" ca="1" si="54"/>
        <v>0</v>
      </c>
      <c r="AJ251">
        <f t="shared" ca="1" si="54"/>
        <v>0</v>
      </c>
      <c r="AK251">
        <f t="shared" ca="1" si="54"/>
        <v>0</v>
      </c>
      <c r="AL251">
        <f t="shared" ca="1" si="54"/>
        <v>0</v>
      </c>
      <c r="AM251">
        <f t="shared" ca="1" si="54"/>
        <v>0</v>
      </c>
      <c r="AN251">
        <f t="shared" ca="1" si="54"/>
        <v>0</v>
      </c>
      <c r="AO251">
        <f t="shared" ca="1" si="54"/>
        <v>0</v>
      </c>
      <c r="AP251">
        <f t="shared" ca="1" si="54"/>
        <v>0</v>
      </c>
      <c r="AQ251">
        <f t="shared" ca="1" si="54"/>
        <v>0</v>
      </c>
      <c r="AR251">
        <f t="shared" ca="1" si="54"/>
        <v>0</v>
      </c>
      <c r="AS251">
        <f t="shared" ca="1" si="54"/>
        <v>0</v>
      </c>
      <c r="AT251">
        <f t="shared" ca="1" si="54"/>
        <v>0</v>
      </c>
      <c r="AU251">
        <f t="shared" ca="1" si="54"/>
        <v>0</v>
      </c>
      <c r="AV251">
        <f t="shared" ca="1" si="54"/>
        <v>0</v>
      </c>
      <c r="AW251">
        <f t="shared" ca="1" si="54"/>
        <v>0</v>
      </c>
      <c r="AX251">
        <f t="shared" ca="1" si="54"/>
        <v>0</v>
      </c>
      <c r="AY251">
        <f t="shared" ca="1" si="54"/>
        <v>0</v>
      </c>
      <c r="AZ251">
        <f t="shared" ca="1" si="54"/>
        <v>0</v>
      </c>
      <c r="BA251">
        <f t="shared" ca="1" si="54"/>
        <v>0</v>
      </c>
      <c r="BC251">
        <f t="shared" ca="1" si="46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ca="1" si="55">SUM(B216,B234)</f>
        <v>0</v>
      </c>
      <c r="C252">
        <f t="shared" ca="1" si="55"/>
        <v>0</v>
      </c>
      <c r="D252">
        <f t="shared" ca="1" si="55"/>
        <v>0</v>
      </c>
      <c r="E252">
        <f t="shared" ca="1" si="55"/>
        <v>0</v>
      </c>
      <c r="F252">
        <f t="shared" ca="1" si="55"/>
        <v>0</v>
      </c>
      <c r="G252">
        <f t="shared" ca="1" si="55"/>
        <v>0</v>
      </c>
      <c r="H252">
        <f t="shared" ca="1" si="55"/>
        <v>0</v>
      </c>
      <c r="I252">
        <f t="shared" ca="1" si="55"/>
        <v>0</v>
      </c>
      <c r="J252">
        <f t="shared" ca="1" si="55"/>
        <v>0</v>
      </c>
      <c r="K252">
        <f t="shared" ca="1" si="55"/>
        <v>0</v>
      </c>
      <c r="L252">
        <f t="shared" ca="1" si="55"/>
        <v>0</v>
      </c>
      <c r="M252">
        <f t="shared" ca="1" si="55"/>
        <v>0</v>
      </c>
      <c r="N252">
        <f t="shared" ca="1" si="55"/>
        <v>0</v>
      </c>
      <c r="O252">
        <f t="shared" ca="1" si="55"/>
        <v>0</v>
      </c>
      <c r="P252">
        <f t="shared" ca="1" si="55"/>
        <v>0</v>
      </c>
      <c r="Q252">
        <f t="shared" ca="1" si="55"/>
        <v>0</v>
      </c>
      <c r="R252">
        <f t="shared" ca="1" si="55"/>
        <v>0</v>
      </c>
      <c r="S252">
        <f t="shared" ca="1" si="55"/>
        <v>0</v>
      </c>
      <c r="T252">
        <f t="shared" ca="1" si="55"/>
        <v>0</v>
      </c>
      <c r="U252">
        <f t="shared" ca="1" si="55"/>
        <v>0</v>
      </c>
      <c r="V252">
        <f t="shared" ca="1" si="55"/>
        <v>0</v>
      </c>
      <c r="W252">
        <f t="shared" ca="1" si="55"/>
        <v>0</v>
      </c>
      <c r="X252">
        <f t="shared" ca="1" si="55"/>
        <v>0</v>
      </c>
      <c r="Y252">
        <f t="shared" ca="1" si="55"/>
        <v>0</v>
      </c>
      <c r="Z252">
        <f t="shared" ca="1" si="55"/>
        <v>0</v>
      </c>
      <c r="AA252">
        <f t="shared" ca="1" si="55"/>
        <v>0</v>
      </c>
      <c r="AB252">
        <f t="shared" ca="1" si="55"/>
        <v>0</v>
      </c>
      <c r="AC252">
        <f t="shared" ca="1" si="55"/>
        <v>0</v>
      </c>
      <c r="AD252">
        <f t="shared" ca="1" si="55"/>
        <v>0</v>
      </c>
      <c r="AE252">
        <f t="shared" ca="1" si="55"/>
        <v>0</v>
      </c>
      <c r="AF252">
        <f t="shared" ca="1" si="55"/>
        <v>0</v>
      </c>
      <c r="AG252">
        <f t="shared" ca="1" si="55"/>
        <v>0</v>
      </c>
      <c r="AH252">
        <f t="shared" ca="1" si="55"/>
        <v>0</v>
      </c>
      <c r="AI252">
        <f t="shared" ca="1" si="55"/>
        <v>0</v>
      </c>
      <c r="AJ252">
        <f t="shared" ca="1" si="55"/>
        <v>0</v>
      </c>
      <c r="AK252">
        <f t="shared" ca="1" si="55"/>
        <v>0</v>
      </c>
      <c r="AL252">
        <f t="shared" ca="1" si="55"/>
        <v>0</v>
      </c>
      <c r="AM252">
        <f t="shared" ca="1" si="55"/>
        <v>0</v>
      </c>
      <c r="AN252">
        <f t="shared" ca="1" si="55"/>
        <v>0</v>
      </c>
      <c r="AO252">
        <f t="shared" ca="1" si="55"/>
        <v>0</v>
      </c>
      <c r="AP252">
        <f t="shared" ca="1" si="55"/>
        <v>0</v>
      </c>
      <c r="AQ252">
        <f t="shared" ca="1" si="55"/>
        <v>0</v>
      </c>
      <c r="AR252">
        <f t="shared" ca="1" si="55"/>
        <v>0</v>
      </c>
      <c r="AS252">
        <f t="shared" ca="1" si="55"/>
        <v>0</v>
      </c>
      <c r="AT252">
        <f t="shared" ca="1" si="55"/>
        <v>0</v>
      </c>
      <c r="AU252">
        <f t="shared" ca="1" si="55"/>
        <v>0</v>
      </c>
      <c r="AV252">
        <f t="shared" ca="1" si="55"/>
        <v>0</v>
      </c>
      <c r="AW252">
        <f t="shared" ca="1" si="55"/>
        <v>0</v>
      </c>
      <c r="AX252">
        <f t="shared" ca="1" si="55"/>
        <v>0</v>
      </c>
      <c r="AY252">
        <f t="shared" ca="1" si="55"/>
        <v>0</v>
      </c>
      <c r="AZ252">
        <f t="shared" ca="1" si="55"/>
        <v>0</v>
      </c>
      <c r="BA252">
        <f t="shared" ca="1" si="55"/>
        <v>0</v>
      </c>
      <c r="BC252">
        <f t="shared" ca="1" si="46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ca="1" si="56">SUM(B217,B235)</f>
        <v>0</v>
      </c>
      <c r="C253">
        <f t="shared" ca="1" si="56"/>
        <v>0</v>
      </c>
      <c r="D253">
        <f t="shared" ca="1" si="56"/>
        <v>0</v>
      </c>
      <c r="E253">
        <f t="shared" ca="1" si="56"/>
        <v>0</v>
      </c>
      <c r="F253">
        <f t="shared" ca="1" si="56"/>
        <v>0</v>
      </c>
      <c r="G253">
        <f t="shared" ca="1" si="56"/>
        <v>0</v>
      </c>
      <c r="H253">
        <f t="shared" ca="1" si="56"/>
        <v>0</v>
      </c>
      <c r="I253">
        <f t="shared" ca="1" si="56"/>
        <v>0</v>
      </c>
      <c r="J253">
        <f t="shared" ca="1" si="56"/>
        <v>0</v>
      </c>
      <c r="K253">
        <f t="shared" ca="1" si="56"/>
        <v>0</v>
      </c>
      <c r="L253">
        <f t="shared" ca="1" si="56"/>
        <v>0</v>
      </c>
      <c r="M253">
        <f t="shared" ca="1" si="56"/>
        <v>0</v>
      </c>
      <c r="N253">
        <f t="shared" ca="1" si="56"/>
        <v>0</v>
      </c>
      <c r="O253">
        <f t="shared" ca="1" si="56"/>
        <v>0</v>
      </c>
      <c r="P253">
        <f t="shared" ca="1" si="56"/>
        <v>0</v>
      </c>
      <c r="Q253">
        <f t="shared" ca="1" si="56"/>
        <v>0</v>
      </c>
      <c r="R253">
        <f t="shared" ca="1" si="56"/>
        <v>0</v>
      </c>
      <c r="S253">
        <f t="shared" ca="1" si="56"/>
        <v>0</v>
      </c>
      <c r="T253">
        <f t="shared" ca="1" si="56"/>
        <v>0</v>
      </c>
      <c r="U253">
        <f t="shared" ca="1" si="56"/>
        <v>0</v>
      </c>
      <c r="V253">
        <f t="shared" ca="1" si="56"/>
        <v>0</v>
      </c>
      <c r="W253">
        <f t="shared" ca="1" si="56"/>
        <v>0</v>
      </c>
      <c r="X253">
        <f t="shared" ca="1" si="56"/>
        <v>0</v>
      </c>
      <c r="Y253">
        <f t="shared" ca="1" si="56"/>
        <v>0</v>
      </c>
      <c r="Z253">
        <f t="shared" ca="1" si="56"/>
        <v>0</v>
      </c>
      <c r="AA253">
        <f t="shared" ca="1" si="56"/>
        <v>0</v>
      </c>
      <c r="AB253">
        <f t="shared" ca="1" si="56"/>
        <v>0</v>
      </c>
      <c r="AC253">
        <f t="shared" ca="1" si="56"/>
        <v>0</v>
      </c>
      <c r="AD253">
        <f t="shared" ca="1" si="56"/>
        <v>0</v>
      </c>
      <c r="AE253">
        <f t="shared" ca="1" si="56"/>
        <v>0</v>
      </c>
      <c r="AF253">
        <f t="shared" ca="1" si="56"/>
        <v>0</v>
      </c>
      <c r="AG253">
        <f t="shared" ca="1" si="56"/>
        <v>0</v>
      </c>
      <c r="AH253">
        <f t="shared" ca="1" si="56"/>
        <v>0</v>
      </c>
      <c r="AI253">
        <f t="shared" ca="1" si="56"/>
        <v>0</v>
      </c>
      <c r="AJ253">
        <f t="shared" ca="1" si="56"/>
        <v>0</v>
      </c>
      <c r="AK253">
        <f t="shared" ca="1" si="56"/>
        <v>0</v>
      </c>
      <c r="AL253">
        <f t="shared" ca="1" si="56"/>
        <v>0</v>
      </c>
      <c r="AM253">
        <f t="shared" ca="1" si="56"/>
        <v>0</v>
      </c>
      <c r="AN253">
        <f t="shared" ca="1" si="56"/>
        <v>0</v>
      </c>
      <c r="AO253">
        <f t="shared" ca="1" si="56"/>
        <v>0</v>
      </c>
      <c r="AP253">
        <f t="shared" ca="1" si="56"/>
        <v>0</v>
      </c>
      <c r="AQ253">
        <f t="shared" ca="1" si="56"/>
        <v>0</v>
      </c>
      <c r="AR253">
        <f t="shared" ca="1" si="56"/>
        <v>0</v>
      </c>
      <c r="AS253">
        <f t="shared" ca="1" si="56"/>
        <v>0</v>
      </c>
      <c r="AT253">
        <f t="shared" ca="1" si="56"/>
        <v>0</v>
      </c>
      <c r="AU253">
        <f t="shared" ca="1" si="56"/>
        <v>0</v>
      </c>
      <c r="AV253">
        <f t="shared" ca="1" si="56"/>
        <v>0</v>
      </c>
      <c r="AW253">
        <f t="shared" ca="1" si="56"/>
        <v>0</v>
      </c>
      <c r="AX253">
        <f t="shared" ca="1" si="56"/>
        <v>0</v>
      </c>
      <c r="AY253">
        <f t="shared" ca="1" si="56"/>
        <v>0</v>
      </c>
      <c r="AZ253">
        <f t="shared" ca="1" si="56"/>
        <v>0</v>
      </c>
      <c r="BA253">
        <f t="shared" ca="1" si="56"/>
        <v>0</v>
      </c>
      <c r="BC253">
        <f t="shared" ca="1" si="46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ca="1" si="57">SUM(B218,B236)</f>
        <v>0</v>
      </c>
      <c r="C254">
        <f t="shared" ca="1" si="57"/>
        <v>0</v>
      </c>
      <c r="D254">
        <f t="shared" ca="1" si="57"/>
        <v>0</v>
      </c>
      <c r="E254">
        <f t="shared" ca="1" si="57"/>
        <v>0</v>
      </c>
      <c r="F254">
        <f t="shared" ca="1" si="57"/>
        <v>0</v>
      </c>
      <c r="G254">
        <f t="shared" ca="1" si="57"/>
        <v>0</v>
      </c>
      <c r="H254">
        <f t="shared" ca="1" si="57"/>
        <v>0</v>
      </c>
      <c r="I254">
        <f t="shared" ca="1" si="57"/>
        <v>0</v>
      </c>
      <c r="J254">
        <f t="shared" ca="1" si="57"/>
        <v>0</v>
      </c>
      <c r="K254">
        <f t="shared" ca="1" si="57"/>
        <v>0</v>
      </c>
      <c r="L254">
        <f t="shared" ca="1" si="57"/>
        <v>0</v>
      </c>
      <c r="M254">
        <f t="shared" ca="1" si="57"/>
        <v>0</v>
      </c>
      <c r="N254">
        <f t="shared" ca="1" si="57"/>
        <v>0</v>
      </c>
      <c r="O254">
        <f t="shared" ca="1" si="57"/>
        <v>0</v>
      </c>
      <c r="P254">
        <f t="shared" ca="1" si="57"/>
        <v>0</v>
      </c>
      <c r="Q254">
        <f t="shared" ca="1" si="57"/>
        <v>0</v>
      </c>
      <c r="R254">
        <f t="shared" ca="1" si="57"/>
        <v>0</v>
      </c>
      <c r="S254">
        <f t="shared" ca="1" si="57"/>
        <v>0</v>
      </c>
      <c r="T254">
        <f t="shared" ca="1" si="57"/>
        <v>0</v>
      </c>
      <c r="U254">
        <f t="shared" ca="1" si="57"/>
        <v>0</v>
      </c>
      <c r="V254">
        <f t="shared" ca="1" si="57"/>
        <v>0</v>
      </c>
      <c r="W254">
        <f t="shared" ca="1" si="57"/>
        <v>0</v>
      </c>
      <c r="X254">
        <f t="shared" ca="1" si="57"/>
        <v>0</v>
      </c>
      <c r="Y254">
        <f t="shared" ca="1" si="57"/>
        <v>0</v>
      </c>
      <c r="Z254">
        <f t="shared" ca="1" si="57"/>
        <v>0</v>
      </c>
      <c r="AA254">
        <f t="shared" ca="1" si="57"/>
        <v>0</v>
      </c>
      <c r="AB254">
        <f t="shared" ca="1" si="57"/>
        <v>0</v>
      </c>
      <c r="AC254">
        <f t="shared" ca="1" si="57"/>
        <v>0</v>
      </c>
      <c r="AD254">
        <f t="shared" ca="1" si="57"/>
        <v>0</v>
      </c>
      <c r="AE254">
        <f t="shared" ca="1" si="57"/>
        <v>0</v>
      </c>
      <c r="AF254">
        <f t="shared" ca="1" si="57"/>
        <v>0</v>
      </c>
      <c r="AG254">
        <f t="shared" ca="1" si="57"/>
        <v>0</v>
      </c>
      <c r="AH254">
        <f t="shared" ca="1" si="57"/>
        <v>0</v>
      </c>
      <c r="AI254">
        <f t="shared" ca="1" si="57"/>
        <v>0</v>
      </c>
      <c r="AJ254">
        <f t="shared" ca="1" si="57"/>
        <v>0</v>
      </c>
      <c r="AK254">
        <f t="shared" ca="1" si="57"/>
        <v>0</v>
      </c>
      <c r="AL254">
        <f t="shared" ca="1" si="57"/>
        <v>0</v>
      </c>
      <c r="AM254">
        <f t="shared" ca="1" si="57"/>
        <v>0</v>
      </c>
      <c r="AN254">
        <f t="shared" ca="1" si="57"/>
        <v>0</v>
      </c>
      <c r="AO254">
        <f t="shared" ca="1" si="57"/>
        <v>0</v>
      </c>
      <c r="AP254">
        <f t="shared" ca="1" si="57"/>
        <v>0</v>
      </c>
      <c r="AQ254">
        <f t="shared" ca="1" si="57"/>
        <v>0</v>
      </c>
      <c r="AR254">
        <f t="shared" ca="1" si="57"/>
        <v>0</v>
      </c>
      <c r="AS254">
        <f t="shared" ca="1" si="57"/>
        <v>0</v>
      </c>
      <c r="AT254">
        <f t="shared" ca="1" si="57"/>
        <v>0</v>
      </c>
      <c r="AU254">
        <f t="shared" ca="1" si="57"/>
        <v>0</v>
      </c>
      <c r="AV254">
        <f t="shared" ca="1" si="57"/>
        <v>0</v>
      </c>
      <c r="AW254">
        <f t="shared" ca="1" si="57"/>
        <v>0</v>
      </c>
      <c r="AX254">
        <f t="shared" ca="1" si="57"/>
        <v>0</v>
      </c>
      <c r="AY254">
        <f t="shared" ca="1" si="57"/>
        <v>0</v>
      </c>
      <c r="AZ254">
        <f t="shared" ca="1" si="57"/>
        <v>0</v>
      </c>
      <c r="BA254">
        <f t="shared" ca="1" si="57"/>
        <v>0</v>
      </c>
      <c r="BC254">
        <f t="shared" ca="1" si="46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ca="1" si="58">SUM(B219,B237)</f>
        <v>0</v>
      </c>
      <c r="C255">
        <f t="shared" ca="1" si="58"/>
        <v>0</v>
      </c>
      <c r="D255">
        <f t="shared" ca="1" si="58"/>
        <v>0</v>
      </c>
      <c r="E255">
        <f t="shared" ca="1" si="58"/>
        <v>0</v>
      </c>
      <c r="F255">
        <f t="shared" ca="1" si="58"/>
        <v>0</v>
      </c>
      <c r="G255">
        <f t="shared" ca="1" si="58"/>
        <v>0</v>
      </c>
      <c r="H255">
        <f t="shared" ca="1" si="58"/>
        <v>0</v>
      </c>
      <c r="I255">
        <f t="shared" ca="1" si="58"/>
        <v>0</v>
      </c>
      <c r="J255">
        <f t="shared" ca="1" si="58"/>
        <v>0</v>
      </c>
      <c r="K255">
        <f t="shared" ca="1" si="58"/>
        <v>0</v>
      </c>
      <c r="L255">
        <f t="shared" ca="1" si="58"/>
        <v>0</v>
      </c>
      <c r="M255">
        <f t="shared" ca="1" si="58"/>
        <v>0</v>
      </c>
      <c r="N255">
        <f t="shared" ca="1" si="58"/>
        <v>0</v>
      </c>
      <c r="O255">
        <f t="shared" ca="1" si="58"/>
        <v>0</v>
      </c>
      <c r="P255">
        <f t="shared" ca="1" si="58"/>
        <v>0</v>
      </c>
      <c r="Q255">
        <f t="shared" ca="1" si="58"/>
        <v>0</v>
      </c>
      <c r="R255">
        <f t="shared" ca="1" si="58"/>
        <v>0</v>
      </c>
      <c r="S255">
        <f t="shared" ca="1" si="58"/>
        <v>0</v>
      </c>
      <c r="T255">
        <f t="shared" ca="1" si="58"/>
        <v>0</v>
      </c>
      <c r="U255">
        <f t="shared" ca="1" si="58"/>
        <v>0</v>
      </c>
      <c r="V255">
        <f t="shared" ca="1" si="58"/>
        <v>0</v>
      </c>
      <c r="W255">
        <f t="shared" ca="1" si="58"/>
        <v>0</v>
      </c>
      <c r="X255">
        <f t="shared" ca="1" si="58"/>
        <v>0</v>
      </c>
      <c r="Y255">
        <f t="shared" ca="1" si="58"/>
        <v>0</v>
      </c>
      <c r="Z255">
        <f t="shared" ca="1" si="58"/>
        <v>0</v>
      </c>
      <c r="AA255">
        <f t="shared" ca="1" si="58"/>
        <v>0</v>
      </c>
      <c r="AB255">
        <f t="shared" ca="1" si="58"/>
        <v>0</v>
      </c>
      <c r="AC255">
        <f t="shared" ca="1" si="58"/>
        <v>0</v>
      </c>
      <c r="AD255">
        <f t="shared" ca="1" si="58"/>
        <v>0</v>
      </c>
      <c r="AE255">
        <f t="shared" ca="1" si="58"/>
        <v>0</v>
      </c>
      <c r="AF255">
        <f t="shared" ca="1" si="58"/>
        <v>0</v>
      </c>
      <c r="AG255">
        <f t="shared" ca="1" si="58"/>
        <v>0</v>
      </c>
      <c r="AH255">
        <f t="shared" ca="1" si="58"/>
        <v>0</v>
      </c>
      <c r="AI255">
        <f t="shared" ca="1" si="58"/>
        <v>0</v>
      </c>
      <c r="AJ255">
        <f t="shared" ca="1" si="58"/>
        <v>0</v>
      </c>
      <c r="AK255">
        <f t="shared" ca="1" si="58"/>
        <v>0</v>
      </c>
      <c r="AL255">
        <f t="shared" ca="1" si="58"/>
        <v>0</v>
      </c>
      <c r="AM255">
        <f t="shared" ca="1" si="58"/>
        <v>0</v>
      </c>
      <c r="AN255">
        <f t="shared" ca="1" si="58"/>
        <v>0</v>
      </c>
      <c r="AO255">
        <f t="shared" ca="1" si="58"/>
        <v>0</v>
      </c>
      <c r="AP255">
        <f t="shared" ca="1" si="58"/>
        <v>0</v>
      </c>
      <c r="AQ255">
        <f t="shared" ca="1" si="58"/>
        <v>0</v>
      </c>
      <c r="AR255">
        <f t="shared" ca="1" si="58"/>
        <v>0</v>
      </c>
      <c r="AS255">
        <f t="shared" ca="1" si="58"/>
        <v>0</v>
      </c>
      <c r="AT255">
        <f t="shared" ca="1" si="58"/>
        <v>0</v>
      </c>
      <c r="AU255">
        <f t="shared" ca="1" si="58"/>
        <v>0</v>
      </c>
      <c r="AV255">
        <f t="shared" ca="1" si="58"/>
        <v>0</v>
      </c>
      <c r="AW255">
        <f t="shared" ca="1" si="58"/>
        <v>0</v>
      </c>
      <c r="AX255">
        <f t="shared" ca="1" si="58"/>
        <v>0</v>
      </c>
      <c r="AY255">
        <f t="shared" ca="1" si="58"/>
        <v>0</v>
      </c>
      <c r="AZ255">
        <f t="shared" ca="1" si="58"/>
        <v>0</v>
      </c>
      <c r="BA255">
        <f t="shared" ca="1" si="58"/>
        <v>0</v>
      </c>
      <c r="BC255">
        <f t="shared" ca="1" si="46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ca="1" si="59">SUM(B220,B238)</f>
        <v>0</v>
      </c>
      <c r="C256">
        <f t="shared" ca="1" si="59"/>
        <v>0</v>
      </c>
      <c r="D256">
        <f t="shared" ca="1" si="59"/>
        <v>0</v>
      </c>
      <c r="E256">
        <f t="shared" ca="1" si="59"/>
        <v>0</v>
      </c>
      <c r="F256">
        <f t="shared" ca="1" si="59"/>
        <v>0</v>
      </c>
      <c r="G256">
        <f t="shared" ca="1" si="59"/>
        <v>0</v>
      </c>
      <c r="H256">
        <f t="shared" ca="1" si="59"/>
        <v>0</v>
      </c>
      <c r="I256">
        <f t="shared" ca="1" si="59"/>
        <v>0</v>
      </c>
      <c r="J256">
        <f t="shared" ca="1" si="59"/>
        <v>0</v>
      </c>
      <c r="K256">
        <f t="shared" ca="1" si="59"/>
        <v>0</v>
      </c>
      <c r="L256">
        <f t="shared" ca="1" si="59"/>
        <v>0</v>
      </c>
      <c r="M256">
        <f t="shared" ca="1" si="59"/>
        <v>0</v>
      </c>
      <c r="N256">
        <f t="shared" ca="1" si="59"/>
        <v>0</v>
      </c>
      <c r="O256">
        <f t="shared" ca="1" si="59"/>
        <v>0</v>
      </c>
      <c r="P256">
        <f t="shared" ca="1" si="59"/>
        <v>0</v>
      </c>
      <c r="Q256">
        <f t="shared" ca="1" si="59"/>
        <v>0</v>
      </c>
      <c r="R256">
        <f t="shared" ca="1" si="59"/>
        <v>0</v>
      </c>
      <c r="S256">
        <f t="shared" ca="1" si="59"/>
        <v>0</v>
      </c>
      <c r="T256">
        <f t="shared" ca="1" si="59"/>
        <v>0</v>
      </c>
      <c r="U256">
        <f t="shared" ca="1" si="59"/>
        <v>0</v>
      </c>
      <c r="V256">
        <f t="shared" ca="1" si="59"/>
        <v>0</v>
      </c>
      <c r="W256">
        <f t="shared" ca="1" si="59"/>
        <v>0</v>
      </c>
      <c r="X256">
        <f t="shared" ca="1" si="59"/>
        <v>0</v>
      </c>
      <c r="Y256">
        <f t="shared" ca="1" si="59"/>
        <v>0</v>
      </c>
      <c r="Z256">
        <f t="shared" ca="1" si="59"/>
        <v>0</v>
      </c>
      <c r="AA256">
        <f t="shared" ca="1" si="59"/>
        <v>0</v>
      </c>
      <c r="AB256">
        <f t="shared" ca="1" si="59"/>
        <v>0</v>
      </c>
      <c r="AC256">
        <f t="shared" ca="1" si="59"/>
        <v>0</v>
      </c>
      <c r="AD256">
        <f t="shared" ca="1" si="59"/>
        <v>0</v>
      </c>
      <c r="AE256">
        <f t="shared" ca="1" si="59"/>
        <v>0</v>
      </c>
      <c r="AF256">
        <f t="shared" ca="1" si="59"/>
        <v>0</v>
      </c>
      <c r="AG256">
        <f t="shared" ca="1" si="59"/>
        <v>0</v>
      </c>
      <c r="AH256">
        <f t="shared" ca="1" si="59"/>
        <v>0</v>
      </c>
      <c r="AI256">
        <f t="shared" ca="1" si="59"/>
        <v>0</v>
      </c>
      <c r="AJ256">
        <f t="shared" ca="1" si="59"/>
        <v>0</v>
      </c>
      <c r="AK256">
        <f t="shared" ca="1" si="59"/>
        <v>0</v>
      </c>
      <c r="AL256">
        <f t="shared" ca="1" si="59"/>
        <v>0</v>
      </c>
      <c r="AM256">
        <f t="shared" ca="1" si="59"/>
        <v>0</v>
      </c>
      <c r="AN256">
        <f t="shared" ca="1" si="59"/>
        <v>0</v>
      </c>
      <c r="AO256">
        <f t="shared" ca="1" si="59"/>
        <v>0</v>
      </c>
      <c r="AP256">
        <f t="shared" ca="1" si="59"/>
        <v>0</v>
      </c>
      <c r="AQ256">
        <f t="shared" ca="1" si="59"/>
        <v>0</v>
      </c>
      <c r="AR256">
        <f t="shared" ca="1" si="59"/>
        <v>0</v>
      </c>
      <c r="AS256">
        <f t="shared" ca="1" si="59"/>
        <v>0</v>
      </c>
      <c r="AT256">
        <f t="shared" ca="1" si="59"/>
        <v>0</v>
      </c>
      <c r="AU256">
        <f t="shared" ca="1" si="59"/>
        <v>0</v>
      </c>
      <c r="AV256">
        <f t="shared" ca="1" si="59"/>
        <v>0</v>
      </c>
      <c r="AW256">
        <f t="shared" ca="1" si="59"/>
        <v>0</v>
      </c>
      <c r="AX256">
        <f t="shared" ca="1" si="59"/>
        <v>0</v>
      </c>
      <c r="AY256">
        <f t="shared" ca="1" si="59"/>
        <v>0</v>
      </c>
      <c r="AZ256">
        <f t="shared" ca="1" si="59"/>
        <v>0</v>
      </c>
      <c r="BA256">
        <f t="shared" ca="1" si="59"/>
        <v>0</v>
      </c>
      <c r="BC256">
        <f t="shared" ca="1" si="46"/>
        <v>0</v>
      </c>
    </row>
    <row r="257" spans="1:55" x14ac:dyDescent="0.35">
      <c r="A257" s="3" t="str">
        <f>"All "&amp;Setup!$B$15</f>
        <v>All Caseloads</v>
      </c>
      <c r="B257">
        <f ca="1">SUM(B242:B256)</f>
        <v>0</v>
      </c>
      <c r="C257">
        <f t="shared" ref="C257:BA257" ca="1" si="60">SUM(C242:C256)</f>
        <v>0</v>
      </c>
      <c r="D257">
        <f t="shared" ca="1" si="60"/>
        <v>0</v>
      </c>
      <c r="E257">
        <f t="shared" ca="1" si="60"/>
        <v>0</v>
      </c>
      <c r="F257">
        <f t="shared" ca="1" si="60"/>
        <v>0</v>
      </c>
      <c r="G257">
        <f t="shared" ca="1" si="60"/>
        <v>0</v>
      </c>
      <c r="H257">
        <f t="shared" ca="1" si="60"/>
        <v>0</v>
      </c>
      <c r="I257">
        <f t="shared" ca="1" si="60"/>
        <v>0</v>
      </c>
      <c r="J257">
        <f t="shared" ca="1" si="60"/>
        <v>0</v>
      </c>
      <c r="K257">
        <f t="shared" ca="1" si="60"/>
        <v>0</v>
      </c>
      <c r="L257">
        <f t="shared" ca="1" si="60"/>
        <v>0</v>
      </c>
      <c r="M257">
        <f t="shared" ca="1" si="60"/>
        <v>0</v>
      </c>
      <c r="N257">
        <f t="shared" ca="1" si="60"/>
        <v>0</v>
      </c>
      <c r="O257">
        <f t="shared" ca="1" si="60"/>
        <v>0</v>
      </c>
      <c r="P257">
        <f t="shared" ca="1" si="60"/>
        <v>0</v>
      </c>
      <c r="Q257">
        <f t="shared" ca="1" si="60"/>
        <v>0</v>
      </c>
      <c r="R257">
        <f t="shared" ca="1" si="60"/>
        <v>0</v>
      </c>
      <c r="S257">
        <f t="shared" ca="1" si="60"/>
        <v>0</v>
      </c>
      <c r="T257">
        <f t="shared" ca="1" si="60"/>
        <v>0</v>
      </c>
      <c r="U257">
        <f t="shared" ca="1" si="60"/>
        <v>0</v>
      </c>
      <c r="V257">
        <f t="shared" ca="1" si="60"/>
        <v>0</v>
      </c>
      <c r="W257">
        <f t="shared" ca="1" si="60"/>
        <v>0</v>
      </c>
      <c r="X257">
        <f t="shared" ca="1" si="60"/>
        <v>0</v>
      </c>
      <c r="Y257">
        <f t="shared" ca="1" si="60"/>
        <v>0</v>
      </c>
      <c r="Z257">
        <f t="shared" ca="1" si="60"/>
        <v>0</v>
      </c>
      <c r="AA257">
        <f t="shared" ca="1" si="60"/>
        <v>0</v>
      </c>
      <c r="AB257">
        <f t="shared" ca="1" si="60"/>
        <v>0</v>
      </c>
      <c r="AC257">
        <f t="shared" ca="1" si="60"/>
        <v>0</v>
      </c>
      <c r="AD257">
        <f t="shared" ca="1" si="60"/>
        <v>0</v>
      </c>
      <c r="AE257">
        <f t="shared" ca="1" si="60"/>
        <v>0</v>
      </c>
      <c r="AF257">
        <f t="shared" ca="1" si="60"/>
        <v>0</v>
      </c>
      <c r="AG257">
        <f t="shared" ca="1" si="60"/>
        <v>0</v>
      </c>
      <c r="AH257">
        <f t="shared" ca="1" si="60"/>
        <v>0</v>
      </c>
      <c r="AI257">
        <f t="shared" ca="1" si="60"/>
        <v>0</v>
      </c>
      <c r="AJ257">
        <f t="shared" ca="1" si="60"/>
        <v>0</v>
      </c>
      <c r="AK257">
        <f t="shared" ca="1" si="60"/>
        <v>0</v>
      </c>
      <c r="AL257">
        <f t="shared" ca="1" si="60"/>
        <v>0</v>
      </c>
      <c r="AM257">
        <f t="shared" ca="1" si="60"/>
        <v>0</v>
      </c>
      <c r="AN257">
        <f t="shared" ca="1" si="60"/>
        <v>0</v>
      </c>
      <c r="AO257">
        <f t="shared" ca="1" si="60"/>
        <v>0</v>
      </c>
      <c r="AP257">
        <f t="shared" ca="1" si="60"/>
        <v>0</v>
      </c>
      <c r="AQ257">
        <f t="shared" ca="1" si="60"/>
        <v>0</v>
      </c>
      <c r="AR257">
        <f t="shared" ca="1" si="60"/>
        <v>0</v>
      </c>
      <c r="AS257">
        <f t="shared" ca="1" si="60"/>
        <v>0</v>
      </c>
      <c r="AT257">
        <f t="shared" ca="1" si="60"/>
        <v>0</v>
      </c>
      <c r="AU257">
        <f t="shared" ca="1" si="60"/>
        <v>0</v>
      </c>
      <c r="AV257">
        <f t="shared" ca="1" si="60"/>
        <v>0</v>
      </c>
      <c r="AW257">
        <f t="shared" ca="1" si="60"/>
        <v>0</v>
      </c>
      <c r="AX257">
        <f t="shared" ca="1" si="60"/>
        <v>0</v>
      </c>
      <c r="AY257">
        <f t="shared" ca="1" si="60"/>
        <v>0</v>
      </c>
      <c r="AZ257">
        <f t="shared" ca="1" si="60"/>
        <v>0</v>
      </c>
      <c r="BA257">
        <f t="shared" ca="1" si="60"/>
        <v>0</v>
      </c>
      <c r="BC257">
        <f t="shared" ca="1" si="46"/>
        <v>0</v>
      </c>
    </row>
    <row r="258" spans="1:55" ht="15" thickBot="1" x14ac:dyDescent="0.4"/>
    <row r="259" spans="1:55" x14ac:dyDescent="0.35">
      <c r="A259" t="s">
        <v>100</v>
      </c>
      <c r="B259" t="s">
        <v>124</v>
      </c>
      <c r="C259" t="s">
        <v>124</v>
      </c>
      <c r="D259" t="s">
        <v>124</v>
      </c>
      <c r="E259" t="s">
        <v>125</v>
      </c>
      <c r="F259" t="s">
        <v>125</v>
      </c>
      <c r="G259" t="s">
        <v>125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 ca="1">BC76</f>
        <v>0</v>
      </c>
      <c r="C261">
        <f ca="1">BC94</f>
        <v>0</v>
      </c>
      <c r="D261">
        <f ca="1">BC112</f>
        <v>0</v>
      </c>
      <c r="E261">
        <f ca="1">BC206</f>
        <v>0</v>
      </c>
      <c r="F261">
        <f ca="1">BC224</f>
        <v>0</v>
      </c>
      <c r="G261">
        <f ca="1">BC242</f>
        <v>0</v>
      </c>
      <c r="H261">
        <f ca="1">B261+E261</f>
        <v>0</v>
      </c>
      <c r="I261">
        <f t="shared" ref="I261:J261" ca="1" si="61">C261+F261</f>
        <v>0</v>
      </c>
      <c r="J261">
        <f t="shared" ca="1" si="61"/>
        <v>0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ca="1" si="62">BC77</f>
        <v>0</v>
      </c>
      <c r="C262">
        <f t="shared" ref="C262:C275" ca="1" si="63">BC95</f>
        <v>0</v>
      </c>
      <c r="D262">
        <f t="shared" ref="D262:D275" ca="1" si="64">BC113</f>
        <v>0</v>
      </c>
      <c r="E262">
        <f t="shared" ref="E262:E275" ca="1" si="65">BC207</f>
        <v>0</v>
      </c>
      <c r="F262">
        <f t="shared" ref="F262:F275" ca="1" si="66">BC225</f>
        <v>0</v>
      </c>
      <c r="G262">
        <f t="shared" ref="G262:G275" ca="1" si="67">BC243</f>
        <v>0</v>
      </c>
      <c r="H262">
        <f t="shared" ref="H262:H275" ca="1" si="68">B262+E262</f>
        <v>0</v>
      </c>
      <c r="I262">
        <f t="shared" ref="I262:I275" ca="1" si="69">C262+F262</f>
        <v>0</v>
      </c>
      <c r="J262">
        <f t="shared" ref="J262:J275" ca="1" si="70">D262+G262</f>
        <v>0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ca="1" si="62"/>
        <v>0</v>
      </c>
      <c r="C263">
        <f t="shared" ca="1" si="63"/>
        <v>0</v>
      </c>
      <c r="D263">
        <f t="shared" ca="1" si="64"/>
        <v>0</v>
      </c>
      <c r="E263">
        <f t="shared" ca="1" si="65"/>
        <v>0</v>
      </c>
      <c r="F263">
        <f t="shared" ca="1" si="66"/>
        <v>0</v>
      </c>
      <c r="G263">
        <f t="shared" ca="1" si="67"/>
        <v>0</v>
      </c>
      <c r="H263">
        <f t="shared" ca="1" si="68"/>
        <v>0</v>
      </c>
      <c r="I263">
        <f t="shared" ca="1" si="69"/>
        <v>0</v>
      </c>
      <c r="J263">
        <f t="shared" ca="1" si="70"/>
        <v>0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ca="1" si="62"/>
        <v>0</v>
      </c>
      <c r="C264">
        <f t="shared" ca="1" si="63"/>
        <v>0</v>
      </c>
      <c r="D264">
        <f t="shared" ca="1" si="64"/>
        <v>0</v>
      </c>
      <c r="E264">
        <f t="shared" ca="1" si="65"/>
        <v>0</v>
      </c>
      <c r="F264">
        <f t="shared" ca="1" si="66"/>
        <v>0</v>
      </c>
      <c r="G264">
        <f t="shared" ca="1" si="67"/>
        <v>0</v>
      </c>
      <c r="H264">
        <f t="shared" ca="1" si="68"/>
        <v>0</v>
      </c>
      <c r="I264">
        <f t="shared" ca="1" si="69"/>
        <v>0</v>
      </c>
      <c r="J264">
        <f t="shared" ca="1" si="70"/>
        <v>0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ca="1" si="62"/>
        <v>0</v>
      </c>
      <c r="C265">
        <f t="shared" ca="1" si="63"/>
        <v>0</v>
      </c>
      <c r="D265">
        <f t="shared" ca="1" si="64"/>
        <v>0</v>
      </c>
      <c r="E265">
        <f t="shared" ca="1" si="65"/>
        <v>0</v>
      </c>
      <c r="F265">
        <f t="shared" ca="1" si="66"/>
        <v>0</v>
      </c>
      <c r="G265">
        <f t="shared" ca="1" si="67"/>
        <v>0</v>
      </c>
      <c r="H265">
        <f t="shared" ca="1" si="68"/>
        <v>0</v>
      </c>
      <c r="I265">
        <f t="shared" ca="1" si="69"/>
        <v>0</v>
      </c>
      <c r="J265">
        <f t="shared" ca="1" si="70"/>
        <v>0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ca="1" si="62"/>
        <v>0</v>
      </c>
      <c r="C266">
        <f t="shared" ca="1" si="63"/>
        <v>0</v>
      </c>
      <c r="D266">
        <f t="shared" ca="1" si="64"/>
        <v>0</v>
      </c>
      <c r="E266">
        <f t="shared" ca="1" si="65"/>
        <v>0</v>
      </c>
      <c r="F266">
        <f t="shared" ca="1" si="66"/>
        <v>0</v>
      </c>
      <c r="G266">
        <f t="shared" ca="1" si="67"/>
        <v>0</v>
      </c>
      <c r="H266">
        <f t="shared" ca="1" si="68"/>
        <v>0</v>
      </c>
      <c r="I266">
        <f t="shared" ca="1" si="69"/>
        <v>0</v>
      </c>
      <c r="J266">
        <f t="shared" ca="1" si="70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ca="1" si="62"/>
        <v>0</v>
      </c>
      <c r="C267">
        <f t="shared" ca="1" si="63"/>
        <v>0</v>
      </c>
      <c r="D267">
        <f t="shared" ca="1" si="64"/>
        <v>0</v>
      </c>
      <c r="E267">
        <f t="shared" ca="1" si="65"/>
        <v>0</v>
      </c>
      <c r="F267">
        <f t="shared" ca="1" si="66"/>
        <v>0</v>
      </c>
      <c r="G267">
        <f t="shared" ca="1" si="67"/>
        <v>0</v>
      </c>
      <c r="H267">
        <f t="shared" ca="1" si="68"/>
        <v>0</v>
      </c>
      <c r="I267">
        <f t="shared" ca="1" si="69"/>
        <v>0</v>
      </c>
      <c r="J267">
        <f t="shared" ca="1" si="70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ca="1" si="62"/>
        <v>0</v>
      </c>
      <c r="C268">
        <f t="shared" ca="1" si="63"/>
        <v>0</v>
      </c>
      <c r="D268">
        <f t="shared" ca="1" si="64"/>
        <v>0</v>
      </c>
      <c r="E268">
        <f t="shared" ca="1" si="65"/>
        <v>0</v>
      </c>
      <c r="F268">
        <f t="shared" ca="1" si="66"/>
        <v>0</v>
      </c>
      <c r="G268">
        <f t="shared" ca="1" si="67"/>
        <v>0</v>
      </c>
      <c r="H268">
        <f t="shared" ca="1" si="68"/>
        <v>0</v>
      </c>
      <c r="I268">
        <f t="shared" ca="1" si="69"/>
        <v>0</v>
      </c>
      <c r="J268">
        <f t="shared" ca="1" si="70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ca="1" si="62"/>
        <v>0</v>
      </c>
      <c r="C269">
        <f t="shared" ca="1" si="63"/>
        <v>0</v>
      </c>
      <c r="D269">
        <f t="shared" ca="1" si="64"/>
        <v>0</v>
      </c>
      <c r="E269">
        <f t="shared" ca="1" si="65"/>
        <v>0</v>
      </c>
      <c r="F269">
        <f t="shared" ca="1" si="66"/>
        <v>0</v>
      </c>
      <c r="G269">
        <f t="shared" ca="1" si="67"/>
        <v>0</v>
      </c>
      <c r="H269">
        <f t="shared" ca="1" si="68"/>
        <v>0</v>
      </c>
      <c r="I269">
        <f t="shared" ca="1" si="69"/>
        <v>0</v>
      </c>
      <c r="J269">
        <f t="shared" ca="1" si="70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ca="1" si="62"/>
        <v>0</v>
      </c>
      <c r="C270">
        <f t="shared" ca="1" si="63"/>
        <v>0</v>
      </c>
      <c r="D270">
        <f t="shared" ca="1" si="64"/>
        <v>0</v>
      </c>
      <c r="E270">
        <f t="shared" ca="1" si="65"/>
        <v>0</v>
      </c>
      <c r="F270">
        <f t="shared" ca="1" si="66"/>
        <v>0</v>
      </c>
      <c r="G270">
        <f t="shared" ca="1" si="67"/>
        <v>0</v>
      </c>
      <c r="H270">
        <f t="shared" ca="1" si="68"/>
        <v>0</v>
      </c>
      <c r="I270">
        <f t="shared" ca="1" si="69"/>
        <v>0</v>
      </c>
      <c r="J270">
        <f t="shared" ca="1" si="70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ca="1" si="62"/>
        <v>0</v>
      </c>
      <c r="C271">
        <f t="shared" ca="1" si="63"/>
        <v>0</v>
      </c>
      <c r="D271">
        <f t="shared" ca="1" si="64"/>
        <v>0</v>
      </c>
      <c r="E271">
        <f t="shared" ca="1" si="65"/>
        <v>0</v>
      </c>
      <c r="F271">
        <f t="shared" ca="1" si="66"/>
        <v>0</v>
      </c>
      <c r="G271">
        <f t="shared" ca="1" si="67"/>
        <v>0</v>
      </c>
      <c r="H271">
        <f t="shared" ca="1" si="68"/>
        <v>0</v>
      </c>
      <c r="I271">
        <f t="shared" ca="1" si="69"/>
        <v>0</v>
      </c>
      <c r="J271">
        <f t="shared" ca="1" si="70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ca="1" si="62"/>
        <v>0</v>
      </c>
      <c r="C272">
        <f t="shared" ca="1" si="63"/>
        <v>0</v>
      </c>
      <c r="D272">
        <f t="shared" ca="1" si="64"/>
        <v>0</v>
      </c>
      <c r="E272">
        <f t="shared" ca="1" si="65"/>
        <v>0</v>
      </c>
      <c r="F272">
        <f t="shared" ca="1" si="66"/>
        <v>0</v>
      </c>
      <c r="G272">
        <f t="shared" ca="1" si="67"/>
        <v>0</v>
      </c>
      <c r="H272">
        <f t="shared" ca="1" si="68"/>
        <v>0</v>
      </c>
      <c r="I272">
        <f t="shared" ca="1" si="69"/>
        <v>0</v>
      </c>
      <c r="J272">
        <f t="shared" ca="1" si="70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ca="1" si="62"/>
        <v>0</v>
      </c>
      <c r="C273">
        <f t="shared" ca="1" si="63"/>
        <v>0</v>
      </c>
      <c r="D273">
        <f t="shared" ca="1" si="64"/>
        <v>0</v>
      </c>
      <c r="E273">
        <f t="shared" ca="1" si="65"/>
        <v>0</v>
      </c>
      <c r="F273">
        <f t="shared" ca="1" si="66"/>
        <v>0</v>
      </c>
      <c r="G273">
        <f t="shared" ca="1" si="67"/>
        <v>0</v>
      </c>
      <c r="H273">
        <f t="shared" ca="1" si="68"/>
        <v>0</v>
      </c>
      <c r="I273">
        <f t="shared" ca="1" si="69"/>
        <v>0</v>
      </c>
      <c r="J273">
        <f t="shared" ca="1" si="70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ca="1" si="62"/>
        <v>0</v>
      </c>
      <c r="C274">
        <f t="shared" ca="1" si="63"/>
        <v>0</v>
      </c>
      <c r="D274">
        <f t="shared" ca="1" si="64"/>
        <v>0</v>
      </c>
      <c r="E274">
        <f t="shared" ca="1" si="65"/>
        <v>0</v>
      </c>
      <c r="F274">
        <f t="shared" ca="1" si="66"/>
        <v>0</v>
      </c>
      <c r="G274">
        <f t="shared" ca="1" si="67"/>
        <v>0</v>
      </c>
      <c r="H274">
        <f t="shared" ca="1" si="68"/>
        <v>0</v>
      </c>
      <c r="I274">
        <f t="shared" ca="1" si="69"/>
        <v>0</v>
      </c>
      <c r="J274">
        <f t="shared" ca="1" si="70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ca="1" si="62"/>
        <v>0</v>
      </c>
      <c r="C275">
        <f t="shared" ca="1" si="63"/>
        <v>0</v>
      </c>
      <c r="D275">
        <f t="shared" ca="1" si="64"/>
        <v>0</v>
      </c>
      <c r="E275">
        <f t="shared" ca="1" si="65"/>
        <v>0</v>
      </c>
      <c r="F275">
        <f t="shared" ca="1" si="66"/>
        <v>0</v>
      </c>
      <c r="G275">
        <f t="shared" ca="1" si="67"/>
        <v>0</v>
      </c>
      <c r="H275">
        <f t="shared" ca="1" si="68"/>
        <v>0</v>
      </c>
      <c r="I275">
        <f t="shared" ca="1" si="69"/>
        <v>0</v>
      </c>
      <c r="J275">
        <f t="shared" ca="1" si="70"/>
        <v>0</v>
      </c>
    </row>
    <row r="276" spans="1:10" x14ac:dyDescent="0.35">
      <c r="A276" s="3" t="str">
        <f>"All "&amp;Setup!$B$15</f>
        <v>All Caseloads</v>
      </c>
      <c r="B276">
        <f t="shared" ref="B276:G276" ca="1" si="71">SUM(B261:B275)</f>
        <v>0</v>
      </c>
      <c r="C276">
        <f t="shared" ca="1" si="71"/>
        <v>0</v>
      </c>
      <c r="D276">
        <f ca="1">SUM(D261:D275)</f>
        <v>0</v>
      </c>
      <c r="E276">
        <f t="shared" ca="1" si="71"/>
        <v>0</v>
      </c>
      <c r="F276">
        <f t="shared" ca="1" si="71"/>
        <v>0</v>
      </c>
      <c r="G276">
        <f t="shared" ca="1" si="71"/>
        <v>0</v>
      </c>
      <c r="H276">
        <f ca="1">SUM(H261:H275)</f>
        <v>0</v>
      </c>
      <c r="I276">
        <f t="shared" ref="I276:J276" ca="1" si="72">SUM(I261:I275)</f>
        <v>0</v>
      </c>
      <c r="J276">
        <f t="shared" ca="1" si="72"/>
        <v>0</v>
      </c>
    </row>
    <row r="277" spans="1:10" x14ac:dyDescent="0.35">
      <c r="A277" t="s">
        <v>126</v>
      </c>
      <c r="B277" t="s">
        <v>124</v>
      </c>
      <c r="C277" t="s">
        <v>125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aca="1" ref="B278" ca="1">INDEX($B$261:$J$275,MATCH($A278,$A$261:$A$275,0),MATCH(1,(B$277=$B$259:$G$259)*(Summary!$B$5='Capacity Backing (Hide)'!$B$260:$G$260),0))</f>
        <v>0</v>
      </c>
      <c r="C278" cm="1">
        <f t="array" aca="1" ref="C278" ca="1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aca="1" ref="B279" ca="1">INDEX($B$261:$J$275,MATCH($A279,$A$261:$A$275,0),MATCH(1,(B$277=$B$259:$G$259)*(Summary!$B$5='Capacity Backing (Hide)'!$B$260:$G$260),0))</f>
        <v>0</v>
      </c>
      <c r="C279" cm="1">
        <f t="array" aca="1" ref="C279" ca="1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aca="1" ref="B280" ca="1">INDEX($B$261:$J$275,MATCH($A280,$A$261:$A$275,0),MATCH(1,(B$277=$B$259:$G$259)*(Summary!$B$5='Capacity Backing (Hide)'!$B$260:$G$260),0))</f>
        <v>0</v>
      </c>
      <c r="C280" cm="1">
        <f t="array" aca="1" ref="C280" ca="1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aca="1" ref="B281" ca="1">INDEX($B$261:$J$275,MATCH($A281,$A$261:$A$275,0),MATCH(1,(B$277=$B$259:$G$259)*(Summary!$B$5='Capacity Backing (Hide)'!$B$260:$G$260),0))</f>
        <v>0</v>
      </c>
      <c r="C281" cm="1">
        <f t="array" aca="1" ref="C281" ca="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aca="1" ref="B282" ca="1">INDEX($B$261:$J$275,MATCH($A282,$A$261:$A$275,0),MATCH(1,(B$277=$B$259:$G$259)*(Summary!$B$5='Capacity Backing (Hide)'!$B$260:$G$260),0))</f>
        <v>0</v>
      </c>
      <c r="C282" cm="1">
        <f t="array" aca="1" ref="C282" ca="1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aca="1" ref="B283" ca="1">INDEX($B$261:$J$275,MATCH($A283,$A$261:$A$275,0),MATCH(1,(B$277=$B$259:$G$259)*(Summary!$B$5='Capacity Backing (Hide)'!$B$260:$G$260),0))</f>
        <v>0</v>
      </c>
      <c r="C283" cm="1">
        <f t="array" aca="1" ref="C283" ca="1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aca="1" ref="B284" ca="1">INDEX($B$261:$J$275,MATCH($A284,$A$261:$A$275,0),MATCH(1,(B$277=$B$259:$G$259)*(Summary!$B$5='Capacity Backing (Hide)'!$B$260:$G$260),0))</f>
        <v>0</v>
      </c>
      <c r="C284" cm="1">
        <f t="array" aca="1" ref="C284" ca="1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aca="1" ref="B285" ca="1">INDEX($B$261:$J$275,MATCH($A285,$A$261:$A$275,0),MATCH(1,(B$277=$B$259:$G$259)*(Summary!$B$5='Capacity Backing (Hide)'!$B$260:$G$260),0))</f>
        <v>0</v>
      </c>
      <c r="C285" cm="1">
        <f t="array" aca="1" ref="C285" ca="1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aca="1" ref="B286" ca="1">INDEX($B$261:$J$275,MATCH($A286,$A$261:$A$275,0),MATCH(1,(B$277=$B$259:$G$259)*(Summary!$B$5='Capacity Backing (Hide)'!$B$260:$G$260),0))</f>
        <v>0</v>
      </c>
      <c r="C286" cm="1">
        <f t="array" aca="1" ref="C286" ca="1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aca="1" ref="B287" ca="1">INDEX($B$261:$J$275,MATCH($A287,$A$261:$A$275,0),MATCH(1,(B$277=$B$259:$G$259)*(Summary!$B$5='Capacity Backing (Hide)'!$B$260:$G$260),0))</f>
        <v>0</v>
      </c>
      <c r="C287" cm="1">
        <f t="array" aca="1" ref="C287" ca="1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aca="1" ref="B288" ca="1">INDEX($B$261:$J$275,MATCH($A288,$A$261:$A$275,0),MATCH(1,(B$277=$B$259:$G$259)*(Summary!$B$5='Capacity Backing (Hide)'!$B$260:$G$260),0))</f>
        <v>0</v>
      </c>
      <c r="C288" cm="1">
        <f t="array" aca="1" ref="C288" ca="1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aca="1" ref="B289" ca="1">INDEX($B$261:$J$275,MATCH($A289,$A$261:$A$275,0),MATCH(1,(B$277=$B$259:$G$259)*(Summary!$B$5='Capacity Backing (Hide)'!$B$260:$G$260),0))</f>
        <v>0</v>
      </c>
      <c r="C289" cm="1">
        <f t="array" aca="1" ref="C289" ca="1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aca="1" ref="B290" ca="1">INDEX($B$261:$J$275,MATCH($A290,$A$261:$A$275,0),MATCH(1,(B$277=$B$259:$G$259)*(Summary!$B$5='Capacity Backing (Hide)'!$B$260:$G$260),0))</f>
        <v>0</v>
      </c>
      <c r="C290" cm="1">
        <f t="array" aca="1" ref="C290" ca="1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aca="1" ref="B291" ca="1">INDEX($B$261:$J$275,MATCH($A291,$A$261:$A$275,0),MATCH(1,(B$277=$B$259:$G$259)*(Summary!$B$5='Capacity Backing (Hide)'!$B$260:$G$260),0))</f>
        <v>0</v>
      </c>
      <c r="C291" cm="1">
        <f t="array" aca="1" ref="C291" ca="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aca="1" ref="B292" ca="1">INDEX($B$261:$J$275,MATCH($A292,$A$261:$A$275,0),MATCH(1,(B$277=$B$259:$G$259)*(Summary!$B$5='Capacity Backing (Hide)'!$B$260:$G$260),0))</f>
        <v>0</v>
      </c>
      <c r="C292" cm="1">
        <f t="array" aca="1" ref="C292" ca="1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U239"/>
  <sheetViews>
    <sheetView showGridLines="0" showRowColHeaders="0" zoomScale="90" zoomScaleNormal="90" workbookViewId="0">
      <selection activeCell="D26" sqref="D26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hidden="1" customWidth="1"/>
    <col min="7" max="7" width="9.6328125" customWidth="1"/>
    <col min="8" max="8" width="11.36328125" customWidth="1"/>
    <col min="9" max="60" width="2.6328125" customWidth="1"/>
    <col min="61" max="63" width="2.36328125" customWidth="1"/>
    <col min="64" max="68" width="3.1796875" customWidth="1"/>
    <col min="69" max="69" width="3.1796875" hidden="1" customWidth="1"/>
    <col min="70" max="70" width="2.90625" hidden="1" customWidth="1"/>
    <col min="71" max="71" width="2.54296875" hidden="1" customWidth="1"/>
    <col min="72" max="72" width="12.08984375" hidden="1" customWidth="1"/>
    <col min="73" max="73" width="2.90625" hidden="1" customWidth="1"/>
    <col min="74" max="16384" width="8.7265625" hidden="1"/>
  </cols>
  <sheetData>
    <row r="1" spans="1:9" ht="23.5" x14ac:dyDescent="0.55000000000000004">
      <c r="A1" s="25" t="s">
        <v>134</v>
      </c>
    </row>
    <row r="2" spans="1:9" ht="15" thickBot="1" x14ac:dyDescent="0.4"/>
    <row r="3" spans="1:9" ht="15" thickBot="1" x14ac:dyDescent="0.4">
      <c r="A3" s="56" t="s">
        <v>60</v>
      </c>
      <c r="B3" s="126" t="s">
        <v>220</v>
      </c>
      <c r="C3" s="5"/>
      <c r="D3" s="5"/>
      <c r="E3" s="5"/>
      <c r="F3" s="5"/>
      <c r="G3" s="5"/>
      <c r="H3" s="5"/>
      <c r="I3" t="str">
        <f>"Capacity summary ("&amp;LOWER(Summary!B7)&amp;") for "&amp;B3&amp;", "&amp;IF(B4="Total","all types of session", LOWER(B4)&amp;" sessions")</f>
        <v>Capacity summary (minutes) for All Caseloads, all types of session</v>
      </c>
    </row>
    <row r="4" spans="1:9" ht="15" thickBot="1" x14ac:dyDescent="0.4">
      <c r="A4" s="56" t="s">
        <v>61</v>
      </c>
      <c r="B4" s="126" t="s">
        <v>62</v>
      </c>
      <c r="C4" s="5"/>
      <c r="D4" s="5"/>
      <c r="E4" s="5"/>
      <c r="F4" s="5"/>
      <c r="G4" s="5"/>
      <c r="H4" s="5"/>
      <c r="I4" t="str">
        <f>Summary!$B$7&amp;" per week"</f>
        <v>Minutes per week</v>
      </c>
    </row>
    <row r="5" spans="1:9" x14ac:dyDescent="0.35"/>
    <row r="6" spans="1:9" x14ac:dyDescent="0.35"/>
    <row r="7" spans="1:9" x14ac:dyDescent="0.35"/>
    <row r="8" spans="1:9" x14ac:dyDescent="0.35"/>
    <row r="9" spans="1:9" x14ac:dyDescent="0.35"/>
    <row r="10" spans="1:9" x14ac:dyDescent="0.35"/>
    <row r="11" spans="1:9" x14ac:dyDescent="0.35"/>
    <row r="12" spans="1:9" x14ac:dyDescent="0.35"/>
    <row r="13" spans="1:9" x14ac:dyDescent="0.35"/>
    <row r="14" spans="1:9" x14ac:dyDescent="0.35"/>
    <row r="15" spans="1:9" x14ac:dyDescent="0.35"/>
    <row r="16" spans="1:9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09" t="s">
        <v>119</v>
      </c>
      <c r="B32" s="146" t="s">
        <v>200</v>
      </c>
    </row>
    <row r="33" spans="1:71" ht="15" thickBot="1" x14ac:dyDescent="0.4"/>
    <row r="34" spans="1:71" ht="15" thickBot="1" x14ac:dyDescent="0.4">
      <c r="C34" s="184" t="s">
        <v>195</v>
      </c>
      <c r="D34" s="185"/>
      <c r="E34" s="184" t="s">
        <v>196</v>
      </c>
      <c r="F34" s="186"/>
      <c r="G34" s="185"/>
      <c r="I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1" ht="57" customHeight="1" thickBot="1" x14ac:dyDescent="0.4">
      <c r="A35" s="118" t="s">
        <v>200</v>
      </c>
      <c r="B35" s="88" t="s">
        <v>193</v>
      </c>
      <c r="C35" s="89" t="s">
        <v>194</v>
      </c>
      <c r="D35" s="89" t="s">
        <v>197</v>
      </c>
      <c r="E35" s="170" t="s">
        <v>194</v>
      </c>
      <c r="F35" s="170" t="s">
        <v>197</v>
      </c>
      <c r="G35" s="89" t="s">
        <v>219</v>
      </c>
      <c r="I35" s="110" cm="1">
        <f t="array" aca="1" ref="I35" ca="1">IFERROR(INDEX('Capacity Backing (Hide)'!$A$5:$A$56,COLUMN(A1),1),"")</f>
        <v>44204</v>
      </c>
      <c r="J35" s="111" cm="1">
        <f t="array" aca="1" ref="J35" ca="1">IFERROR(INDEX('Capacity Backing (Hide)'!$A$5:$A$56,COLUMN(B1),1),"")</f>
        <v>44211</v>
      </c>
      <c r="K35" s="111" cm="1">
        <f t="array" aca="1" ref="K35" ca="1">IFERROR(INDEX('Capacity Backing (Hide)'!$A$5:$A$56,COLUMN(C1),1),"")</f>
        <v>44218</v>
      </c>
      <c r="L35" s="111" cm="1">
        <f t="array" aca="1" ref="L35" ca="1">IFERROR(INDEX('Capacity Backing (Hide)'!$A$5:$A$56,COLUMN(D1),1),"")</f>
        <v>44225</v>
      </c>
      <c r="M35" s="111" cm="1">
        <f t="array" aca="1" ref="M35" ca="1">IFERROR(INDEX('Capacity Backing (Hide)'!$A$5:$A$56,COLUMN(E1),1),"")</f>
        <v>44232</v>
      </c>
      <c r="N35" s="111" cm="1">
        <f t="array" aca="1" ref="N35" ca="1">IFERROR(INDEX('Capacity Backing (Hide)'!$A$5:$A$56,COLUMN(F1),1),"")</f>
        <v>44239</v>
      </c>
      <c r="O35" s="111" cm="1">
        <f t="array" aca="1" ref="O35" ca="1">IFERROR(INDEX('Capacity Backing (Hide)'!$A$5:$A$56,COLUMN(G1),1),"")</f>
        <v>44246</v>
      </c>
      <c r="P35" s="111" cm="1">
        <f t="array" aca="1" ref="P35" ca="1">IFERROR(INDEX('Capacity Backing (Hide)'!$A$5:$A$56,COLUMN(H1),1),"")</f>
        <v>44253</v>
      </c>
      <c r="Q35" s="111" cm="1">
        <f t="array" aca="1" ref="Q35" ca="1">IFERROR(INDEX('Capacity Backing (Hide)'!$A$5:$A$56,COLUMN(I1),1),"")</f>
        <v>44260</v>
      </c>
      <c r="R35" s="111" cm="1">
        <f t="array" aca="1" ref="R35" ca="1">IFERROR(INDEX('Capacity Backing (Hide)'!$A$5:$A$56,COLUMN(J1),1),"")</f>
        <v>44267</v>
      </c>
      <c r="S35" s="111" cm="1">
        <f t="array" aca="1" ref="S35" ca="1">IFERROR(INDEX('Capacity Backing (Hide)'!$A$5:$A$56,COLUMN(K1),1),"")</f>
        <v>44274</v>
      </c>
      <c r="T35" s="111" cm="1">
        <f t="array" aca="1" ref="T35" ca="1">IFERROR(INDEX('Capacity Backing (Hide)'!$A$5:$A$56,COLUMN(L1),1),"")</f>
        <v>44281</v>
      </c>
      <c r="U35" s="111" cm="1">
        <f t="array" aca="1" ref="U35" ca="1">IFERROR(INDEX('Capacity Backing (Hide)'!$A$5:$A$56,COLUMN(M1),1),"")</f>
        <v>44288</v>
      </c>
      <c r="V35" s="111" cm="1">
        <f t="array" aca="1" ref="V35" ca="1">IFERROR(INDEX('Capacity Backing (Hide)'!$A$5:$A$56,COLUMN(N1),1),"")</f>
        <v>44295</v>
      </c>
      <c r="W35" s="111" cm="1">
        <f t="array" aca="1" ref="W35" ca="1">IFERROR(INDEX('Capacity Backing (Hide)'!$A$5:$A$56,COLUMN(O1),1),"")</f>
        <v>44302</v>
      </c>
      <c r="X35" s="111" cm="1">
        <f t="array" aca="1" ref="X35" ca="1">IFERROR(INDEX('Capacity Backing (Hide)'!$A$5:$A$56,COLUMN(P1),1),"")</f>
        <v>44309</v>
      </c>
      <c r="Y35" s="111" cm="1">
        <f t="array" aca="1" ref="Y35" ca="1">IFERROR(INDEX('Capacity Backing (Hide)'!$A$5:$A$56,COLUMN(Q1),1),"")</f>
        <v>44316</v>
      </c>
      <c r="Z35" s="111" cm="1">
        <f t="array" aca="1" ref="Z35" ca="1">IFERROR(INDEX('Capacity Backing (Hide)'!$A$5:$A$56,COLUMN(R1),1),"")</f>
        <v>44323</v>
      </c>
      <c r="AA35" s="111" cm="1">
        <f t="array" aca="1" ref="AA35" ca="1">IFERROR(INDEX('Capacity Backing (Hide)'!$A$5:$A$56,COLUMN(S1),1),"")</f>
        <v>44330</v>
      </c>
      <c r="AB35" s="111" cm="1">
        <f t="array" aca="1" ref="AB35" ca="1">IFERROR(INDEX('Capacity Backing (Hide)'!$A$5:$A$56,COLUMN(T1),1),"")</f>
        <v>44337</v>
      </c>
      <c r="AC35" s="111" cm="1">
        <f t="array" aca="1" ref="AC35" ca="1">IFERROR(INDEX('Capacity Backing (Hide)'!$A$5:$A$56,COLUMN(U1),1),"")</f>
        <v>44344</v>
      </c>
      <c r="AD35" s="111" cm="1">
        <f t="array" aca="1" ref="AD35" ca="1">IFERROR(INDEX('Capacity Backing (Hide)'!$A$5:$A$56,COLUMN(V1),1),"")</f>
        <v>44351</v>
      </c>
      <c r="AE35" s="111" cm="1">
        <f t="array" aca="1" ref="AE35" ca="1">IFERROR(INDEX('Capacity Backing (Hide)'!$A$5:$A$56,COLUMN(W1),1),"")</f>
        <v>44358</v>
      </c>
      <c r="AF35" s="111" cm="1">
        <f t="array" aca="1" ref="AF35" ca="1">IFERROR(INDEX('Capacity Backing (Hide)'!$A$5:$A$56,COLUMN(X1),1),"")</f>
        <v>44365</v>
      </c>
      <c r="AG35" s="111" cm="1">
        <f t="array" aca="1" ref="AG35" ca="1">IFERROR(INDEX('Capacity Backing (Hide)'!$A$5:$A$56,COLUMN(Y1),1),"")</f>
        <v>44372</v>
      </c>
      <c r="AH35" s="111" cm="1">
        <f t="array" aca="1" ref="AH35" ca="1">IFERROR(INDEX('Capacity Backing (Hide)'!$A$5:$A$56,COLUMN(Z1),1),"")</f>
        <v>44379</v>
      </c>
      <c r="AI35" s="111" cm="1">
        <f t="array" aca="1" ref="AI35" ca="1">IFERROR(INDEX('Capacity Backing (Hide)'!$A$5:$A$56,COLUMN(AA1),1),"")</f>
        <v>44386</v>
      </c>
      <c r="AJ35" s="111" cm="1">
        <f t="array" aca="1" ref="AJ35" ca="1">IFERROR(INDEX('Capacity Backing (Hide)'!$A$5:$A$56,COLUMN(AB1),1),"")</f>
        <v>44393</v>
      </c>
      <c r="AK35" s="111" cm="1">
        <f t="array" aca="1" ref="AK35" ca="1">IFERROR(INDEX('Capacity Backing (Hide)'!$A$5:$A$56,COLUMN(AC1),1),"")</f>
        <v>44400</v>
      </c>
      <c r="AL35" s="111" cm="1">
        <f t="array" aca="1" ref="AL35" ca="1">IFERROR(INDEX('Capacity Backing (Hide)'!$A$5:$A$56,COLUMN(AD1),1),"")</f>
        <v>44407</v>
      </c>
      <c r="AM35" s="111" cm="1">
        <f t="array" aca="1" ref="AM35" ca="1">IFERROR(INDEX('Capacity Backing (Hide)'!$A$5:$A$56,COLUMN(AE1),1),"")</f>
        <v>44414</v>
      </c>
      <c r="AN35" s="111" cm="1">
        <f t="array" aca="1" ref="AN35" ca="1">IFERROR(INDEX('Capacity Backing (Hide)'!$A$5:$A$56,COLUMN(AF1),1),"")</f>
        <v>44421</v>
      </c>
      <c r="AO35" s="111" cm="1">
        <f t="array" aca="1" ref="AO35" ca="1">IFERROR(INDEX('Capacity Backing (Hide)'!$A$5:$A$56,COLUMN(AG1),1),"")</f>
        <v>44428</v>
      </c>
      <c r="AP35" s="111" cm="1">
        <f t="array" aca="1" ref="AP35" ca="1">IFERROR(INDEX('Capacity Backing (Hide)'!$A$5:$A$56,COLUMN(AH1),1),"")</f>
        <v>44435</v>
      </c>
      <c r="AQ35" s="111" cm="1">
        <f t="array" aca="1" ref="AQ35" ca="1">IFERROR(INDEX('Capacity Backing (Hide)'!$A$5:$A$56,COLUMN(AI1),1),"")</f>
        <v>44442</v>
      </c>
      <c r="AR35" s="111" cm="1">
        <f t="array" aca="1" ref="AR35" ca="1">IFERROR(INDEX('Capacity Backing (Hide)'!$A$5:$A$56,COLUMN(AJ1),1),"")</f>
        <v>44449</v>
      </c>
      <c r="AS35" s="111" cm="1">
        <f t="array" aca="1" ref="AS35" ca="1">IFERROR(INDEX('Capacity Backing (Hide)'!$A$5:$A$56,COLUMN(AK1),1),"")</f>
        <v>44456</v>
      </c>
      <c r="AT35" s="111" cm="1">
        <f t="array" aca="1" ref="AT35" ca="1">IFERROR(INDEX('Capacity Backing (Hide)'!$A$5:$A$56,COLUMN(AL1),1),"")</f>
        <v>44463</v>
      </c>
      <c r="AU35" s="111" cm="1">
        <f t="array" aca="1" ref="AU35" ca="1">IFERROR(INDEX('Capacity Backing (Hide)'!$A$5:$A$56,COLUMN(AM1),1),"")</f>
        <v>44470</v>
      </c>
      <c r="AV35" s="111" cm="1">
        <f t="array" aca="1" ref="AV35" ca="1">IFERROR(INDEX('Capacity Backing (Hide)'!$A$5:$A$56,COLUMN(AN1),1),"")</f>
        <v>44477</v>
      </c>
      <c r="AW35" s="111" cm="1">
        <f t="array" aca="1" ref="AW35" ca="1">IFERROR(INDEX('Capacity Backing (Hide)'!$A$5:$A$56,COLUMN(AO1),1),"")</f>
        <v>44484</v>
      </c>
      <c r="AX35" s="111" cm="1">
        <f t="array" aca="1" ref="AX35" ca="1">IFERROR(INDEX('Capacity Backing (Hide)'!$A$5:$A$56,COLUMN(AP1),1),"")</f>
        <v>44491</v>
      </c>
      <c r="AY35" s="111" cm="1">
        <f t="array" aca="1" ref="AY35" ca="1">IFERROR(INDEX('Capacity Backing (Hide)'!$A$5:$A$56,COLUMN(AQ1),1),"")</f>
        <v>44498</v>
      </c>
      <c r="AZ35" s="111" cm="1">
        <f t="array" aca="1" ref="AZ35" ca="1">IFERROR(INDEX('Capacity Backing (Hide)'!$A$5:$A$56,COLUMN(AR1),1),"")</f>
        <v>44505</v>
      </c>
      <c r="BA35" s="111" cm="1">
        <f t="array" aca="1" ref="BA35" ca="1">IFERROR(INDEX('Capacity Backing (Hide)'!$A$5:$A$56,COLUMN(AS1),1),"")</f>
        <v>44512</v>
      </c>
      <c r="BB35" s="111" cm="1">
        <f t="array" aca="1" ref="BB35" ca="1">IFERROR(INDEX('Capacity Backing (Hide)'!$A$5:$A$56,COLUMN(AT1),1),"")</f>
        <v>44519</v>
      </c>
      <c r="BC35" s="111" cm="1">
        <f t="array" aca="1" ref="BC35" ca="1">IFERROR(INDEX('Capacity Backing (Hide)'!$A$5:$A$56,COLUMN(AU1),1),"")</f>
        <v>44526</v>
      </c>
      <c r="BD35" s="111" cm="1">
        <f t="array" aca="1" ref="BD35" ca="1">IFERROR(INDEX('Capacity Backing (Hide)'!$A$5:$A$56,COLUMN(AV1),1),"")</f>
        <v>44533</v>
      </c>
      <c r="BE35" s="111" cm="1">
        <f t="array" aca="1" ref="BE35" ca="1">IFERROR(INDEX('Capacity Backing (Hide)'!$A$5:$A$56,COLUMN(AW1),1),"")</f>
        <v>44540</v>
      </c>
      <c r="BF35" s="111" cm="1">
        <f t="array" aca="1" ref="BF35" ca="1">IFERROR(INDEX('Capacity Backing (Hide)'!$A$5:$A$56,COLUMN(AX1),1),"")</f>
        <v>44547</v>
      </c>
      <c r="BG35" s="111" cm="1">
        <f t="array" aca="1" ref="BG35" ca="1">IFERROR(INDEX('Capacity Backing (Hide)'!$A$5:$A$56,COLUMN(AY1),1),"")</f>
        <v>44554</v>
      </c>
      <c r="BH35" s="112" cm="1">
        <f t="array" aca="1" ref="BH35" ca="1">IFERROR(INDEX('Capacity Backing (Hide)'!$A$5:$A$56,COLUMN(AZ1),1),"")</f>
        <v>44561</v>
      </c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</row>
    <row r="36" spans="1:71" x14ac:dyDescent="0.35">
      <c r="B36" t="str">
        <f>IF(Capacity!B10="","",Capacity!B10)</f>
        <v/>
      </c>
      <c r="C36" s="29" t="str">
        <f>IF(Capacity!S10="","",Capacity!S10)</f>
        <v/>
      </c>
      <c r="D36" s="113" t="str">
        <f>IF(C36="","",Capacity!T10)</f>
        <v/>
      </c>
      <c r="E36" s="29" t="str">
        <f>IF(B36="","",IF(COUNTBLANK($I36:$BH36)=52,52,COUNTA($I$36:$BH$36)))</f>
        <v/>
      </c>
      <c r="F36" s="113" t="str">
        <f>IF(E36&gt;C36,Capacity!U10/'Capacity Summary'!E36,IF(Capacity!T10=0,"",Capacity!T10))</f>
        <v/>
      </c>
      <c r="G36" s="113" t="str">
        <f>IFERROR(INDEX('Capacity Backing (Hide)'!$B$57:$CW$57,1,MATCH('Capacity Summary'!$B36,'Capacity Backing (Hide)'!$B$2:$CW$2,0)),"")</f>
        <v/>
      </c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</row>
    <row r="37" spans="1:71" x14ac:dyDescent="0.35">
      <c r="B37" t="str">
        <f>IF(Capacity!B11="","",Capacity!B11)</f>
        <v/>
      </c>
      <c r="C37" s="29" t="str">
        <f>IF(Capacity!S11="","",Capacity!S11)</f>
        <v/>
      </c>
      <c r="D37" s="113" t="str">
        <f>IF(C37="","",Capacity!T11)</f>
        <v/>
      </c>
      <c r="E37" s="29" t="str">
        <f>IF(B37="","",IF(COUNTBLANK($I37:$BH37)=52,52,COUNTA(I37:BH37)))</f>
        <v/>
      </c>
      <c r="F37" s="113" t="str">
        <f>IF(E37&gt;C37,Capacity!U11/'Capacity Summary'!E37,IF(Capacity!T11=0,"",Capacity!T11))</f>
        <v/>
      </c>
      <c r="G37" s="113" t="str">
        <f>IFERROR(INDEX('Capacity Backing (Hide)'!$B$57:$CW$57,1,MATCH('Capacity Summary'!$B37,'Capacity Backing (Hide)'!$B$2:$CW$2,0)),"")</f>
        <v/>
      </c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</row>
    <row r="38" spans="1:71" x14ac:dyDescent="0.35">
      <c r="B38" t="str">
        <f>IF(Capacity!B12="","",Capacity!B12)</f>
        <v/>
      </c>
      <c r="C38" s="29" t="str">
        <f>IF(Capacity!S12="","",Capacity!S12)</f>
        <v/>
      </c>
      <c r="D38" s="113" t="str">
        <f>IF(C38="","",Capacity!T12)</f>
        <v/>
      </c>
      <c r="E38" s="29" t="str">
        <f t="shared" ref="E38:E101" si="0">IF(B38="","",IF(COUNTBLANK($I38:$BH38)=52,52,COUNTA(I38:BH38)))</f>
        <v/>
      </c>
      <c r="F38" s="113" t="str">
        <f>IF(E38&gt;C38,Capacity!U12/'Capacity Summary'!E38,IF(Capacity!T12=0,"",Capacity!T12))</f>
        <v/>
      </c>
      <c r="G38" s="113" t="str">
        <f>IFERROR(INDEX('Capacity Backing (Hide)'!$B$57:$CW$57,1,MATCH('Capacity Summary'!$B38,'Capacity Backing (Hide)'!$B$2:$CW$2,0)),"")</f>
        <v/>
      </c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</row>
    <row r="39" spans="1:71" x14ac:dyDescent="0.35">
      <c r="B39" t="str">
        <f>IF(Capacity!B13="","",Capacity!B13)</f>
        <v/>
      </c>
      <c r="C39" s="29" t="str">
        <f>IF(Capacity!S13="","",Capacity!S13)</f>
        <v/>
      </c>
      <c r="D39" s="113" t="str">
        <f>IF(C39="","",Capacity!T13)</f>
        <v/>
      </c>
      <c r="E39" s="29" t="str">
        <f t="shared" si="0"/>
        <v/>
      </c>
      <c r="F39" s="113" t="str">
        <f>IF(E39&gt;C39,Capacity!U13/'Capacity Summary'!E39,IF(Capacity!T13=0,"",Capacity!T13))</f>
        <v/>
      </c>
      <c r="G39" s="113" t="str">
        <f>IFERROR(INDEX('Capacity Backing (Hide)'!$B$57:$CW$57,1,MATCH('Capacity Summary'!$B39,'Capacity Backing (Hide)'!$B$2:$CW$2,0)),"")</f>
        <v/>
      </c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</row>
    <row r="40" spans="1:71" x14ac:dyDescent="0.35">
      <c r="B40" t="str">
        <f>IF(Capacity!B14="","",Capacity!B14)</f>
        <v/>
      </c>
      <c r="C40" s="29" t="str">
        <f>IF(Capacity!S14="","",Capacity!S14)</f>
        <v/>
      </c>
      <c r="D40" s="113" t="str">
        <f>IF(C40="","",Capacity!T14)</f>
        <v/>
      </c>
      <c r="E40" s="29" t="str">
        <f t="shared" si="0"/>
        <v/>
      </c>
      <c r="F40" s="113" t="str">
        <f>IF(E40&gt;C40,Capacity!U14/'Capacity Summary'!E40,IF(Capacity!T14=0,"",Capacity!T14))</f>
        <v/>
      </c>
      <c r="G40" s="113" t="str">
        <f>IFERROR(INDEX('Capacity Backing (Hide)'!$B$57:$CW$57,1,MATCH('Capacity Summary'!$B40,'Capacity Backing (Hide)'!$B$2:$CW$2,0)),"")</f>
        <v/>
      </c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</row>
    <row r="41" spans="1:71" x14ac:dyDescent="0.35">
      <c r="B41" t="str">
        <f>IF(Capacity!B15="","",Capacity!B15)</f>
        <v/>
      </c>
      <c r="C41" s="29" t="str">
        <f>IF(Capacity!S15="","",Capacity!S15)</f>
        <v/>
      </c>
      <c r="D41" s="113" t="str">
        <f>IF(C41="","",Capacity!T15)</f>
        <v/>
      </c>
      <c r="E41" s="29" t="str">
        <f t="shared" si="0"/>
        <v/>
      </c>
      <c r="F41" s="113" t="str">
        <f>IF(E41&gt;C41,Capacity!U15/'Capacity Summary'!E41,IF(Capacity!T15=0,"",Capacity!T15))</f>
        <v/>
      </c>
      <c r="G41" s="113" t="str">
        <f>IFERROR(INDEX('Capacity Backing (Hide)'!$B$57:$CW$57,1,MATCH('Capacity Summary'!$B41,'Capacity Backing (Hide)'!$B$2:$CW$2,0)),"")</f>
        <v/>
      </c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</row>
    <row r="42" spans="1:71" x14ac:dyDescent="0.35">
      <c r="B42" t="str">
        <f>IF(Capacity!B16="","",Capacity!B16)</f>
        <v/>
      </c>
      <c r="C42" s="29" t="str">
        <f>IF(Capacity!S16="","",Capacity!S16)</f>
        <v/>
      </c>
      <c r="D42" s="113" t="str">
        <f>IF(C42="","",Capacity!T16)</f>
        <v/>
      </c>
      <c r="E42" s="29" t="str">
        <f t="shared" si="0"/>
        <v/>
      </c>
      <c r="F42" s="113" t="str">
        <f>IF(E42&gt;C42,Capacity!U16/'Capacity Summary'!E42,IF(Capacity!T16=0,"",Capacity!T16))</f>
        <v/>
      </c>
      <c r="G42" s="113" t="str">
        <f>IFERROR(INDEX('Capacity Backing (Hide)'!$B$57:$CW$57,1,MATCH('Capacity Summary'!$B42,'Capacity Backing (Hide)'!$B$2:$CW$2,0)),"")</f>
        <v/>
      </c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</row>
    <row r="43" spans="1:71" x14ac:dyDescent="0.35">
      <c r="B43" t="str">
        <f>IF(Capacity!B17="","",Capacity!B17)</f>
        <v/>
      </c>
      <c r="C43" s="29" t="str">
        <f>IF(Capacity!S17="","",Capacity!S17)</f>
        <v/>
      </c>
      <c r="D43" s="113" t="str">
        <f>IF(C43="","",Capacity!T17)</f>
        <v/>
      </c>
      <c r="E43" s="29" t="str">
        <f t="shared" si="0"/>
        <v/>
      </c>
      <c r="F43" s="113" t="str">
        <f>IF(E43&gt;C43,Capacity!U17/'Capacity Summary'!E43,IF(Capacity!T17=0,"",Capacity!T17))</f>
        <v/>
      </c>
      <c r="G43" s="113" t="str">
        <f>IFERROR(INDEX('Capacity Backing (Hide)'!$B$57:$CW$57,1,MATCH('Capacity Summary'!$B43,'Capacity Backing (Hide)'!$B$2:$CW$2,0)),"")</f>
        <v/>
      </c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</row>
    <row r="44" spans="1:71" x14ac:dyDescent="0.35">
      <c r="B44" t="str">
        <f>IF(Capacity!B18="","",Capacity!B18)</f>
        <v/>
      </c>
      <c r="C44" s="29" t="str">
        <f>IF(Capacity!S18="","",Capacity!S18)</f>
        <v/>
      </c>
      <c r="D44" s="113" t="str">
        <f>IF(C44="","",Capacity!T18)</f>
        <v/>
      </c>
      <c r="E44" s="29" t="str">
        <f t="shared" si="0"/>
        <v/>
      </c>
      <c r="F44" s="113" t="str">
        <f>IF(E44&gt;C44,Capacity!U18/'Capacity Summary'!E44,IF(Capacity!T18=0,"",Capacity!T18))</f>
        <v/>
      </c>
      <c r="G44" s="113" t="str">
        <f>IFERROR(INDEX('Capacity Backing (Hide)'!$B$57:$CW$57,1,MATCH('Capacity Summary'!$B44,'Capacity Backing (Hide)'!$B$2:$CW$2,0)),"")</f>
        <v/>
      </c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</row>
    <row r="45" spans="1:71" x14ac:dyDescent="0.35">
      <c r="B45" t="str">
        <f>IF(Capacity!B19="","",Capacity!B19)</f>
        <v/>
      </c>
      <c r="C45" s="29" t="str">
        <f>IF(Capacity!S19="","",Capacity!S19)</f>
        <v/>
      </c>
      <c r="D45" s="113" t="str">
        <f>IF(C45="","",Capacity!T19)</f>
        <v/>
      </c>
      <c r="E45" s="29" t="str">
        <f t="shared" si="0"/>
        <v/>
      </c>
      <c r="F45" s="113" t="str">
        <f>IF(E45&gt;C45,Capacity!U19/'Capacity Summary'!E45,IF(Capacity!T19=0,"",Capacity!T19))</f>
        <v/>
      </c>
      <c r="G45" s="113" t="str">
        <f>IFERROR(INDEX('Capacity Backing (Hide)'!$B$57:$CW$57,1,MATCH('Capacity Summary'!$B45,'Capacity Backing (Hide)'!$B$2:$CW$2,0)),"")</f>
        <v/>
      </c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</row>
    <row r="46" spans="1:71" x14ac:dyDescent="0.35">
      <c r="B46" t="str">
        <f>IF(Capacity!B20="","",Capacity!B20)</f>
        <v/>
      </c>
      <c r="C46" s="29" t="str">
        <f>IF(Capacity!S20="","",Capacity!S20)</f>
        <v/>
      </c>
      <c r="D46" s="113" t="str">
        <f>IF(C46="","",Capacity!T20)</f>
        <v/>
      </c>
      <c r="E46" s="29" t="str">
        <f t="shared" si="0"/>
        <v/>
      </c>
      <c r="F46" s="113" t="str">
        <f>IF(E46&gt;C46,Capacity!U20/'Capacity Summary'!E46,IF(Capacity!T20=0,"",Capacity!T20))</f>
        <v/>
      </c>
      <c r="G46" s="113" t="str">
        <f>IFERROR(INDEX('Capacity Backing (Hide)'!$B$57:$CW$57,1,MATCH('Capacity Summary'!$B46,'Capacity Backing (Hide)'!$B$2:$CW$2,0)),"")</f>
        <v/>
      </c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</row>
    <row r="47" spans="1:71" x14ac:dyDescent="0.35">
      <c r="B47" t="str">
        <f>IF(Capacity!B21="","",Capacity!B21)</f>
        <v/>
      </c>
      <c r="C47" s="29" t="str">
        <f>IF(Capacity!S21="","",Capacity!S21)</f>
        <v/>
      </c>
      <c r="D47" s="113" t="str">
        <f>IF(C47="","",Capacity!T21)</f>
        <v/>
      </c>
      <c r="E47" s="29" t="str">
        <f t="shared" si="0"/>
        <v/>
      </c>
      <c r="F47" s="113" t="str">
        <f>IF(E47&gt;C47,Capacity!U21/'Capacity Summary'!E47,IF(Capacity!T21=0,"",Capacity!T21))</f>
        <v/>
      </c>
      <c r="G47" s="113" t="str">
        <f>IFERROR(INDEX('Capacity Backing (Hide)'!$B$57:$CW$57,1,MATCH('Capacity Summary'!$B47,'Capacity Backing (Hide)'!$B$2:$CW$2,0)),"")</f>
        <v/>
      </c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</row>
    <row r="48" spans="1:71" x14ac:dyDescent="0.35">
      <c r="B48" t="str">
        <f>IF(Capacity!B22="","",Capacity!B22)</f>
        <v/>
      </c>
      <c r="C48" s="29" t="str">
        <f>IF(Capacity!S22="","",Capacity!S22)</f>
        <v/>
      </c>
      <c r="D48" s="113" t="str">
        <f>IF(C48="","",Capacity!T22)</f>
        <v/>
      </c>
      <c r="E48" s="29" t="str">
        <f t="shared" si="0"/>
        <v/>
      </c>
      <c r="F48" s="113" t="str">
        <f>IF(E48&gt;C48,Capacity!U22/'Capacity Summary'!E48,IF(Capacity!T22=0,"",Capacity!T22))</f>
        <v/>
      </c>
      <c r="G48" s="113" t="str">
        <f>IFERROR(INDEX('Capacity Backing (Hide)'!$B$57:$CW$57,1,MATCH('Capacity Summary'!$B48,'Capacity Backing (Hide)'!$B$2:$CW$2,0)),"")</f>
        <v/>
      </c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</row>
    <row r="49" spans="2:60" x14ac:dyDescent="0.35">
      <c r="B49" t="str">
        <f>IF(Capacity!B23="","",Capacity!B23)</f>
        <v/>
      </c>
      <c r="C49" s="29" t="str">
        <f>IF(Capacity!S23="","",Capacity!S23)</f>
        <v/>
      </c>
      <c r="D49" s="113" t="str">
        <f>IF(C49="","",Capacity!T23)</f>
        <v/>
      </c>
      <c r="E49" s="29" t="str">
        <f t="shared" si="0"/>
        <v/>
      </c>
      <c r="F49" s="113" t="str">
        <f>IF(E49&gt;C49,Capacity!U23/'Capacity Summary'!E49,IF(Capacity!T23=0,"",Capacity!T23))</f>
        <v/>
      </c>
      <c r="G49" s="113" t="str">
        <f>IFERROR(INDEX('Capacity Backing (Hide)'!$B$57:$CW$57,1,MATCH('Capacity Summary'!$B49,'Capacity Backing (Hide)'!$B$2:$CW$2,0)),"")</f>
        <v/>
      </c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</row>
    <row r="50" spans="2:60" x14ac:dyDescent="0.35">
      <c r="B50" t="str">
        <f>IF(Capacity!B24="","",Capacity!B24)</f>
        <v/>
      </c>
      <c r="C50" s="29" t="str">
        <f>IF(Capacity!S24="","",Capacity!S24)</f>
        <v/>
      </c>
      <c r="D50" s="113" t="str">
        <f>IF(C50="","",Capacity!T24)</f>
        <v/>
      </c>
      <c r="E50" s="29" t="str">
        <f t="shared" si="0"/>
        <v/>
      </c>
      <c r="F50" s="113" t="str">
        <f>IF(E50&gt;C50,Capacity!U24/'Capacity Summary'!E50,IF(Capacity!T24=0,"",Capacity!T24))</f>
        <v/>
      </c>
      <c r="G50" s="113" t="str">
        <f>IFERROR(INDEX('Capacity Backing (Hide)'!$B$57:$CW$57,1,MATCH('Capacity Summary'!$B50,'Capacity Backing (Hide)'!$B$2:$CW$2,0)),"")</f>
        <v/>
      </c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</row>
    <row r="51" spans="2:60" x14ac:dyDescent="0.35">
      <c r="B51" t="str">
        <f>IF(Capacity!B25="","",Capacity!B25)</f>
        <v/>
      </c>
      <c r="C51" s="29" t="str">
        <f>IF(Capacity!S25="","",Capacity!S25)</f>
        <v/>
      </c>
      <c r="D51" s="113" t="str">
        <f>IF(C51="","",Capacity!T25)</f>
        <v/>
      </c>
      <c r="E51" s="29" t="str">
        <f t="shared" si="0"/>
        <v/>
      </c>
      <c r="F51" s="113" t="str">
        <f>IF(E51&gt;C51,Capacity!U25/'Capacity Summary'!E51,IF(Capacity!T25=0,"",Capacity!T25))</f>
        <v/>
      </c>
      <c r="G51" s="113" t="str">
        <f>IFERROR(INDEX('Capacity Backing (Hide)'!$B$57:$CW$57,1,MATCH('Capacity Summary'!$B51,'Capacity Backing (Hide)'!$B$2:$CW$2,0)),"")</f>
        <v/>
      </c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</row>
    <row r="52" spans="2:60" x14ac:dyDescent="0.35">
      <c r="B52" t="str">
        <f>IF(Capacity!B26="","",Capacity!B26)</f>
        <v/>
      </c>
      <c r="C52" s="29" t="str">
        <f>IF(Capacity!S26="","",Capacity!S26)</f>
        <v/>
      </c>
      <c r="D52" s="113" t="str">
        <f>IF(C52="","",Capacity!T26)</f>
        <v/>
      </c>
      <c r="E52" s="29" t="str">
        <f t="shared" si="0"/>
        <v/>
      </c>
      <c r="F52" s="113" t="str">
        <f>IF(E52&gt;C52,Capacity!U26/'Capacity Summary'!E52,IF(Capacity!T26=0,"",Capacity!T26))</f>
        <v/>
      </c>
      <c r="G52" s="113" t="str">
        <f>IFERROR(INDEX('Capacity Backing (Hide)'!$B$57:$CW$57,1,MATCH('Capacity Summary'!$B52,'Capacity Backing (Hide)'!$B$2:$CW$2,0)),"")</f>
        <v/>
      </c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</row>
    <row r="53" spans="2:60" x14ac:dyDescent="0.35">
      <c r="B53" t="str">
        <f>IF(Capacity!B27="","",Capacity!B27)</f>
        <v/>
      </c>
      <c r="C53" s="29" t="str">
        <f>IF(Capacity!S27="","",Capacity!S27)</f>
        <v/>
      </c>
      <c r="D53" s="113" t="str">
        <f>IF(C53="","",Capacity!T27)</f>
        <v/>
      </c>
      <c r="E53" s="29" t="str">
        <f t="shared" si="0"/>
        <v/>
      </c>
      <c r="F53" s="113" t="str">
        <f>IF(E53&gt;C53,Capacity!U27/'Capacity Summary'!E53,IF(Capacity!T27=0,"",Capacity!T27))</f>
        <v/>
      </c>
      <c r="G53" s="113" t="str">
        <f>IFERROR(INDEX('Capacity Backing (Hide)'!$B$57:$CW$57,1,MATCH('Capacity Summary'!$B53,'Capacity Backing (Hide)'!$B$2:$CW$2,0)),"")</f>
        <v/>
      </c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</row>
    <row r="54" spans="2:60" x14ac:dyDescent="0.35">
      <c r="B54" t="str">
        <f>IF(Capacity!B28="","",Capacity!B28)</f>
        <v/>
      </c>
      <c r="C54" s="29" t="str">
        <f>IF(Capacity!S28="","",Capacity!S28)</f>
        <v/>
      </c>
      <c r="D54" s="113" t="str">
        <f>IF(C54="","",Capacity!T28)</f>
        <v/>
      </c>
      <c r="E54" s="29" t="str">
        <f t="shared" si="0"/>
        <v/>
      </c>
      <c r="F54" s="113" t="str">
        <f>IF(E54&gt;C54,Capacity!U28/'Capacity Summary'!E54,IF(Capacity!T28=0,"",Capacity!T28))</f>
        <v/>
      </c>
      <c r="G54" s="113" t="str">
        <f>IFERROR(INDEX('Capacity Backing (Hide)'!$B$57:$CW$57,1,MATCH('Capacity Summary'!$B54,'Capacity Backing (Hide)'!$B$2:$CW$2,0)),"")</f>
        <v/>
      </c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</row>
    <row r="55" spans="2:60" x14ac:dyDescent="0.35">
      <c r="B55" t="str">
        <f>IF(Capacity!B29="","",Capacity!B29)</f>
        <v/>
      </c>
      <c r="C55" s="29" t="str">
        <f>IF(Capacity!S29="","",Capacity!S29)</f>
        <v/>
      </c>
      <c r="D55" s="113" t="str">
        <f>IF(C55="","",Capacity!T29)</f>
        <v/>
      </c>
      <c r="E55" s="29" t="str">
        <f t="shared" si="0"/>
        <v/>
      </c>
      <c r="F55" s="113" t="str">
        <f>IF(E55&gt;C55,Capacity!U29/'Capacity Summary'!E55,IF(Capacity!T29=0,"",Capacity!T29))</f>
        <v/>
      </c>
      <c r="G55" s="113" t="str">
        <f>IFERROR(INDEX('Capacity Backing (Hide)'!$B$57:$CW$57,1,MATCH('Capacity Summary'!$B55,'Capacity Backing (Hide)'!$B$2:$CW$2,0)),"")</f>
        <v/>
      </c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</row>
    <row r="56" spans="2:60" x14ac:dyDescent="0.35">
      <c r="B56" t="str">
        <f>IF(Capacity!B30="","",Capacity!B30)</f>
        <v/>
      </c>
      <c r="C56" s="29" t="str">
        <f>IF(Capacity!S30="","",Capacity!S30)</f>
        <v/>
      </c>
      <c r="D56" s="113" t="str">
        <f>IF(C56="","",Capacity!T30)</f>
        <v/>
      </c>
      <c r="E56" s="29" t="str">
        <f t="shared" si="0"/>
        <v/>
      </c>
      <c r="F56" s="113" t="str">
        <f>IF(E56&gt;C56,Capacity!U30/'Capacity Summary'!E56,IF(Capacity!T30=0,"",Capacity!T30))</f>
        <v/>
      </c>
      <c r="G56" s="113" t="str">
        <f>IFERROR(INDEX('Capacity Backing (Hide)'!$B$57:$CW$57,1,MATCH('Capacity Summary'!$B56,'Capacity Backing (Hide)'!$B$2:$CW$2,0)),"")</f>
        <v/>
      </c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</row>
    <row r="57" spans="2:60" x14ac:dyDescent="0.35">
      <c r="B57" t="str">
        <f>IF(Capacity!B31="","",Capacity!B31)</f>
        <v/>
      </c>
      <c r="C57" s="29" t="str">
        <f>IF(Capacity!S31="","",Capacity!S31)</f>
        <v/>
      </c>
      <c r="D57" s="113" t="str">
        <f>IF(C57="","",Capacity!T31)</f>
        <v/>
      </c>
      <c r="E57" s="29" t="str">
        <f t="shared" si="0"/>
        <v/>
      </c>
      <c r="F57" s="113" t="str">
        <f>IF(E57&gt;C57,Capacity!U31/'Capacity Summary'!E57,IF(Capacity!T31=0,"",Capacity!T31))</f>
        <v/>
      </c>
      <c r="G57" s="113" t="str">
        <f>IFERROR(INDEX('Capacity Backing (Hide)'!$B$57:$CW$57,1,MATCH('Capacity Summary'!$B57,'Capacity Backing (Hide)'!$B$2:$CW$2,0)),"")</f>
        <v/>
      </c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</row>
    <row r="58" spans="2:60" x14ac:dyDescent="0.35">
      <c r="B58" t="str">
        <f>IF(Capacity!B32="","",Capacity!B32)</f>
        <v/>
      </c>
      <c r="C58" s="29" t="str">
        <f>IF(Capacity!S32="","",Capacity!S32)</f>
        <v/>
      </c>
      <c r="D58" s="113" t="str">
        <f>IF(C58="","",Capacity!T32)</f>
        <v/>
      </c>
      <c r="E58" s="29" t="str">
        <f t="shared" si="0"/>
        <v/>
      </c>
      <c r="F58" s="113" t="str">
        <f>IF(E58&gt;C58,Capacity!U32/'Capacity Summary'!E58,IF(Capacity!T32=0,"",Capacity!T32))</f>
        <v/>
      </c>
      <c r="G58" s="113" t="str">
        <f>IFERROR(INDEX('Capacity Backing (Hide)'!$B$57:$CW$57,1,MATCH('Capacity Summary'!$B58,'Capacity Backing (Hide)'!$B$2:$CW$2,0)),"")</f>
        <v/>
      </c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</row>
    <row r="59" spans="2:60" x14ac:dyDescent="0.35">
      <c r="B59" t="str">
        <f>IF(Capacity!B33="","",Capacity!B33)</f>
        <v/>
      </c>
      <c r="C59" s="29" t="str">
        <f>IF(Capacity!S33="","",Capacity!S33)</f>
        <v/>
      </c>
      <c r="D59" s="113" t="str">
        <f>IF(C59="","",Capacity!T33)</f>
        <v/>
      </c>
      <c r="E59" s="29" t="str">
        <f t="shared" si="0"/>
        <v/>
      </c>
      <c r="F59" s="113" t="str">
        <f>IF(E59&gt;C59,Capacity!U33/'Capacity Summary'!E59,IF(Capacity!T33=0,"",Capacity!T33))</f>
        <v/>
      </c>
      <c r="G59" s="113" t="str">
        <f>IFERROR(INDEX('Capacity Backing (Hide)'!$B$57:$CW$57,1,MATCH('Capacity Summary'!$B59,'Capacity Backing (Hide)'!$B$2:$CW$2,0)),"")</f>
        <v/>
      </c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</row>
    <row r="60" spans="2:60" x14ac:dyDescent="0.35">
      <c r="B60" t="str">
        <f>IF(Capacity!B34="","",Capacity!B34)</f>
        <v/>
      </c>
      <c r="C60" s="29" t="str">
        <f>IF(Capacity!S34="","",Capacity!S34)</f>
        <v/>
      </c>
      <c r="D60" s="113" t="str">
        <f>IF(C60="","",Capacity!T34)</f>
        <v/>
      </c>
      <c r="E60" s="29" t="str">
        <f t="shared" si="0"/>
        <v/>
      </c>
      <c r="F60" s="113" t="str">
        <f>IF(E60&gt;C60,Capacity!U34/'Capacity Summary'!E60,IF(Capacity!T34=0,"",Capacity!T34))</f>
        <v/>
      </c>
      <c r="G60" s="113" t="str">
        <f>IFERROR(INDEX('Capacity Backing (Hide)'!$B$57:$CW$57,1,MATCH('Capacity Summary'!$B60,'Capacity Backing (Hide)'!$B$2:$CW$2,0)),"")</f>
        <v/>
      </c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</row>
    <row r="61" spans="2:60" x14ac:dyDescent="0.35">
      <c r="B61" t="str">
        <f>IF(Capacity!B35="","",Capacity!B35)</f>
        <v/>
      </c>
      <c r="C61" s="29" t="str">
        <f>IF(Capacity!S35="","",Capacity!S35)</f>
        <v/>
      </c>
      <c r="D61" s="113" t="str">
        <f>IF(C61="","",Capacity!T35)</f>
        <v/>
      </c>
      <c r="E61" s="29" t="str">
        <f t="shared" si="0"/>
        <v/>
      </c>
      <c r="F61" s="113" t="str">
        <f>IF(E61&gt;C61,Capacity!U35/'Capacity Summary'!E61,IF(Capacity!T35=0,"",Capacity!T35))</f>
        <v/>
      </c>
      <c r="G61" s="113" t="str">
        <f>IFERROR(INDEX('Capacity Backing (Hide)'!$B$57:$CW$57,1,MATCH('Capacity Summary'!$B61,'Capacity Backing (Hide)'!$B$2:$CW$2,0)),"")</f>
        <v/>
      </c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</row>
    <row r="62" spans="2:60" x14ac:dyDescent="0.35">
      <c r="B62" t="str">
        <f>IF(Capacity!B36="","",Capacity!B36)</f>
        <v/>
      </c>
      <c r="C62" s="29" t="str">
        <f>IF(Capacity!S36="","",Capacity!S36)</f>
        <v/>
      </c>
      <c r="D62" s="113" t="str">
        <f>IF(C62="","",Capacity!T36)</f>
        <v/>
      </c>
      <c r="E62" s="29" t="str">
        <f t="shared" si="0"/>
        <v/>
      </c>
      <c r="F62" s="113" t="str">
        <f>IF(E62&gt;C62,Capacity!U36/'Capacity Summary'!E62,IF(Capacity!T36=0,"",Capacity!T36))</f>
        <v/>
      </c>
      <c r="G62" s="113" t="str">
        <f>IFERROR(INDEX('Capacity Backing (Hide)'!$B$57:$CW$57,1,MATCH('Capacity Summary'!$B62,'Capacity Backing (Hide)'!$B$2:$CW$2,0)),"")</f>
        <v/>
      </c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</row>
    <row r="63" spans="2:60" x14ac:dyDescent="0.35">
      <c r="B63" t="str">
        <f>IF(Capacity!B37="","",Capacity!B37)</f>
        <v/>
      </c>
      <c r="C63" s="29" t="str">
        <f>IF(Capacity!S37="","",Capacity!S37)</f>
        <v/>
      </c>
      <c r="D63" s="113" t="str">
        <f>IF(C63="","",Capacity!T37)</f>
        <v/>
      </c>
      <c r="E63" s="29" t="str">
        <f t="shared" si="0"/>
        <v/>
      </c>
      <c r="F63" s="113" t="str">
        <f>IF(E63&gt;C63,Capacity!U37/'Capacity Summary'!E63,IF(Capacity!T37=0,"",Capacity!T37))</f>
        <v/>
      </c>
      <c r="G63" s="113" t="str">
        <f>IFERROR(INDEX('Capacity Backing (Hide)'!$B$57:$CW$57,1,MATCH('Capacity Summary'!$B63,'Capacity Backing (Hide)'!$B$2:$CW$2,0)),"")</f>
        <v/>
      </c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</row>
    <row r="64" spans="2:60" x14ac:dyDescent="0.35">
      <c r="B64" t="str">
        <f>IF(Capacity!B38="","",Capacity!B38)</f>
        <v/>
      </c>
      <c r="C64" s="29" t="str">
        <f>IF(Capacity!S38="","",Capacity!S38)</f>
        <v/>
      </c>
      <c r="D64" s="113" t="str">
        <f>IF(C64="","",Capacity!T38)</f>
        <v/>
      </c>
      <c r="E64" s="29" t="str">
        <f t="shared" si="0"/>
        <v/>
      </c>
      <c r="F64" s="113" t="str">
        <f>IF(E64&gt;C64,Capacity!U38/'Capacity Summary'!E64,IF(Capacity!T38=0,"",Capacity!T38))</f>
        <v/>
      </c>
      <c r="G64" s="113" t="str">
        <f>IFERROR(INDEX('Capacity Backing (Hide)'!$B$57:$CW$57,1,MATCH('Capacity Summary'!$B64,'Capacity Backing (Hide)'!$B$2:$CW$2,0)),"")</f>
        <v/>
      </c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</row>
    <row r="65" spans="2:60" x14ac:dyDescent="0.35">
      <c r="B65" t="str">
        <f>IF(Capacity!B39="","",Capacity!B39)</f>
        <v/>
      </c>
      <c r="C65" s="29" t="str">
        <f>IF(Capacity!S39="","",Capacity!S39)</f>
        <v/>
      </c>
      <c r="D65" s="113" t="str">
        <f>IF(C65="","",Capacity!T39)</f>
        <v/>
      </c>
      <c r="E65" s="29" t="str">
        <f t="shared" si="0"/>
        <v/>
      </c>
      <c r="F65" s="113" t="str">
        <f>IF(E65&gt;C65,Capacity!U39/'Capacity Summary'!E65,IF(Capacity!T39=0,"",Capacity!T39))</f>
        <v/>
      </c>
      <c r="G65" s="113" t="str">
        <f>IFERROR(INDEX('Capacity Backing (Hide)'!$B$57:$CW$57,1,MATCH('Capacity Summary'!$B65,'Capacity Backing (Hide)'!$B$2:$CW$2,0)),"")</f>
        <v/>
      </c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</row>
    <row r="66" spans="2:60" x14ac:dyDescent="0.35">
      <c r="B66" t="str">
        <f>IF(Capacity!B40="","",Capacity!B40)</f>
        <v/>
      </c>
      <c r="C66" s="29" t="str">
        <f>IF(Capacity!S40="","",Capacity!S40)</f>
        <v/>
      </c>
      <c r="D66" s="113" t="str">
        <f>IF(C66="","",Capacity!T40)</f>
        <v/>
      </c>
      <c r="E66" s="29" t="str">
        <f t="shared" si="0"/>
        <v/>
      </c>
      <c r="F66" s="113" t="str">
        <f>IF(E66&gt;C66,Capacity!U40/'Capacity Summary'!E66,IF(Capacity!T40=0,"",Capacity!T40))</f>
        <v/>
      </c>
      <c r="G66" s="113" t="str">
        <f>IFERROR(INDEX('Capacity Backing (Hide)'!$B$57:$CW$57,1,MATCH('Capacity Summary'!$B66,'Capacity Backing (Hide)'!$B$2:$CW$2,0)),"")</f>
        <v/>
      </c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</row>
    <row r="67" spans="2:60" x14ac:dyDescent="0.35">
      <c r="B67" t="str">
        <f>IF(Capacity!B41="","",Capacity!B41)</f>
        <v/>
      </c>
      <c r="C67" s="29" t="str">
        <f>IF(Capacity!S41="","",Capacity!S41)</f>
        <v/>
      </c>
      <c r="D67" s="113" t="str">
        <f>IF(C67="","",Capacity!T41)</f>
        <v/>
      </c>
      <c r="E67" s="29" t="str">
        <f t="shared" si="0"/>
        <v/>
      </c>
      <c r="F67" s="113" t="str">
        <f>IF(E67&gt;C67,Capacity!U41/'Capacity Summary'!E67,IF(Capacity!T41=0,"",Capacity!T41))</f>
        <v/>
      </c>
      <c r="G67" s="113" t="str">
        <f>IFERROR(INDEX('Capacity Backing (Hide)'!$B$57:$CW$57,1,MATCH('Capacity Summary'!$B67,'Capacity Backing (Hide)'!$B$2:$CW$2,0)),"")</f>
        <v/>
      </c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</row>
    <row r="68" spans="2:60" x14ac:dyDescent="0.35">
      <c r="B68" t="str">
        <f>IF(Capacity!B42="","",Capacity!B42)</f>
        <v/>
      </c>
      <c r="C68" s="29" t="str">
        <f>IF(Capacity!S42="","",Capacity!S42)</f>
        <v/>
      </c>
      <c r="D68" s="113" t="str">
        <f>IF(C68="","",Capacity!T42)</f>
        <v/>
      </c>
      <c r="E68" s="29" t="str">
        <f t="shared" si="0"/>
        <v/>
      </c>
      <c r="F68" s="113" t="str">
        <f>IF(E68&gt;C68,Capacity!U42/'Capacity Summary'!E68,IF(Capacity!T42=0,"",Capacity!T42))</f>
        <v/>
      </c>
      <c r="G68" s="113" t="str">
        <f>IFERROR(INDEX('Capacity Backing (Hide)'!$B$57:$CW$57,1,MATCH('Capacity Summary'!$B68,'Capacity Backing (Hide)'!$B$2:$CW$2,0)),"")</f>
        <v/>
      </c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</row>
    <row r="69" spans="2:60" x14ac:dyDescent="0.35">
      <c r="B69" t="str">
        <f>IF(Capacity!B43="","",Capacity!B43)</f>
        <v/>
      </c>
      <c r="C69" s="29" t="str">
        <f>IF(Capacity!S43="","",Capacity!S43)</f>
        <v/>
      </c>
      <c r="D69" s="113" t="str">
        <f>IF(C69="","",Capacity!T43)</f>
        <v/>
      </c>
      <c r="E69" s="29" t="str">
        <f t="shared" si="0"/>
        <v/>
      </c>
      <c r="F69" s="113" t="str">
        <f>IF(E69&gt;C69,Capacity!U43/'Capacity Summary'!E69,IF(Capacity!T43=0,"",Capacity!T43))</f>
        <v/>
      </c>
      <c r="G69" s="113" t="str">
        <f>IFERROR(INDEX('Capacity Backing (Hide)'!$B$57:$CW$57,1,MATCH('Capacity Summary'!$B69,'Capacity Backing (Hide)'!$B$2:$CW$2,0)),"")</f>
        <v/>
      </c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</row>
    <row r="70" spans="2:60" x14ac:dyDescent="0.35">
      <c r="B70" t="str">
        <f>IF(Capacity!B44="","",Capacity!B44)</f>
        <v/>
      </c>
      <c r="C70" s="29" t="str">
        <f>IF(Capacity!S44="","",Capacity!S44)</f>
        <v/>
      </c>
      <c r="D70" s="113" t="str">
        <f>IF(C70="","",Capacity!T44)</f>
        <v/>
      </c>
      <c r="E70" s="29" t="str">
        <f t="shared" si="0"/>
        <v/>
      </c>
      <c r="F70" s="113" t="str">
        <f>IF(E70&gt;C70,Capacity!U44/'Capacity Summary'!E70,IF(Capacity!T44=0,"",Capacity!T44))</f>
        <v/>
      </c>
      <c r="G70" s="113" t="str">
        <f>IFERROR(INDEX('Capacity Backing (Hide)'!$B$57:$CW$57,1,MATCH('Capacity Summary'!$B70,'Capacity Backing (Hide)'!$B$2:$CW$2,0)),"")</f>
        <v/>
      </c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</row>
    <row r="71" spans="2:60" x14ac:dyDescent="0.35">
      <c r="B71" t="str">
        <f>IF(Capacity!B45="","",Capacity!B45)</f>
        <v/>
      </c>
      <c r="C71" s="29" t="str">
        <f>IF(Capacity!S45="","",Capacity!S45)</f>
        <v/>
      </c>
      <c r="D71" s="113" t="str">
        <f>IF(C71="","",Capacity!T45)</f>
        <v/>
      </c>
      <c r="E71" s="29" t="str">
        <f t="shared" si="0"/>
        <v/>
      </c>
      <c r="F71" s="113" t="str">
        <f>IF(E71&gt;C71,Capacity!U45/'Capacity Summary'!E71,IF(Capacity!T45=0,"",Capacity!T45))</f>
        <v/>
      </c>
      <c r="G71" s="113" t="str">
        <f>IFERROR(INDEX('Capacity Backing (Hide)'!$B$57:$CW$57,1,MATCH('Capacity Summary'!$B71,'Capacity Backing (Hide)'!$B$2:$CW$2,0)),"")</f>
        <v/>
      </c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</row>
    <row r="72" spans="2:60" x14ac:dyDescent="0.35">
      <c r="B72" t="str">
        <f>IF(Capacity!B46="","",Capacity!B46)</f>
        <v/>
      </c>
      <c r="C72" s="29" t="str">
        <f>IF(Capacity!S46="","",Capacity!S46)</f>
        <v/>
      </c>
      <c r="D72" s="113" t="str">
        <f>IF(C72="","",Capacity!T46)</f>
        <v/>
      </c>
      <c r="E72" s="29" t="str">
        <f t="shared" si="0"/>
        <v/>
      </c>
      <c r="F72" s="113" t="str">
        <f>IF(E72&gt;C72,Capacity!U46/'Capacity Summary'!E72,IF(Capacity!T46=0,"",Capacity!T46))</f>
        <v/>
      </c>
      <c r="G72" s="113" t="str">
        <f>IFERROR(INDEX('Capacity Backing (Hide)'!$B$57:$CW$57,1,MATCH('Capacity Summary'!$B72,'Capacity Backing (Hide)'!$B$2:$CW$2,0)),"")</f>
        <v/>
      </c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</row>
    <row r="73" spans="2:60" x14ac:dyDescent="0.35">
      <c r="B73" t="str">
        <f>IF(Capacity!B47="","",Capacity!B47)</f>
        <v/>
      </c>
      <c r="C73" s="29" t="str">
        <f>IF(Capacity!S47="","",Capacity!S47)</f>
        <v/>
      </c>
      <c r="D73" s="113" t="str">
        <f>IF(C73="","",Capacity!T47)</f>
        <v/>
      </c>
      <c r="E73" s="29" t="str">
        <f t="shared" si="0"/>
        <v/>
      </c>
      <c r="F73" s="113" t="str">
        <f>IF(E73&gt;C73,Capacity!U47/'Capacity Summary'!E73,IF(Capacity!T47=0,"",Capacity!T47))</f>
        <v/>
      </c>
      <c r="G73" s="113" t="str">
        <f>IFERROR(INDEX('Capacity Backing (Hide)'!$B$57:$CW$57,1,MATCH('Capacity Summary'!$B73,'Capacity Backing (Hide)'!$B$2:$CW$2,0)),"")</f>
        <v/>
      </c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</row>
    <row r="74" spans="2:60" x14ac:dyDescent="0.35">
      <c r="B74" t="str">
        <f>IF(Capacity!B48="","",Capacity!B48)</f>
        <v/>
      </c>
      <c r="C74" s="29" t="str">
        <f>IF(Capacity!S48="","",Capacity!S48)</f>
        <v/>
      </c>
      <c r="D74" s="113" t="str">
        <f>IF(C74="","",Capacity!T48)</f>
        <v/>
      </c>
      <c r="E74" s="29" t="str">
        <f t="shared" si="0"/>
        <v/>
      </c>
      <c r="F74" s="113" t="str">
        <f>IF(E74&gt;C74,Capacity!U48/'Capacity Summary'!E74,IF(Capacity!T48=0,"",Capacity!T48))</f>
        <v/>
      </c>
      <c r="G74" s="113" t="str">
        <f>IFERROR(INDEX('Capacity Backing (Hide)'!$B$57:$CW$57,1,MATCH('Capacity Summary'!$B74,'Capacity Backing (Hide)'!$B$2:$CW$2,0)),"")</f>
        <v/>
      </c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</row>
    <row r="75" spans="2:60" x14ac:dyDescent="0.35">
      <c r="B75" t="str">
        <f>IF(Capacity!B49="","",Capacity!B49)</f>
        <v/>
      </c>
      <c r="C75" s="29" t="str">
        <f>IF(Capacity!S49="","",Capacity!S49)</f>
        <v/>
      </c>
      <c r="D75" s="113" t="str">
        <f>IF(C75="","",Capacity!T49)</f>
        <v/>
      </c>
      <c r="E75" s="29" t="str">
        <f t="shared" si="0"/>
        <v/>
      </c>
      <c r="F75" s="113" t="str">
        <f>IF(E75&gt;C75,Capacity!U49/'Capacity Summary'!E75,IF(Capacity!T49=0,"",Capacity!T49))</f>
        <v/>
      </c>
      <c r="G75" s="113" t="str">
        <f>IFERROR(INDEX('Capacity Backing (Hide)'!$B$57:$CW$57,1,MATCH('Capacity Summary'!$B75,'Capacity Backing (Hide)'!$B$2:$CW$2,0)),"")</f>
        <v/>
      </c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</row>
    <row r="76" spans="2:60" x14ac:dyDescent="0.35">
      <c r="B76" t="str">
        <f>IF(Capacity!B50="","",Capacity!B50)</f>
        <v/>
      </c>
      <c r="C76" s="29" t="str">
        <f>IF(Capacity!S50="","",Capacity!S50)</f>
        <v/>
      </c>
      <c r="D76" s="113" t="str">
        <f>IF(C76="","",Capacity!T50)</f>
        <v/>
      </c>
      <c r="E76" s="29" t="str">
        <f t="shared" si="0"/>
        <v/>
      </c>
      <c r="F76" s="113" t="str">
        <f>IF(E76&gt;C76,Capacity!U50/'Capacity Summary'!E76,IF(Capacity!T50=0,"",Capacity!T50))</f>
        <v/>
      </c>
      <c r="G76" s="113" t="str">
        <f>IFERROR(INDEX('Capacity Backing (Hide)'!$B$57:$CW$57,1,MATCH('Capacity Summary'!$B76,'Capacity Backing (Hide)'!$B$2:$CW$2,0)),"")</f>
        <v/>
      </c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</row>
    <row r="77" spans="2:60" x14ac:dyDescent="0.35">
      <c r="B77" t="str">
        <f>IF(Capacity!B51="","",Capacity!B51)</f>
        <v/>
      </c>
      <c r="C77" s="29" t="str">
        <f>IF(Capacity!S51="","",Capacity!S51)</f>
        <v/>
      </c>
      <c r="D77" s="113" t="str">
        <f>IF(C77="","",Capacity!T51)</f>
        <v/>
      </c>
      <c r="E77" s="29" t="str">
        <f t="shared" si="0"/>
        <v/>
      </c>
      <c r="F77" s="113" t="str">
        <f>IF(E77&gt;C77,Capacity!U51/'Capacity Summary'!E77,IF(Capacity!T51=0,"",Capacity!T51))</f>
        <v/>
      </c>
      <c r="G77" s="113" t="str">
        <f>IFERROR(INDEX('Capacity Backing (Hide)'!$B$57:$CW$57,1,MATCH('Capacity Summary'!$B77,'Capacity Backing (Hide)'!$B$2:$CW$2,0)),"")</f>
        <v/>
      </c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</row>
    <row r="78" spans="2:60" x14ac:dyDescent="0.35">
      <c r="B78" t="str">
        <f>IF(Capacity!B52="","",Capacity!B52)</f>
        <v/>
      </c>
      <c r="C78" s="29" t="str">
        <f>IF(Capacity!S52="","",Capacity!S52)</f>
        <v/>
      </c>
      <c r="D78" s="113" t="str">
        <f>IF(C78="","",Capacity!T52)</f>
        <v/>
      </c>
      <c r="E78" s="29" t="str">
        <f t="shared" si="0"/>
        <v/>
      </c>
      <c r="F78" s="113" t="str">
        <f>IF(E78&gt;C78,Capacity!U52/'Capacity Summary'!E78,IF(Capacity!T52=0,"",Capacity!T52))</f>
        <v/>
      </c>
      <c r="G78" s="113" t="str">
        <f>IFERROR(INDEX('Capacity Backing (Hide)'!$B$57:$CW$57,1,MATCH('Capacity Summary'!$B78,'Capacity Backing (Hide)'!$B$2:$CW$2,0)),"")</f>
        <v/>
      </c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</row>
    <row r="79" spans="2:60" x14ac:dyDescent="0.35">
      <c r="B79" t="str">
        <f>IF(Capacity!B53="","",Capacity!B53)</f>
        <v/>
      </c>
      <c r="C79" s="29" t="str">
        <f>IF(Capacity!S53="","",Capacity!S53)</f>
        <v/>
      </c>
      <c r="D79" s="113" t="str">
        <f>IF(C79="","",Capacity!T53)</f>
        <v/>
      </c>
      <c r="E79" s="29" t="str">
        <f t="shared" si="0"/>
        <v/>
      </c>
      <c r="F79" s="113" t="str">
        <f>IF(E79&gt;C79,Capacity!U53/'Capacity Summary'!E79,IF(Capacity!T53=0,"",Capacity!T53))</f>
        <v/>
      </c>
      <c r="G79" s="113" t="str">
        <f>IFERROR(INDEX('Capacity Backing (Hide)'!$B$57:$CW$57,1,MATCH('Capacity Summary'!$B79,'Capacity Backing (Hide)'!$B$2:$CW$2,0)),"")</f>
        <v/>
      </c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</row>
    <row r="80" spans="2:60" x14ac:dyDescent="0.35">
      <c r="B80" t="str">
        <f>IF(Capacity!B54="","",Capacity!B54)</f>
        <v/>
      </c>
      <c r="C80" s="29" t="str">
        <f>IF(Capacity!S54="","",Capacity!S54)</f>
        <v/>
      </c>
      <c r="D80" s="113" t="str">
        <f>IF(C80="","",Capacity!T54)</f>
        <v/>
      </c>
      <c r="E80" s="29" t="str">
        <f t="shared" si="0"/>
        <v/>
      </c>
      <c r="F80" s="113" t="str">
        <f>IF(E80&gt;C80,Capacity!U54/'Capacity Summary'!E80,IF(Capacity!T54=0,"",Capacity!T54))</f>
        <v/>
      </c>
      <c r="G80" s="113" t="str">
        <f>IFERROR(INDEX('Capacity Backing (Hide)'!$B$57:$CW$57,1,MATCH('Capacity Summary'!$B80,'Capacity Backing (Hide)'!$B$2:$CW$2,0)),"")</f>
        <v/>
      </c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</row>
    <row r="81" spans="2:60" x14ac:dyDescent="0.35">
      <c r="B81" t="str">
        <f>IF(Capacity!B55="","",Capacity!B55)</f>
        <v/>
      </c>
      <c r="C81" s="29" t="str">
        <f>IF(Capacity!S55="","",Capacity!S55)</f>
        <v/>
      </c>
      <c r="D81" s="113" t="str">
        <f>IF(C81="","",Capacity!T55)</f>
        <v/>
      </c>
      <c r="E81" s="29" t="str">
        <f t="shared" si="0"/>
        <v/>
      </c>
      <c r="F81" s="113" t="str">
        <f>IF(E81&gt;C81,Capacity!U55/'Capacity Summary'!E81,IF(Capacity!T55=0,"",Capacity!T55))</f>
        <v/>
      </c>
      <c r="G81" s="113" t="str">
        <f>IFERROR(INDEX('Capacity Backing (Hide)'!$B$57:$CW$57,1,MATCH('Capacity Summary'!$B81,'Capacity Backing (Hide)'!$B$2:$CW$2,0)),"")</f>
        <v/>
      </c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</row>
    <row r="82" spans="2:60" x14ac:dyDescent="0.35">
      <c r="B82" t="str">
        <f>IF(Capacity!B56="","",Capacity!B56)</f>
        <v/>
      </c>
      <c r="C82" s="29" t="str">
        <f>IF(Capacity!S56="","",Capacity!S56)</f>
        <v/>
      </c>
      <c r="D82" s="113" t="str">
        <f>IF(C82="","",Capacity!T56)</f>
        <v/>
      </c>
      <c r="E82" s="29" t="str">
        <f t="shared" si="0"/>
        <v/>
      </c>
      <c r="F82" s="113" t="str">
        <f>IF(E82&gt;C82,Capacity!U56/'Capacity Summary'!E82,IF(Capacity!T56=0,"",Capacity!T56))</f>
        <v/>
      </c>
      <c r="G82" s="113" t="str">
        <f>IFERROR(INDEX('Capacity Backing (Hide)'!$B$57:$CW$57,1,MATCH('Capacity Summary'!$B82,'Capacity Backing (Hide)'!$B$2:$CW$2,0)),"")</f>
        <v/>
      </c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</row>
    <row r="83" spans="2:60" x14ac:dyDescent="0.35">
      <c r="B83" t="str">
        <f>IF(Capacity!B57="","",Capacity!B57)</f>
        <v/>
      </c>
      <c r="C83" s="29" t="str">
        <f>IF(Capacity!S57="","",Capacity!S57)</f>
        <v/>
      </c>
      <c r="D83" s="113" t="str">
        <f>IF(C83="","",Capacity!T57)</f>
        <v/>
      </c>
      <c r="E83" s="29" t="str">
        <f t="shared" si="0"/>
        <v/>
      </c>
      <c r="F83" s="113" t="str">
        <f>IF(E83&gt;C83,Capacity!U57/'Capacity Summary'!E83,IF(Capacity!T57=0,"",Capacity!T57))</f>
        <v/>
      </c>
      <c r="G83" s="113" t="str">
        <f>IFERROR(INDEX('Capacity Backing (Hide)'!$B$57:$CW$57,1,MATCH('Capacity Summary'!$B83,'Capacity Backing (Hide)'!$B$2:$CW$2,0)),"")</f>
        <v/>
      </c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</row>
    <row r="84" spans="2:60" x14ac:dyDescent="0.35">
      <c r="B84" t="str">
        <f>IF(Capacity!B58="","",Capacity!B58)</f>
        <v/>
      </c>
      <c r="C84" s="29" t="str">
        <f>IF(Capacity!S58="","",Capacity!S58)</f>
        <v/>
      </c>
      <c r="D84" s="113" t="str">
        <f>IF(C84="","",Capacity!T58)</f>
        <v/>
      </c>
      <c r="E84" s="29" t="str">
        <f t="shared" si="0"/>
        <v/>
      </c>
      <c r="F84" s="113" t="str">
        <f>IF(E84&gt;C84,Capacity!U58/'Capacity Summary'!E84,IF(Capacity!T58=0,"",Capacity!T58))</f>
        <v/>
      </c>
      <c r="G84" s="113" t="str">
        <f>IFERROR(INDEX('Capacity Backing (Hide)'!$B$57:$CW$57,1,MATCH('Capacity Summary'!$B84,'Capacity Backing (Hide)'!$B$2:$CW$2,0)),"")</f>
        <v/>
      </c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</row>
    <row r="85" spans="2:60" x14ac:dyDescent="0.35">
      <c r="B85" t="str">
        <f>IF(Capacity!B59="","",Capacity!B59)</f>
        <v/>
      </c>
      <c r="C85" s="29" t="str">
        <f>IF(Capacity!S59="","",Capacity!S59)</f>
        <v/>
      </c>
      <c r="D85" s="113" t="str">
        <f>IF(C85="","",Capacity!T59)</f>
        <v/>
      </c>
      <c r="E85" s="29" t="str">
        <f t="shared" si="0"/>
        <v/>
      </c>
      <c r="F85" s="113" t="str">
        <f>IF(E85&gt;C85,Capacity!U59/'Capacity Summary'!E85,IF(Capacity!T59=0,"",Capacity!T59))</f>
        <v/>
      </c>
      <c r="G85" s="113" t="str">
        <f>IFERROR(INDEX('Capacity Backing (Hide)'!$B$57:$CW$57,1,MATCH('Capacity Summary'!$B85,'Capacity Backing (Hide)'!$B$2:$CW$2,0)),"")</f>
        <v/>
      </c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</row>
    <row r="86" spans="2:60" x14ac:dyDescent="0.35">
      <c r="B86" t="str">
        <f>IF(Capacity!B60="","",Capacity!B60)</f>
        <v/>
      </c>
      <c r="C86" s="29" t="str">
        <f>IF(Capacity!S60="","",Capacity!S60)</f>
        <v/>
      </c>
      <c r="D86" s="113" t="str">
        <f>IF(C86="","",Capacity!T60)</f>
        <v/>
      </c>
      <c r="E86" s="29" t="str">
        <f t="shared" si="0"/>
        <v/>
      </c>
      <c r="F86" s="113" t="str">
        <f>IF(E86&gt;C86,Capacity!U60/'Capacity Summary'!E86,IF(Capacity!T60=0,"",Capacity!T60))</f>
        <v/>
      </c>
      <c r="G86" s="113" t="str">
        <f>IFERROR(INDEX('Capacity Backing (Hide)'!$B$57:$CW$57,1,MATCH('Capacity Summary'!$B86,'Capacity Backing (Hide)'!$B$2:$CW$2,0)),"")</f>
        <v/>
      </c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</row>
    <row r="87" spans="2:60" x14ac:dyDescent="0.35">
      <c r="B87" t="str">
        <f>IF(Capacity!B61="","",Capacity!B61)</f>
        <v/>
      </c>
      <c r="C87" s="29" t="str">
        <f>IF(Capacity!S61="","",Capacity!S61)</f>
        <v/>
      </c>
      <c r="D87" s="113" t="str">
        <f>IF(C87="","",Capacity!T61)</f>
        <v/>
      </c>
      <c r="E87" s="29" t="str">
        <f t="shared" si="0"/>
        <v/>
      </c>
      <c r="F87" s="113" t="str">
        <f>IF(E87&gt;C87,Capacity!U61/'Capacity Summary'!E87,IF(Capacity!T61=0,"",Capacity!T61))</f>
        <v/>
      </c>
      <c r="G87" s="113" t="str">
        <f>IFERROR(INDEX('Capacity Backing (Hide)'!$B$57:$CW$57,1,MATCH('Capacity Summary'!$B87,'Capacity Backing (Hide)'!$B$2:$CW$2,0)),"")</f>
        <v/>
      </c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</row>
    <row r="88" spans="2:60" x14ac:dyDescent="0.35">
      <c r="B88" t="str">
        <f>IF(Capacity!B62="","",Capacity!B62)</f>
        <v/>
      </c>
      <c r="C88" s="29" t="str">
        <f>IF(Capacity!S62="","",Capacity!S62)</f>
        <v/>
      </c>
      <c r="D88" s="113" t="str">
        <f>IF(C88="","",Capacity!T62)</f>
        <v/>
      </c>
      <c r="E88" s="29" t="str">
        <f t="shared" si="0"/>
        <v/>
      </c>
      <c r="F88" s="113" t="str">
        <f>IF(E88&gt;C88,Capacity!U62/'Capacity Summary'!E88,IF(Capacity!T62=0,"",Capacity!T62))</f>
        <v/>
      </c>
      <c r="G88" s="113" t="str">
        <f>IFERROR(INDEX('Capacity Backing (Hide)'!$B$57:$CW$57,1,MATCH('Capacity Summary'!$B88,'Capacity Backing (Hide)'!$B$2:$CW$2,0)),"")</f>
        <v/>
      </c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</row>
    <row r="89" spans="2:60" x14ac:dyDescent="0.35">
      <c r="B89" t="str">
        <f>IF(Capacity!B63="","",Capacity!B63)</f>
        <v/>
      </c>
      <c r="C89" s="29" t="str">
        <f>IF(Capacity!S63="","",Capacity!S63)</f>
        <v/>
      </c>
      <c r="D89" s="113" t="str">
        <f>IF(C89="","",Capacity!T63)</f>
        <v/>
      </c>
      <c r="E89" s="29" t="str">
        <f t="shared" si="0"/>
        <v/>
      </c>
      <c r="F89" s="113" t="str">
        <f>IF(E89&gt;C89,Capacity!U63/'Capacity Summary'!E89,IF(Capacity!T63=0,"",Capacity!T63))</f>
        <v/>
      </c>
      <c r="G89" s="113" t="str">
        <f>IFERROR(INDEX('Capacity Backing (Hide)'!$B$57:$CW$57,1,MATCH('Capacity Summary'!$B89,'Capacity Backing (Hide)'!$B$2:$CW$2,0)),"")</f>
        <v/>
      </c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</row>
    <row r="90" spans="2:60" x14ac:dyDescent="0.35">
      <c r="B90" t="str">
        <f>IF(Capacity!B64="","",Capacity!B64)</f>
        <v/>
      </c>
      <c r="C90" s="29" t="str">
        <f>IF(Capacity!S64="","",Capacity!S64)</f>
        <v/>
      </c>
      <c r="D90" s="113" t="str">
        <f>IF(C90="","",Capacity!T64)</f>
        <v/>
      </c>
      <c r="E90" s="29" t="str">
        <f t="shared" si="0"/>
        <v/>
      </c>
      <c r="F90" s="113" t="str">
        <f>IF(E90&gt;C90,Capacity!U64/'Capacity Summary'!E90,IF(Capacity!T64=0,"",Capacity!T64))</f>
        <v/>
      </c>
      <c r="G90" s="113" t="str">
        <f>IFERROR(INDEX('Capacity Backing (Hide)'!$B$57:$CW$57,1,MATCH('Capacity Summary'!$B90,'Capacity Backing (Hide)'!$B$2:$CW$2,0)),"")</f>
        <v/>
      </c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</row>
    <row r="91" spans="2:60" x14ac:dyDescent="0.35">
      <c r="B91" t="str">
        <f>IF(Capacity!B65="","",Capacity!B65)</f>
        <v/>
      </c>
      <c r="C91" s="29" t="str">
        <f>IF(Capacity!S65="","",Capacity!S65)</f>
        <v/>
      </c>
      <c r="D91" s="113" t="str">
        <f>IF(C91="","",Capacity!T65)</f>
        <v/>
      </c>
      <c r="E91" s="29" t="str">
        <f t="shared" si="0"/>
        <v/>
      </c>
      <c r="F91" s="113" t="str">
        <f>IF(E91&gt;C91,Capacity!U65/'Capacity Summary'!E91,IF(Capacity!T65=0,"",Capacity!T65))</f>
        <v/>
      </c>
      <c r="G91" s="113" t="str">
        <f>IFERROR(INDEX('Capacity Backing (Hide)'!$B$57:$CW$57,1,MATCH('Capacity Summary'!$B91,'Capacity Backing (Hide)'!$B$2:$CW$2,0)),"")</f>
        <v/>
      </c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</row>
    <row r="92" spans="2:60" x14ac:dyDescent="0.35">
      <c r="B92" t="str">
        <f>IF(Capacity!B66="","",Capacity!B66)</f>
        <v/>
      </c>
      <c r="C92" s="29" t="str">
        <f>IF(Capacity!S66="","",Capacity!S66)</f>
        <v/>
      </c>
      <c r="D92" s="113" t="str">
        <f>IF(C92="","",Capacity!T66)</f>
        <v/>
      </c>
      <c r="E92" s="29" t="str">
        <f t="shared" si="0"/>
        <v/>
      </c>
      <c r="F92" s="113" t="str">
        <f>IF(E92&gt;C92,Capacity!U66/'Capacity Summary'!E92,IF(Capacity!T66=0,"",Capacity!T66))</f>
        <v/>
      </c>
      <c r="G92" s="113" t="str">
        <f>IFERROR(INDEX('Capacity Backing (Hide)'!$B$57:$CW$57,1,MATCH('Capacity Summary'!$B92,'Capacity Backing (Hide)'!$B$2:$CW$2,0)),"")</f>
        <v/>
      </c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</row>
    <row r="93" spans="2:60" x14ac:dyDescent="0.35">
      <c r="B93" t="str">
        <f>IF(Capacity!B67="","",Capacity!B67)</f>
        <v/>
      </c>
      <c r="C93" s="29" t="str">
        <f>IF(Capacity!S67="","",Capacity!S67)</f>
        <v/>
      </c>
      <c r="D93" s="113" t="str">
        <f>IF(C93="","",Capacity!T67)</f>
        <v/>
      </c>
      <c r="E93" s="29" t="str">
        <f t="shared" si="0"/>
        <v/>
      </c>
      <c r="F93" s="113" t="str">
        <f>IF(E93&gt;C93,Capacity!U67/'Capacity Summary'!E93,IF(Capacity!T67=0,"",Capacity!T67))</f>
        <v/>
      </c>
      <c r="G93" s="113" t="str">
        <f>IFERROR(INDEX('Capacity Backing (Hide)'!$B$57:$CW$57,1,MATCH('Capacity Summary'!$B93,'Capacity Backing (Hide)'!$B$2:$CW$2,0)),"")</f>
        <v/>
      </c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</row>
    <row r="94" spans="2:60" x14ac:dyDescent="0.35">
      <c r="B94" t="str">
        <f>IF(Capacity!B68="","",Capacity!B68)</f>
        <v/>
      </c>
      <c r="C94" s="29" t="str">
        <f>IF(Capacity!S68="","",Capacity!S68)</f>
        <v/>
      </c>
      <c r="D94" s="113" t="str">
        <f>IF(C94="","",Capacity!T68)</f>
        <v/>
      </c>
      <c r="E94" s="29" t="str">
        <f t="shared" si="0"/>
        <v/>
      </c>
      <c r="F94" s="113" t="str">
        <f>IF(E94&gt;C94,Capacity!U68/'Capacity Summary'!E94,IF(Capacity!T68=0,"",Capacity!T68))</f>
        <v/>
      </c>
      <c r="G94" s="113" t="str">
        <f>IFERROR(INDEX('Capacity Backing (Hide)'!$B$57:$CW$57,1,MATCH('Capacity Summary'!$B94,'Capacity Backing (Hide)'!$B$2:$CW$2,0)),"")</f>
        <v/>
      </c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</row>
    <row r="95" spans="2:60" x14ac:dyDescent="0.35">
      <c r="B95" t="str">
        <f>IF(Capacity!B69="","",Capacity!B69)</f>
        <v/>
      </c>
      <c r="C95" s="29" t="str">
        <f>IF(Capacity!S69="","",Capacity!S69)</f>
        <v/>
      </c>
      <c r="D95" s="113" t="str">
        <f>IF(C95="","",Capacity!T69)</f>
        <v/>
      </c>
      <c r="E95" s="29" t="str">
        <f t="shared" si="0"/>
        <v/>
      </c>
      <c r="F95" s="113" t="str">
        <f>IF(E95&gt;C95,Capacity!U69/'Capacity Summary'!E95,IF(Capacity!T69=0,"",Capacity!T69))</f>
        <v/>
      </c>
      <c r="G95" s="113" t="str">
        <f>IFERROR(INDEX('Capacity Backing (Hide)'!$B$57:$CW$57,1,MATCH('Capacity Summary'!$B95,'Capacity Backing (Hide)'!$B$2:$CW$2,0)),"")</f>
        <v/>
      </c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</row>
    <row r="96" spans="2:60" x14ac:dyDescent="0.35">
      <c r="B96" t="str">
        <f>IF(Capacity!B70="","",Capacity!B70)</f>
        <v/>
      </c>
      <c r="C96" s="29" t="str">
        <f>IF(Capacity!S70="","",Capacity!S70)</f>
        <v/>
      </c>
      <c r="D96" s="113" t="str">
        <f>IF(C96="","",Capacity!T70)</f>
        <v/>
      </c>
      <c r="E96" s="29" t="str">
        <f t="shared" si="0"/>
        <v/>
      </c>
      <c r="F96" s="113" t="str">
        <f>IF(E96&gt;C96,Capacity!U70/'Capacity Summary'!E96,IF(Capacity!T70=0,"",Capacity!T70))</f>
        <v/>
      </c>
      <c r="G96" s="113" t="str">
        <f>IFERROR(INDEX('Capacity Backing (Hide)'!$B$57:$CW$57,1,MATCH('Capacity Summary'!$B96,'Capacity Backing (Hide)'!$B$2:$CW$2,0)),"")</f>
        <v/>
      </c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</row>
    <row r="97" spans="2:60" x14ac:dyDescent="0.35">
      <c r="B97" t="str">
        <f>IF(Capacity!B71="","",Capacity!B71)</f>
        <v/>
      </c>
      <c r="C97" s="29" t="str">
        <f>IF(Capacity!S71="","",Capacity!S71)</f>
        <v/>
      </c>
      <c r="D97" s="113" t="str">
        <f>IF(C97="","",Capacity!T71)</f>
        <v/>
      </c>
      <c r="E97" s="29" t="str">
        <f t="shared" si="0"/>
        <v/>
      </c>
      <c r="F97" s="113" t="str">
        <f>IF(E97&gt;C97,Capacity!U71/'Capacity Summary'!E97,IF(Capacity!T71=0,"",Capacity!T71))</f>
        <v/>
      </c>
      <c r="G97" s="113" t="str">
        <f>IFERROR(INDEX('Capacity Backing (Hide)'!$B$57:$CW$57,1,MATCH('Capacity Summary'!$B97,'Capacity Backing (Hide)'!$B$2:$CW$2,0)),"")</f>
        <v/>
      </c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</row>
    <row r="98" spans="2:60" x14ac:dyDescent="0.35">
      <c r="B98" t="str">
        <f>IF(Capacity!B72="","",Capacity!B72)</f>
        <v/>
      </c>
      <c r="C98" s="29" t="str">
        <f>IF(Capacity!S72="","",Capacity!S72)</f>
        <v/>
      </c>
      <c r="D98" s="113" t="str">
        <f>IF(C98="","",Capacity!T72)</f>
        <v/>
      </c>
      <c r="E98" s="29" t="str">
        <f t="shared" si="0"/>
        <v/>
      </c>
      <c r="F98" s="113" t="str">
        <f>IF(E98&gt;C98,Capacity!U72/'Capacity Summary'!E98,IF(Capacity!T72=0,"",Capacity!T72))</f>
        <v/>
      </c>
      <c r="G98" s="113" t="str">
        <f>IFERROR(INDEX('Capacity Backing (Hide)'!$B$57:$CW$57,1,MATCH('Capacity Summary'!$B98,'Capacity Backing (Hide)'!$B$2:$CW$2,0)),"")</f>
        <v/>
      </c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</row>
    <row r="99" spans="2:60" x14ac:dyDescent="0.35">
      <c r="B99" t="str">
        <f>IF(Capacity!B73="","",Capacity!B73)</f>
        <v/>
      </c>
      <c r="C99" s="29" t="str">
        <f>IF(Capacity!S73="","",Capacity!S73)</f>
        <v/>
      </c>
      <c r="D99" s="113" t="str">
        <f>IF(C99="","",Capacity!T73)</f>
        <v/>
      </c>
      <c r="E99" s="29" t="str">
        <f t="shared" si="0"/>
        <v/>
      </c>
      <c r="F99" s="113" t="str">
        <f>IF(E99&gt;C99,Capacity!U73/'Capacity Summary'!E99,IF(Capacity!T73=0,"",Capacity!T73))</f>
        <v/>
      </c>
      <c r="G99" s="113" t="str">
        <f>IFERROR(INDEX('Capacity Backing (Hide)'!$B$57:$CW$57,1,MATCH('Capacity Summary'!$B99,'Capacity Backing (Hide)'!$B$2:$CW$2,0)),"")</f>
        <v/>
      </c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</row>
    <row r="100" spans="2:60" x14ac:dyDescent="0.35">
      <c r="B100" t="str">
        <f>IF(Capacity!B74="","",Capacity!B74)</f>
        <v/>
      </c>
      <c r="C100" s="29" t="str">
        <f>IF(Capacity!S74="","",Capacity!S74)</f>
        <v/>
      </c>
      <c r="D100" s="113" t="str">
        <f>IF(C100="","",Capacity!T74)</f>
        <v/>
      </c>
      <c r="E100" s="29" t="str">
        <f t="shared" si="0"/>
        <v/>
      </c>
      <c r="F100" s="113" t="str">
        <f>IF(E100&gt;C100,Capacity!U74/'Capacity Summary'!E100,IF(Capacity!T74=0,"",Capacity!T74))</f>
        <v/>
      </c>
      <c r="G100" s="113" t="str">
        <f>IFERROR(INDEX('Capacity Backing (Hide)'!$B$57:$CW$57,1,MATCH('Capacity Summary'!$B100,'Capacity Backing (Hide)'!$B$2:$CW$2,0)),"")</f>
        <v/>
      </c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</row>
    <row r="101" spans="2:60" x14ac:dyDescent="0.35">
      <c r="B101" t="str">
        <f>IF(Capacity!B75="","",Capacity!B75)</f>
        <v/>
      </c>
      <c r="C101" s="29" t="str">
        <f>IF(Capacity!S75="","",Capacity!S75)</f>
        <v/>
      </c>
      <c r="D101" s="113" t="str">
        <f>IF(C101="","",Capacity!T75)</f>
        <v/>
      </c>
      <c r="E101" s="29" t="str">
        <f t="shared" si="0"/>
        <v/>
      </c>
      <c r="F101" s="113" t="str">
        <f>IF(E101&gt;C101,Capacity!U75/'Capacity Summary'!E101,IF(Capacity!T75=0,"",Capacity!T75))</f>
        <v/>
      </c>
      <c r="G101" s="113" t="str">
        <f>IFERROR(INDEX('Capacity Backing (Hide)'!$B$57:$CW$57,1,MATCH('Capacity Summary'!$B101,'Capacity Backing (Hide)'!$B$2:$CW$2,0)),"")</f>
        <v/>
      </c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</row>
    <row r="102" spans="2:60" x14ac:dyDescent="0.35">
      <c r="B102" t="str">
        <f>IF(Capacity!B76="","",Capacity!B76)</f>
        <v/>
      </c>
      <c r="C102" s="29" t="str">
        <f>IF(Capacity!S76="","",Capacity!S76)</f>
        <v/>
      </c>
      <c r="D102" s="113" t="str">
        <f>IF(C102="","",Capacity!T76)</f>
        <v/>
      </c>
      <c r="E102" s="29" t="str">
        <f t="shared" ref="E102:E135" si="1">IF(B102="","",IF(COUNTBLANK($I102:$BH102)=52,52,COUNTA(I102:BH102)))</f>
        <v/>
      </c>
      <c r="F102" s="113" t="str">
        <f>IF(E102&gt;C102,Capacity!U76/'Capacity Summary'!E102,IF(Capacity!T76=0,"",Capacity!T76))</f>
        <v/>
      </c>
      <c r="G102" s="113" t="str">
        <f>IFERROR(INDEX('Capacity Backing (Hide)'!$B$57:$CW$57,1,MATCH('Capacity Summary'!$B102,'Capacity Backing (Hide)'!$B$2:$CW$2,0)),"")</f>
        <v/>
      </c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</row>
    <row r="103" spans="2:60" x14ac:dyDescent="0.35">
      <c r="B103" t="str">
        <f>IF(Capacity!B77="","",Capacity!B77)</f>
        <v/>
      </c>
      <c r="C103" s="29" t="str">
        <f>IF(Capacity!S77="","",Capacity!S77)</f>
        <v/>
      </c>
      <c r="D103" s="113" t="str">
        <f>IF(C103="","",Capacity!T77)</f>
        <v/>
      </c>
      <c r="E103" s="29" t="str">
        <f t="shared" si="1"/>
        <v/>
      </c>
      <c r="F103" s="113" t="str">
        <f>IF(E103&gt;C103,Capacity!U77/'Capacity Summary'!E103,IF(Capacity!T77=0,"",Capacity!T77))</f>
        <v/>
      </c>
      <c r="G103" s="113" t="str">
        <f>IFERROR(INDEX('Capacity Backing (Hide)'!$B$57:$CW$57,1,MATCH('Capacity Summary'!$B103,'Capacity Backing (Hide)'!$B$2:$CW$2,0)),"")</f>
        <v/>
      </c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</row>
    <row r="104" spans="2:60" x14ac:dyDescent="0.35">
      <c r="B104" t="str">
        <f>IF(Capacity!B78="","",Capacity!B78)</f>
        <v/>
      </c>
      <c r="C104" s="29" t="str">
        <f>IF(Capacity!S78="","",Capacity!S78)</f>
        <v/>
      </c>
      <c r="D104" s="113" t="str">
        <f>IF(C104="","",Capacity!T78)</f>
        <v/>
      </c>
      <c r="E104" s="29" t="str">
        <f t="shared" si="1"/>
        <v/>
      </c>
      <c r="F104" s="113" t="str">
        <f>IF(E104&gt;C104,Capacity!U78/'Capacity Summary'!E104,IF(Capacity!T78=0,"",Capacity!T78))</f>
        <v/>
      </c>
      <c r="G104" s="113" t="str">
        <f>IFERROR(INDEX('Capacity Backing (Hide)'!$B$57:$CW$57,1,MATCH('Capacity Summary'!$B104,'Capacity Backing (Hide)'!$B$2:$CW$2,0)),"")</f>
        <v/>
      </c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</row>
    <row r="105" spans="2:60" x14ac:dyDescent="0.35">
      <c r="B105" t="str">
        <f>IF(Capacity!B79="","",Capacity!B79)</f>
        <v/>
      </c>
      <c r="C105" s="29" t="str">
        <f>IF(Capacity!S79="","",Capacity!S79)</f>
        <v/>
      </c>
      <c r="D105" s="113" t="str">
        <f>IF(C105="","",Capacity!T79)</f>
        <v/>
      </c>
      <c r="E105" s="29" t="str">
        <f t="shared" si="1"/>
        <v/>
      </c>
      <c r="F105" s="113" t="str">
        <f>IF(E105&gt;C105,Capacity!U79/'Capacity Summary'!E105,IF(Capacity!T79=0,"",Capacity!T79))</f>
        <v/>
      </c>
      <c r="G105" s="113" t="str">
        <f>IFERROR(INDEX('Capacity Backing (Hide)'!$B$57:$CW$57,1,MATCH('Capacity Summary'!$B105,'Capacity Backing (Hide)'!$B$2:$CW$2,0)),"")</f>
        <v/>
      </c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</row>
    <row r="106" spans="2:60" x14ac:dyDescent="0.35">
      <c r="B106" t="str">
        <f>IF(Capacity!B80="","",Capacity!B80)</f>
        <v/>
      </c>
      <c r="C106" s="29" t="str">
        <f>IF(Capacity!S80="","",Capacity!S80)</f>
        <v/>
      </c>
      <c r="D106" s="113" t="str">
        <f>IF(C106="","",Capacity!T80)</f>
        <v/>
      </c>
      <c r="E106" s="29" t="str">
        <f t="shared" si="1"/>
        <v/>
      </c>
      <c r="F106" s="113" t="str">
        <f>IF(E106&gt;C106,Capacity!U80/'Capacity Summary'!E106,IF(Capacity!T80=0,"",Capacity!T80))</f>
        <v/>
      </c>
      <c r="G106" s="113" t="str">
        <f>IFERROR(INDEX('Capacity Backing (Hide)'!$B$57:$CW$57,1,MATCH('Capacity Summary'!$B106,'Capacity Backing (Hide)'!$B$2:$CW$2,0)),"")</f>
        <v/>
      </c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</row>
    <row r="107" spans="2:60" x14ac:dyDescent="0.35">
      <c r="B107" t="str">
        <f>IF(Capacity!B81="","",Capacity!B81)</f>
        <v/>
      </c>
      <c r="C107" s="29" t="str">
        <f>IF(Capacity!S81="","",Capacity!S81)</f>
        <v/>
      </c>
      <c r="D107" s="113" t="str">
        <f>IF(C107="","",Capacity!T81)</f>
        <v/>
      </c>
      <c r="E107" s="29" t="str">
        <f t="shared" si="1"/>
        <v/>
      </c>
      <c r="F107" s="113" t="str">
        <f>IF(E107&gt;C107,Capacity!U81/'Capacity Summary'!E107,IF(Capacity!T81=0,"",Capacity!T81))</f>
        <v/>
      </c>
      <c r="G107" s="113" t="str">
        <f>IFERROR(INDEX('Capacity Backing (Hide)'!$B$57:$CW$57,1,MATCH('Capacity Summary'!$B107,'Capacity Backing (Hide)'!$B$2:$CW$2,0)),"")</f>
        <v/>
      </c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</row>
    <row r="108" spans="2:60" x14ac:dyDescent="0.35">
      <c r="B108" t="str">
        <f>IF(Capacity!B82="","",Capacity!B82)</f>
        <v/>
      </c>
      <c r="C108" s="29" t="str">
        <f>IF(Capacity!S82="","",Capacity!S82)</f>
        <v/>
      </c>
      <c r="D108" s="113" t="str">
        <f>IF(C108="","",Capacity!T82)</f>
        <v/>
      </c>
      <c r="E108" s="29" t="str">
        <f t="shared" si="1"/>
        <v/>
      </c>
      <c r="F108" s="113" t="str">
        <f>IF(E108&gt;C108,Capacity!U82/'Capacity Summary'!E108,IF(Capacity!T82=0,"",Capacity!T82))</f>
        <v/>
      </c>
      <c r="G108" s="113" t="str">
        <f>IFERROR(INDEX('Capacity Backing (Hide)'!$B$57:$CW$57,1,MATCH('Capacity Summary'!$B108,'Capacity Backing (Hide)'!$B$2:$CW$2,0)),"")</f>
        <v/>
      </c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</row>
    <row r="109" spans="2:60" x14ac:dyDescent="0.35">
      <c r="B109" t="str">
        <f>IF(Capacity!B83="","",Capacity!B83)</f>
        <v/>
      </c>
      <c r="C109" s="29" t="str">
        <f>IF(Capacity!S83="","",Capacity!S83)</f>
        <v/>
      </c>
      <c r="D109" s="113" t="str">
        <f>IF(C109="","",Capacity!T83)</f>
        <v/>
      </c>
      <c r="E109" s="29" t="str">
        <f t="shared" si="1"/>
        <v/>
      </c>
      <c r="F109" s="113" t="str">
        <f>IF(E109&gt;C109,Capacity!U83/'Capacity Summary'!E109,IF(Capacity!T83=0,"",Capacity!T83))</f>
        <v/>
      </c>
      <c r="G109" s="113" t="str">
        <f>IFERROR(INDEX('Capacity Backing (Hide)'!$B$57:$CW$57,1,MATCH('Capacity Summary'!$B109,'Capacity Backing (Hide)'!$B$2:$CW$2,0)),"")</f>
        <v/>
      </c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</row>
    <row r="110" spans="2:60" x14ac:dyDescent="0.35">
      <c r="B110" t="str">
        <f>IF(Capacity!B84="","",Capacity!B84)</f>
        <v/>
      </c>
      <c r="C110" s="29" t="str">
        <f>IF(Capacity!S84="","",Capacity!S84)</f>
        <v/>
      </c>
      <c r="D110" s="113" t="str">
        <f>IF(C110="","",Capacity!T84)</f>
        <v/>
      </c>
      <c r="E110" s="29" t="str">
        <f t="shared" si="1"/>
        <v/>
      </c>
      <c r="F110" s="113" t="str">
        <f>IF(E110&gt;C110,Capacity!U84/'Capacity Summary'!E110,IF(Capacity!T84=0,"",Capacity!T84))</f>
        <v/>
      </c>
      <c r="G110" s="113" t="str">
        <f>IFERROR(INDEX('Capacity Backing (Hide)'!$B$57:$CW$57,1,MATCH('Capacity Summary'!$B110,'Capacity Backing (Hide)'!$B$2:$CW$2,0)),"")</f>
        <v/>
      </c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</row>
    <row r="111" spans="2:60" x14ac:dyDescent="0.35">
      <c r="B111" t="str">
        <f>IF(Capacity!B85="","",Capacity!B85)</f>
        <v/>
      </c>
      <c r="C111" s="29" t="str">
        <f>IF(Capacity!S85="","",Capacity!S85)</f>
        <v/>
      </c>
      <c r="D111" s="113" t="str">
        <f>IF(C111="","",Capacity!T85)</f>
        <v/>
      </c>
      <c r="E111" s="29" t="str">
        <f t="shared" si="1"/>
        <v/>
      </c>
      <c r="F111" s="113" t="str">
        <f>IF(E111&gt;C111,Capacity!U85/'Capacity Summary'!E111,IF(Capacity!T85=0,"",Capacity!T85))</f>
        <v/>
      </c>
      <c r="G111" s="113" t="str">
        <f>IFERROR(INDEX('Capacity Backing (Hide)'!$B$57:$CW$57,1,MATCH('Capacity Summary'!$B111,'Capacity Backing (Hide)'!$B$2:$CW$2,0)),"")</f>
        <v/>
      </c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</row>
    <row r="112" spans="2:60" x14ac:dyDescent="0.35">
      <c r="B112" t="str">
        <f>IF(Capacity!B86="","",Capacity!B86)</f>
        <v/>
      </c>
      <c r="C112" s="29" t="str">
        <f>IF(Capacity!S86="","",Capacity!S86)</f>
        <v/>
      </c>
      <c r="D112" s="113" t="str">
        <f>IF(C112="","",Capacity!T86)</f>
        <v/>
      </c>
      <c r="E112" s="29" t="str">
        <f t="shared" si="1"/>
        <v/>
      </c>
      <c r="F112" s="113" t="str">
        <f>IF(E112&gt;C112,Capacity!U86/'Capacity Summary'!E112,IF(Capacity!T86=0,"",Capacity!T86))</f>
        <v/>
      </c>
      <c r="G112" s="113" t="str">
        <f>IFERROR(INDEX('Capacity Backing (Hide)'!$B$57:$CW$57,1,MATCH('Capacity Summary'!$B112,'Capacity Backing (Hide)'!$B$2:$CW$2,0)),"")</f>
        <v/>
      </c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</row>
    <row r="113" spans="2:60" x14ac:dyDescent="0.35">
      <c r="B113" t="str">
        <f>IF(Capacity!B87="","",Capacity!B87)</f>
        <v/>
      </c>
      <c r="C113" s="29" t="str">
        <f>IF(Capacity!S87="","",Capacity!S87)</f>
        <v/>
      </c>
      <c r="D113" s="113" t="str">
        <f>IF(C113="","",Capacity!T87)</f>
        <v/>
      </c>
      <c r="E113" s="29" t="str">
        <f t="shared" si="1"/>
        <v/>
      </c>
      <c r="F113" s="113" t="str">
        <f>IF(E113&gt;C113,Capacity!U87/'Capacity Summary'!E113,IF(Capacity!T87=0,"",Capacity!T87))</f>
        <v/>
      </c>
      <c r="G113" s="113" t="str">
        <f>IFERROR(INDEX('Capacity Backing (Hide)'!$B$57:$CW$57,1,MATCH('Capacity Summary'!$B113,'Capacity Backing (Hide)'!$B$2:$CW$2,0)),"")</f>
        <v/>
      </c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</row>
    <row r="114" spans="2:60" x14ac:dyDescent="0.35">
      <c r="B114" t="str">
        <f>IF(Capacity!B88="","",Capacity!B88)</f>
        <v/>
      </c>
      <c r="C114" s="29" t="str">
        <f>IF(Capacity!S88="","",Capacity!S88)</f>
        <v/>
      </c>
      <c r="D114" s="113" t="str">
        <f>IF(C114="","",Capacity!T88)</f>
        <v/>
      </c>
      <c r="E114" s="29" t="str">
        <f t="shared" si="1"/>
        <v/>
      </c>
      <c r="F114" s="113" t="str">
        <f>IF(E114&gt;C114,Capacity!U88/'Capacity Summary'!E114,IF(Capacity!T88=0,"",Capacity!T88))</f>
        <v/>
      </c>
      <c r="G114" s="113" t="str">
        <f>IFERROR(INDEX('Capacity Backing (Hide)'!$B$57:$CW$57,1,MATCH('Capacity Summary'!$B114,'Capacity Backing (Hide)'!$B$2:$CW$2,0)),"")</f>
        <v/>
      </c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</row>
    <row r="115" spans="2:60" x14ac:dyDescent="0.35">
      <c r="B115" t="str">
        <f>IF(Capacity!B89="","",Capacity!B89)</f>
        <v/>
      </c>
      <c r="C115" s="29" t="str">
        <f>IF(Capacity!S89="","",Capacity!S89)</f>
        <v/>
      </c>
      <c r="D115" s="113" t="str">
        <f>IF(C115="","",Capacity!T89)</f>
        <v/>
      </c>
      <c r="E115" s="29" t="str">
        <f t="shared" si="1"/>
        <v/>
      </c>
      <c r="F115" s="113" t="str">
        <f>IF(E115&gt;C115,Capacity!U89/'Capacity Summary'!E115,IF(Capacity!T89=0,"",Capacity!T89))</f>
        <v/>
      </c>
      <c r="G115" s="113" t="str">
        <f>IFERROR(INDEX('Capacity Backing (Hide)'!$B$57:$CW$57,1,MATCH('Capacity Summary'!$B115,'Capacity Backing (Hide)'!$B$2:$CW$2,0)),"")</f>
        <v/>
      </c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</row>
    <row r="116" spans="2:60" x14ac:dyDescent="0.35">
      <c r="B116" t="str">
        <f>IF(Capacity!B90="","",Capacity!B90)</f>
        <v/>
      </c>
      <c r="C116" s="29" t="str">
        <f>IF(Capacity!S90="","",Capacity!S90)</f>
        <v/>
      </c>
      <c r="D116" s="113" t="str">
        <f>IF(C116="","",Capacity!T90)</f>
        <v/>
      </c>
      <c r="E116" s="29" t="str">
        <f t="shared" si="1"/>
        <v/>
      </c>
      <c r="F116" s="113" t="str">
        <f>IF(E116&gt;C116,Capacity!U90/'Capacity Summary'!E116,IF(Capacity!T90=0,"",Capacity!T90))</f>
        <v/>
      </c>
      <c r="G116" s="113" t="str">
        <f>IFERROR(INDEX('Capacity Backing (Hide)'!$B$57:$CW$57,1,MATCH('Capacity Summary'!$B116,'Capacity Backing (Hide)'!$B$2:$CW$2,0)),"")</f>
        <v/>
      </c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</row>
    <row r="117" spans="2:60" x14ac:dyDescent="0.35">
      <c r="B117" t="str">
        <f>IF(Capacity!B91="","",Capacity!B91)</f>
        <v/>
      </c>
      <c r="C117" s="29" t="str">
        <f>IF(Capacity!S91="","",Capacity!S91)</f>
        <v/>
      </c>
      <c r="D117" s="113" t="str">
        <f>IF(C117="","",Capacity!T91)</f>
        <v/>
      </c>
      <c r="E117" s="29" t="str">
        <f t="shared" si="1"/>
        <v/>
      </c>
      <c r="F117" s="113" t="str">
        <f>IF(E117&gt;C117,Capacity!U91/'Capacity Summary'!E117,IF(Capacity!T91=0,"",Capacity!T91))</f>
        <v/>
      </c>
      <c r="G117" s="113" t="str">
        <f>IFERROR(INDEX('Capacity Backing (Hide)'!$B$57:$CW$57,1,MATCH('Capacity Summary'!$B117,'Capacity Backing (Hide)'!$B$2:$CW$2,0)),"")</f>
        <v/>
      </c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</row>
    <row r="118" spans="2:60" x14ac:dyDescent="0.35">
      <c r="B118" t="str">
        <f>IF(Capacity!B92="","",Capacity!B92)</f>
        <v/>
      </c>
      <c r="C118" s="29" t="str">
        <f>IF(Capacity!S92="","",Capacity!S92)</f>
        <v/>
      </c>
      <c r="D118" s="113" t="str">
        <f>IF(C118="","",Capacity!T92)</f>
        <v/>
      </c>
      <c r="E118" s="29" t="str">
        <f t="shared" si="1"/>
        <v/>
      </c>
      <c r="F118" s="113" t="str">
        <f>IF(E118&gt;C118,Capacity!U92/'Capacity Summary'!E118,IF(Capacity!T92=0,"",Capacity!T92))</f>
        <v/>
      </c>
      <c r="G118" s="113" t="str">
        <f>IFERROR(INDEX('Capacity Backing (Hide)'!$B$57:$CW$57,1,MATCH('Capacity Summary'!$B118,'Capacity Backing (Hide)'!$B$2:$CW$2,0)),"")</f>
        <v/>
      </c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</row>
    <row r="119" spans="2:60" x14ac:dyDescent="0.35">
      <c r="B119" t="str">
        <f>IF(Capacity!B93="","",Capacity!B93)</f>
        <v/>
      </c>
      <c r="C119" s="29" t="str">
        <f>IF(Capacity!S93="","",Capacity!S93)</f>
        <v/>
      </c>
      <c r="D119" s="113" t="str">
        <f>IF(C119="","",Capacity!T93)</f>
        <v/>
      </c>
      <c r="E119" s="29" t="str">
        <f t="shared" si="1"/>
        <v/>
      </c>
      <c r="F119" s="113" t="str">
        <f>IF(E119&gt;C119,Capacity!U93/'Capacity Summary'!E119,IF(Capacity!T93=0,"",Capacity!T93))</f>
        <v/>
      </c>
      <c r="G119" s="113" t="str">
        <f>IFERROR(INDEX('Capacity Backing (Hide)'!$B$57:$CW$57,1,MATCH('Capacity Summary'!$B119,'Capacity Backing (Hide)'!$B$2:$CW$2,0)),"")</f>
        <v/>
      </c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</row>
    <row r="120" spans="2:60" x14ac:dyDescent="0.35">
      <c r="B120" t="str">
        <f>IF(Capacity!B94="","",Capacity!B94)</f>
        <v/>
      </c>
      <c r="C120" s="29" t="str">
        <f>IF(Capacity!S94="","",Capacity!S94)</f>
        <v/>
      </c>
      <c r="D120" s="113" t="str">
        <f>IF(C120="","",Capacity!T94)</f>
        <v/>
      </c>
      <c r="E120" s="29" t="str">
        <f t="shared" si="1"/>
        <v/>
      </c>
      <c r="F120" s="113" t="str">
        <f>IF(E120&gt;C120,Capacity!U94/'Capacity Summary'!E120,IF(Capacity!T94=0,"",Capacity!T94))</f>
        <v/>
      </c>
      <c r="G120" s="113" t="str">
        <f>IFERROR(INDEX('Capacity Backing (Hide)'!$B$57:$CW$57,1,MATCH('Capacity Summary'!$B120,'Capacity Backing (Hide)'!$B$2:$CW$2,0)),"")</f>
        <v/>
      </c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</row>
    <row r="121" spans="2:60" x14ac:dyDescent="0.35">
      <c r="B121" t="str">
        <f>IF(Capacity!B95="","",Capacity!B95)</f>
        <v/>
      </c>
      <c r="C121" s="29" t="str">
        <f>IF(Capacity!S95="","",Capacity!S95)</f>
        <v/>
      </c>
      <c r="D121" s="113" t="str">
        <f>IF(C121="","",Capacity!T95)</f>
        <v/>
      </c>
      <c r="E121" s="29" t="str">
        <f t="shared" si="1"/>
        <v/>
      </c>
      <c r="F121" s="113" t="str">
        <f>IF(E121&gt;C121,Capacity!U95/'Capacity Summary'!E121,IF(Capacity!T95=0,"",Capacity!T95))</f>
        <v/>
      </c>
      <c r="G121" s="113" t="str">
        <f>IFERROR(INDEX('Capacity Backing (Hide)'!$B$57:$CW$57,1,MATCH('Capacity Summary'!$B121,'Capacity Backing (Hide)'!$B$2:$CW$2,0)),"")</f>
        <v/>
      </c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</row>
    <row r="122" spans="2:60" x14ac:dyDescent="0.35">
      <c r="B122" t="str">
        <f>IF(Capacity!B96="","",Capacity!B96)</f>
        <v/>
      </c>
      <c r="C122" s="29" t="str">
        <f>IF(Capacity!S96="","",Capacity!S96)</f>
        <v/>
      </c>
      <c r="D122" s="113" t="str">
        <f>IF(C122="","",Capacity!T96)</f>
        <v/>
      </c>
      <c r="E122" s="29" t="str">
        <f t="shared" si="1"/>
        <v/>
      </c>
      <c r="F122" s="113" t="str">
        <f>IF(E122&gt;C122,Capacity!U96/'Capacity Summary'!E122,IF(Capacity!T96=0,"",Capacity!T96))</f>
        <v/>
      </c>
      <c r="G122" s="113" t="str">
        <f>IFERROR(INDEX('Capacity Backing (Hide)'!$B$57:$CW$57,1,MATCH('Capacity Summary'!$B122,'Capacity Backing (Hide)'!$B$2:$CW$2,0)),"")</f>
        <v/>
      </c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</row>
    <row r="123" spans="2:60" x14ac:dyDescent="0.35">
      <c r="B123" t="str">
        <f>IF(Capacity!B97="","",Capacity!B97)</f>
        <v/>
      </c>
      <c r="C123" s="29" t="str">
        <f>IF(Capacity!S97="","",Capacity!S97)</f>
        <v/>
      </c>
      <c r="D123" s="113" t="str">
        <f>IF(C123="","",Capacity!T97)</f>
        <v/>
      </c>
      <c r="E123" s="29" t="str">
        <f t="shared" si="1"/>
        <v/>
      </c>
      <c r="F123" s="113" t="str">
        <f>IF(E123&gt;C123,Capacity!U97/'Capacity Summary'!E123,IF(Capacity!T97=0,"",Capacity!T97))</f>
        <v/>
      </c>
      <c r="G123" s="113" t="str">
        <f>IFERROR(INDEX('Capacity Backing (Hide)'!$B$57:$CW$57,1,MATCH('Capacity Summary'!$B123,'Capacity Backing (Hide)'!$B$2:$CW$2,0)),"")</f>
        <v/>
      </c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</row>
    <row r="124" spans="2:60" x14ac:dyDescent="0.35">
      <c r="B124" t="str">
        <f>IF(Capacity!B98="","",Capacity!B98)</f>
        <v/>
      </c>
      <c r="C124" s="29" t="str">
        <f>IF(Capacity!S98="","",Capacity!S98)</f>
        <v/>
      </c>
      <c r="D124" s="113" t="str">
        <f>IF(C124="","",Capacity!T98)</f>
        <v/>
      </c>
      <c r="E124" s="29" t="str">
        <f t="shared" si="1"/>
        <v/>
      </c>
      <c r="F124" s="113" t="str">
        <f>IF(E124&gt;C124,Capacity!U98/'Capacity Summary'!E124,IF(Capacity!T98=0,"",Capacity!T98))</f>
        <v/>
      </c>
      <c r="G124" s="113" t="str">
        <f>IFERROR(INDEX('Capacity Backing (Hide)'!$B$57:$CW$57,1,MATCH('Capacity Summary'!$B124,'Capacity Backing (Hide)'!$B$2:$CW$2,0)),"")</f>
        <v/>
      </c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</row>
    <row r="125" spans="2:60" x14ac:dyDescent="0.35">
      <c r="B125" t="str">
        <f>IF(Capacity!B99="","",Capacity!B99)</f>
        <v/>
      </c>
      <c r="C125" s="29" t="str">
        <f>IF(Capacity!S99="","",Capacity!S99)</f>
        <v/>
      </c>
      <c r="D125" s="113" t="str">
        <f>IF(C125="","",Capacity!T99)</f>
        <v/>
      </c>
      <c r="E125" s="29" t="str">
        <f t="shared" si="1"/>
        <v/>
      </c>
      <c r="F125" s="113" t="str">
        <f>IF(E125&gt;C125,Capacity!U99/'Capacity Summary'!E125,IF(Capacity!T99=0,"",Capacity!T99))</f>
        <v/>
      </c>
      <c r="G125" s="113" t="str">
        <f>IFERROR(INDEX('Capacity Backing (Hide)'!$B$57:$CW$57,1,MATCH('Capacity Summary'!$B125,'Capacity Backing (Hide)'!$B$2:$CW$2,0)),"")</f>
        <v/>
      </c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</row>
    <row r="126" spans="2:60" x14ac:dyDescent="0.35">
      <c r="B126" t="str">
        <f>IF(Capacity!B100="","",Capacity!B100)</f>
        <v/>
      </c>
      <c r="C126" s="29" t="str">
        <f>IF(Capacity!S100="","",Capacity!S100)</f>
        <v/>
      </c>
      <c r="D126" s="113" t="str">
        <f>IF(C126="","",Capacity!T100)</f>
        <v/>
      </c>
      <c r="E126" s="29" t="str">
        <f t="shared" si="1"/>
        <v/>
      </c>
      <c r="F126" s="113" t="str">
        <f>IF(E126&gt;C126,Capacity!U100/'Capacity Summary'!E126,IF(Capacity!T100=0,"",Capacity!T100))</f>
        <v/>
      </c>
      <c r="G126" s="113" t="str">
        <f>IFERROR(INDEX('Capacity Backing (Hide)'!$B$57:$CW$57,1,MATCH('Capacity Summary'!$B126,'Capacity Backing (Hide)'!$B$2:$CW$2,0)),"")</f>
        <v/>
      </c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</row>
    <row r="127" spans="2:60" x14ac:dyDescent="0.35">
      <c r="B127" t="str">
        <f>IF(Capacity!B101="","",Capacity!B101)</f>
        <v/>
      </c>
      <c r="C127" s="29" t="str">
        <f>IF(Capacity!S101="","",Capacity!S101)</f>
        <v/>
      </c>
      <c r="D127" s="113" t="str">
        <f>IF(C127="","",Capacity!T101)</f>
        <v/>
      </c>
      <c r="E127" s="29" t="str">
        <f t="shared" si="1"/>
        <v/>
      </c>
      <c r="F127" s="113" t="str">
        <f>IF(E127&gt;C127,Capacity!U101/'Capacity Summary'!E127,IF(Capacity!T101=0,"",Capacity!T101))</f>
        <v/>
      </c>
      <c r="G127" s="113" t="str">
        <f>IFERROR(INDEX('Capacity Backing (Hide)'!$B$57:$CW$57,1,MATCH('Capacity Summary'!$B127,'Capacity Backing (Hide)'!$B$2:$CW$2,0)),"")</f>
        <v/>
      </c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</row>
    <row r="128" spans="2:60" x14ac:dyDescent="0.35">
      <c r="B128" t="str">
        <f>IF(Capacity!B102="","",Capacity!B102)</f>
        <v/>
      </c>
      <c r="C128" s="29" t="str">
        <f>IF(Capacity!S102="","",Capacity!S102)</f>
        <v/>
      </c>
      <c r="D128" s="113" t="str">
        <f>IF(C128="","",Capacity!T102)</f>
        <v/>
      </c>
      <c r="E128" s="29" t="str">
        <f t="shared" si="1"/>
        <v/>
      </c>
      <c r="F128" s="113" t="str">
        <f>IF(E128&gt;C128,Capacity!U102/'Capacity Summary'!E128,IF(Capacity!T102=0,"",Capacity!T102))</f>
        <v/>
      </c>
      <c r="G128" s="113" t="str">
        <f>IFERROR(INDEX('Capacity Backing (Hide)'!$B$57:$CW$57,1,MATCH('Capacity Summary'!$B128,'Capacity Backing (Hide)'!$B$2:$CW$2,0)),"")</f>
        <v/>
      </c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</row>
    <row r="129" spans="1:60" x14ac:dyDescent="0.35">
      <c r="B129" t="str">
        <f>IF(Capacity!B103="","",Capacity!B103)</f>
        <v/>
      </c>
      <c r="C129" s="29" t="str">
        <f>IF(Capacity!S103="","",Capacity!S103)</f>
        <v/>
      </c>
      <c r="D129" s="113" t="str">
        <f>IF(C129="","",Capacity!T103)</f>
        <v/>
      </c>
      <c r="E129" s="29" t="str">
        <f t="shared" si="1"/>
        <v/>
      </c>
      <c r="F129" s="113" t="str">
        <f>IF(E129&gt;C129,Capacity!U103/'Capacity Summary'!E129,IF(Capacity!T103=0,"",Capacity!T103))</f>
        <v/>
      </c>
      <c r="G129" s="113" t="str">
        <f>IFERROR(INDEX('Capacity Backing (Hide)'!$B$57:$CW$57,1,MATCH('Capacity Summary'!$B129,'Capacity Backing (Hide)'!$B$2:$CW$2,0)),"")</f>
        <v/>
      </c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</row>
    <row r="130" spans="1:60" x14ac:dyDescent="0.35">
      <c r="B130" t="str">
        <f>IF(Capacity!B104="","",Capacity!B104)</f>
        <v/>
      </c>
      <c r="C130" s="29" t="str">
        <f>IF(Capacity!S104="","",Capacity!S104)</f>
        <v/>
      </c>
      <c r="D130" s="113" t="str">
        <f>IF(C130="","",Capacity!T104)</f>
        <v/>
      </c>
      <c r="E130" s="29" t="str">
        <f t="shared" si="1"/>
        <v/>
      </c>
      <c r="F130" s="113" t="str">
        <f>IF(E130&gt;C130,Capacity!U104/'Capacity Summary'!E130,IF(Capacity!T104=0,"",Capacity!T104))</f>
        <v/>
      </c>
      <c r="G130" s="113" t="str">
        <f>IFERROR(INDEX('Capacity Backing (Hide)'!$B$57:$CW$57,1,MATCH('Capacity Summary'!$B130,'Capacity Backing (Hide)'!$B$2:$CW$2,0)),"")</f>
        <v/>
      </c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</row>
    <row r="131" spans="1:60" x14ac:dyDescent="0.35">
      <c r="B131" t="str">
        <f>IF(Capacity!B105="","",Capacity!B105)</f>
        <v/>
      </c>
      <c r="C131" s="29" t="str">
        <f>IF(Capacity!S105="","",Capacity!S105)</f>
        <v/>
      </c>
      <c r="D131" s="113" t="str">
        <f>IF(C131="","",Capacity!T105)</f>
        <v/>
      </c>
      <c r="E131" s="29" t="str">
        <f t="shared" si="1"/>
        <v/>
      </c>
      <c r="F131" s="113" t="str">
        <f>IF(E131&gt;C131,Capacity!U105/'Capacity Summary'!E131,IF(Capacity!T105=0,"",Capacity!T105))</f>
        <v/>
      </c>
      <c r="G131" s="113" t="str">
        <f>IFERROR(INDEX('Capacity Backing (Hide)'!$B$57:$CW$57,1,MATCH('Capacity Summary'!$B131,'Capacity Backing (Hide)'!$B$2:$CW$2,0)),"")</f>
        <v/>
      </c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</row>
    <row r="132" spans="1:60" x14ac:dyDescent="0.35">
      <c r="B132" t="str">
        <f>IF(Capacity!B106="","",Capacity!B106)</f>
        <v/>
      </c>
      <c r="C132" s="29" t="str">
        <f>IF(Capacity!S106="","",Capacity!S106)</f>
        <v/>
      </c>
      <c r="D132" s="113" t="str">
        <f>IF(C132="","",Capacity!T106)</f>
        <v/>
      </c>
      <c r="E132" s="29" t="str">
        <f t="shared" si="1"/>
        <v/>
      </c>
      <c r="F132" s="113" t="str">
        <f>IF(E132&gt;C132,Capacity!U106/'Capacity Summary'!E132,IF(Capacity!T106=0,"",Capacity!T106))</f>
        <v/>
      </c>
      <c r="G132" s="113" t="str">
        <f>IFERROR(INDEX('Capacity Backing (Hide)'!$B$57:$CW$57,1,MATCH('Capacity Summary'!$B132,'Capacity Backing (Hide)'!$B$2:$CW$2,0)),"")</f>
        <v/>
      </c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</row>
    <row r="133" spans="1:60" x14ac:dyDescent="0.35">
      <c r="B133" t="str">
        <f>IF(Capacity!B107="","",Capacity!B107)</f>
        <v/>
      </c>
      <c r="C133" s="29" t="str">
        <f>IF(Capacity!S107="","",Capacity!S107)</f>
        <v/>
      </c>
      <c r="D133" s="113" t="str">
        <f>IF(C133="","",Capacity!T107)</f>
        <v/>
      </c>
      <c r="E133" s="29" t="str">
        <f t="shared" si="1"/>
        <v/>
      </c>
      <c r="F133" s="113" t="str">
        <f>IF(E133&gt;C133,Capacity!U107/'Capacity Summary'!E133,IF(Capacity!T107=0,"",Capacity!T107))</f>
        <v/>
      </c>
      <c r="G133" s="113" t="str">
        <f>IFERROR(INDEX('Capacity Backing (Hide)'!$B$57:$CW$57,1,MATCH('Capacity Summary'!$B133,'Capacity Backing (Hide)'!$B$2:$CW$2,0)),"")</f>
        <v/>
      </c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</row>
    <row r="134" spans="1:60" x14ac:dyDescent="0.35">
      <c r="B134" t="str">
        <f>IF(Capacity!B108="","",Capacity!B108)</f>
        <v/>
      </c>
      <c r="C134" s="29" t="str">
        <f>IF(Capacity!S108="","",Capacity!S108)</f>
        <v/>
      </c>
      <c r="D134" s="113" t="str">
        <f>IF(C134="","",Capacity!T108)</f>
        <v/>
      </c>
      <c r="E134" s="29" t="str">
        <f t="shared" si="1"/>
        <v/>
      </c>
      <c r="F134" s="113" t="str">
        <f>IF(E134&gt;C134,Capacity!U108/'Capacity Summary'!E134,IF(Capacity!T108=0,"",Capacity!T108))</f>
        <v/>
      </c>
      <c r="G134" s="113" t="str">
        <f>IFERROR(INDEX('Capacity Backing (Hide)'!$B$57:$CW$57,1,MATCH('Capacity Summary'!$B134,'Capacity Backing (Hide)'!$B$2:$CW$2,0)),"")</f>
        <v/>
      </c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</row>
    <row r="135" spans="1:60" x14ac:dyDescent="0.35">
      <c r="B135" t="str">
        <f>IF(Capacity!B109="","",Capacity!B109)</f>
        <v/>
      </c>
      <c r="C135" s="29" t="str">
        <f>IF(Capacity!S109="","",Capacity!S109)</f>
        <v/>
      </c>
      <c r="D135" s="113" t="str">
        <f>IF(C135="","",Capacity!T109)</f>
        <v/>
      </c>
      <c r="E135" s="29" t="str">
        <f t="shared" si="1"/>
        <v/>
      </c>
      <c r="F135" s="113" t="str">
        <f>IF(E135&gt;C135,Capacity!U109/'Capacity Summary'!E135,IF(Capacity!T109=0,"",Capacity!T109))</f>
        <v/>
      </c>
      <c r="G135" s="113" t="str">
        <f>IFERROR(INDEX('Capacity Backing (Hide)'!$B$57:$CW$57,1,MATCH('Capacity Summary'!$B135,'Capacity Backing (Hide)'!$B$2:$CW$2,0)),"")</f>
        <v/>
      </c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</row>
    <row r="136" spans="1:60" x14ac:dyDescent="0.35"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</row>
    <row r="137" spans="1:60" ht="15" hidden="1" thickBot="1" x14ac:dyDescent="0.4">
      <c r="C137" s="184" t="s">
        <v>213</v>
      </c>
      <c r="D137" s="185"/>
      <c r="E137" s="184" t="s">
        <v>196</v>
      </c>
      <c r="F137" s="186"/>
      <c r="G137" s="185"/>
      <c r="I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60" ht="58" hidden="1" thickBot="1" x14ac:dyDescent="0.4">
      <c r="A138" s="119" t="s">
        <v>201</v>
      </c>
      <c r="B138" s="56" t="s">
        <v>193</v>
      </c>
      <c r="C138" s="77" t="s">
        <v>194</v>
      </c>
      <c r="D138" s="77" t="s">
        <v>197</v>
      </c>
      <c r="E138" s="170" t="s">
        <v>194</v>
      </c>
      <c r="F138" s="170" t="s">
        <v>197</v>
      </c>
      <c r="G138" s="89" t="s">
        <v>219</v>
      </c>
      <c r="I138" s="110" cm="1">
        <f t="array" aca="1" ref="I138" ca="1">IFERROR(INDEX('Capacity Backing (Hide)'!$A$5:$A$56,COLUMN(A104),1),"")</f>
        <v>44204</v>
      </c>
      <c r="J138" s="111" cm="1">
        <f t="array" aca="1" ref="J138" ca="1">IFERROR(INDEX('Capacity Backing (Hide)'!$A$5:$A$56,COLUMN(B104),1),"")</f>
        <v>44211</v>
      </c>
      <c r="K138" s="111" cm="1">
        <f t="array" aca="1" ref="K138" ca="1">IFERROR(INDEX('Capacity Backing (Hide)'!$A$5:$A$56,COLUMN(C104),1),"")</f>
        <v>44218</v>
      </c>
      <c r="L138" s="111" cm="1">
        <f t="array" aca="1" ref="L138" ca="1">IFERROR(INDEX('Capacity Backing (Hide)'!$A$5:$A$56,COLUMN(D104),1),"")</f>
        <v>44225</v>
      </c>
      <c r="M138" s="111" cm="1">
        <f t="array" aca="1" ref="M138" ca="1">IFERROR(INDEX('Capacity Backing (Hide)'!$A$5:$A$56,COLUMN(E104),1),"")</f>
        <v>44232</v>
      </c>
      <c r="N138" s="111" cm="1">
        <f t="array" aca="1" ref="N138" ca="1">IFERROR(INDEX('Capacity Backing (Hide)'!$A$5:$A$56,COLUMN(F104),1),"")</f>
        <v>44239</v>
      </c>
      <c r="O138" s="111" cm="1">
        <f t="array" aca="1" ref="O138" ca="1">IFERROR(INDEX('Capacity Backing (Hide)'!$A$5:$A$56,COLUMN(H104),1),"")</f>
        <v>44253</v>
      </c>
      <c r="P138" s="111" cm="1">
        <f t="array" aca="1" ref="P138" ca="1">IFERROR(INDEX('Capacity Backing (Hide)'!$A$5:$A$56,COLUMN(I104),1),"")</f>
        <v>44260</v>
      </c>
      <c r="Q138" s="111" cm="1">
        <f t="array" aca="1" ref="Q138" ca="1">IFERROR(INDEX('Capacity Backing (Hide)'!$A$5:$A$56,COLUMN(J104),1),"")</f>
        <v>44267</v>
      </c>
      <c r="R138" s="111" cm="1">
        <f t="array" aca="1" ref="R138" ca="1">IFERROR(INDEX('Capacity Backing (Hide)'!$A$5:$A$56,COLUMN(K104),1),"")</f>
        <v>44274</v>
      </c>
      <c r="S138" s="111" cm="1">
        <f t="array" aca="1" ref="S138" ca="1">IFERROR(INDEX('Capacity Backing (Hide)'!$A$5:$A$56,COLUMN(L104),1),"")</f>
        <v>44281</v>
      </c>
      <c r="T138" s="111" cm="1">
        <f t="array" aca="1" ref="T138" ca="1">IFERROR(INDEX('Capacity Backing (Hide)'!$A$5:$A$56,COLUMN(M104),1),"")</f>
        <v>44288</v>
      </c>
      <c r="U138" s="111" cm="1">
        <f t="array" aca="1" ref="U138" ca="1">IFERROR(INDEX('Capacity Backing (Hide)'!$A$5:$A$56,COLUMN(N104),1),"")</f>
        <v>44295</v>
      </c>
      <c r="V138" s="111" cm="1">
        <f t="array" aca="1" ref="V138" ca="1">IFERROR(INDEX('Capacity Backing (Hide)'!$A$5:$A$56,COLUMN(O104),1),"")</f>
        <v>44302</v>
      </c>
      <c r="W138" s="111" cm="1">
        <f t="array" aca="1" ref="W138" ca="1">IFERROR(INDEX('Capacity Backing (Hide)'!$A$5:$A$56,COLUMN(P104),1),"")</f>
        <v>44309</v>
      </c>
      <c r="X138" s="111" cm="1">
        <f t="array" aca="1" ref="X138" ca="1">IFERROR(INDEX('Capacity Backing (Hide)'!$A$5:$A$56,COLUMN(Q104),1),"")</f>
        <v>44316</v>
      </c>
      <c r="Y138" s="111" cm="1">
        <f t="array" aca="1" ref="Y138" ca="1">IFERROR(INDEX('Capacity Backing (Hide)'!$A$5:$A$56,COLUMN(R104),1),"")</f>
        <v>44323</v>
      </c>
      <c r="Z138" s="111" cm="1">
        <f t="array" aca="1" ref="Z138" ca="1">IFERROR(INDEX('Capacity Backing (Hide)'!$A$5:$A$56,COLUMN(S104),1),"")</f>
        <v>44330</v>
      </c>
      <c r="AA138" s="111" cm="1">
        <f t="array" aca="1" ref="AA138" ca="1">IFERROR(INDEX('Capacity Backing (Hide)'!$A$5:$A$56,COLUMN(T104),1),"")</f>
        <v>44337</v>
      </c>
      <c r="AB138" s="111" cm="1">
        <f t="array" aca="1" ref="AB138" ca="1">IFERROR(INDEX('Capacity Backing (Hide)'!$A$5:$A$56,COLUMN(U104),1),"")</f>
        <v>44344</v>
      </c>
      <c r="AC138" s="111" cm="1">
        <f t="array" aca="1" ref="AC138" ca="1">IFERROR(INDEX('Capacity Backing (Hide)'!$A$5:$A$56,COLUMN(V104),1),"")</f>
        <v>44351</v>
      </c>
      <c r="AD138" s="111" cm="1">
        <f t="array" aca="1" ref="AD138" ca="1">IFERROR(INDEX('Capacity Backing (Hide)'!$A$5:$A$56,COLUMN(W104),1),"")</f>
        <v>44358</v>
      </c>
      <c r="AE138" s="111" cm="1">
        <f t="array" aca="1" ref="AE138" ca="1">IFERROR(INDEX('Capacity Backing (Hide)'!$A$5:$A$56,COLUMN(X104),1),"")</f>
        <v>44365</v>
      </c>
      <c r="AF138" s="111" cm="1">
        <f t="array" aca="1" ref="AF138" ca="1">IFERROR(INDEX('Capacity Backing (Hide)'!$A$5:$A$56,COLUMN(Y104),1),"")</f>
        <v>44372</v>
      </c>
      <c r="AG138" s="111" cm="1">
        <f t="array" aca="1" ref="AG138" ca="1">IFERROR(INDEX('Capacity Backing (Hide)'!$A$5:$A$56,COLUMN(Z104),1),"")</f>
        <v>44379</v>
      </c>
      <c r="AH138" s="111" cm="1">
        <f t="array" aca="1" ref="AH138" ca="1">IFERROR(INDEX('Capacity Backing (Hide)'!$A$5:$A$56,COLUMN(AA104),1),"")</f>
        <v>44386</v>
      </c>
      <c r="AI138" s="111" cm="1">
        <f t="array" aca="1" ref="AI138" ca="1">IFERROR(INDEX('Capacity Backing (Hide)'!$A$5:$A$56,COLUMN(AB104),1),"")</f>
        <v>44393</v>
      </c>
      <c r="AJ138" s="111" cm="1">
        <f t="array" aca="1" ref="AJ138" ca="1">IFERROR(INDEX('Capacity Backing (Hide)'!$A$5:$A$56,COLUMN(AC104),1),"")</f>
        <v>44400</v>
      </c>
      <c r="AK138" s="111" cm="1">
        <f t="array" aca="1" ref="AK138" ca="1">IFERROR(INDEX('Capacity Backing (Hide)'!$A$5:$A$56,COLUMN(AD104),1),"")</f>
        <v>44407</v>
      </c>
      <c r="AL138" s="111" cm="1">
        <f t="array" aca="1" ref="AL138" ca="1">IFERROR(INDEX('Capacity Backing (Hide)'!$A$5:$A$56,COLUMN(AE104),1),"")</f>
        <v>44414</v>
      </c>
      <c r="AM138" s="111" cm="1">
        <f t="array" aca="1" ref="AM138" ca="1">IFERROR(INDEX('Capacity Backing (Hide)'!$A$5:$A$56,COLUMN(AF104),1),"")</f>
        <v>44421</v>
      </c>
      <c r="AN138" s="111" cm="1">
        <f t="array" aca="1" ref="AN138" ca="1">IFERROR(INDEX('Capacity Backing (Hide)'!$A$5:$A$56,COLUMN(AG104),1),"")</f>
        <v>44428</v>
      </c>
      <c r="AO138" s="111" cm="1">
        <f t="array" aca="1" ref="AO138" ca="1">IFERROR(INDEX('Capacity Backing (Hide)'!$A$5:$A$56,COLUMN(AH104),1),"")</f>
        <v>44435</v>
      </c>
      <c r="AP138" s="111" cm="1">
        <f t="array" aca="1" ref="AP138" ca="1">IFERROR(INDEX('Capacity Backing (Hide)'!$A$5:$A$56,COLUMN(AI104),1),"")</f>
        <v>44442</v>
      </c>
      <c r="AQ138" s="111" cm="1">
        <f t="array" aca="1" ref="AQ138" ca="1">IFERROR(INDEX('Capacity Backing (Hide)'!$A$5:$A$56,COLUMN(AJ104),1),"")</f>
        <v>44449</v>
      </c>
      <c r="AR138" s="111" cm="1">
        <f t="array" aca="1" ref="AR138" ca="1">IFERROR(INDEX('Capacity Backing (Hide)'!$A$5:$A$56,COLUMN(AK104),1),"")</f>
        <v>44456</v>
      </c>
      <c r="AS138" s="111" cm="1">
        <f t="array" aca="1" ref="AS138" ca="1">IFERROR(INDEX('Capacity Backing (Hide)'!$A$5:$A$56,COLUMN(AL104),1),"")</f>
        <v>44463</v>
      </c>
      <c r="AT138" s="111" cm="1">
        <f t="array" aca="1" ref="AT138" ca="1">IFERROR(INDEX('Capacity Backing (Hide)'!$A$5:$A$56,COLUMN(AM104),1),"")</f>
        <v>44470</v>
      </c>
      <c r="AU138" s="111" cm="1">
        <f t="array" aca="1" ref="AU138" ca="1">IFERROR(INDEX('Capacity Backing (Hide)'!$A$5:$A$56,COLUMN(AN104),1),"")</f>
        <v>44477</v>
      </c>
      <c r="AV138" s="111" cm="1">
        <f t="array" aca="1" ref="AV138" ca="1">IFERROR(INDEX('Capacity Backing (Hide)'!$A$5:$A$56,COLUMN(AO104),1),"")</f>
        <v>44484</v>
      </c>
      <c r="AW138" s="111" cm="1">
        <f t="array" aca="1" ref="AW138" ca="1">IFERROR(INDEX('Capacity Backing (Hide)'!$A$5:$A$56,COLUMN(AP104),1),"")</f>
        <v>44491</v>
      </c>
      <c r="AX138" s="111" cm="1">
        <f t="array" aca="1" ref="AX138" ca="1">IFERROR(INDEX('Capacity Backing (Hide)'!$A$5:$A$56,COLUMN(AQ104),1),"")</f>
        <v>44498</v>
      </c>
      <c r="AY138" s="111" cm="1">
        <f t="array" aca="1" ref="AY138" ca="1">IFERROR(INDEX('Capacity Backing (Hide)'!$A$5:$A$56,COLUMN(AR104),1),"")</f>
        <v>44505</v>
      </c>
      <c r="AZ138" s="111" cm="1">
        <f t="array" aca="1" ref="AZ138" ca="1">IFERROR(INDEX('Capacity Backing (Hide)'!$A$5:$A$56,COLUMN(AS104),1),"")</f>
        <v>44512</v>
      </c>
      <c r="BA138" s="111" cm="1">
        <f t="array" aca="1" ref="BA138" ca="1">IFERROR(INDEX('Capacity Backing (Hide)'!$A$5:$A$56,COLUMN(AT104),1),"")</f>
        <v>44519</v>
      </c>
      <c r="BB138" s="111" cm="1">
        <f t="array" aca="1" ref="BB138" ca="1">IFERROR(INDEX('Capacity Backing (Hide)'!$A$5:$A$56,COLUMN(AU104),1),"")</f>
        <v>44526</v>
      </c>
      <c r="BC138" s="111" cm="1">
        <f t="array" aca="1" ref="BC138" ca="1">IFERROR(INDEX('Capacity Backing (Hide)'!$A$5:$A$56,COLUMN(AV104),1),"")</f>
        <v>44533</v>
      </c>
      <c r="BD138" s="111" cm="1">
        <f t="array" aca="1" ref="BD138" ca="1">IFERROR(INDEX('Capacity Backing (Hide)'!$A$5:$A$56,COLUMN(AW104),1),"")</f>
        <v>44540</v>
      </c>
      <c r="BE138" s="111" cm="1">
        <f t="array" aca="1" ref="BE138" ca="1">IFERROR(INDEX('Capacity Backing (Hide)'!$A$5:$A$56,COLUMN(AX104),1),"")</f>
        <v>44547</v>
      </c>
      <c r="BF138" s="111" cm="1">
        <f t="array" aca="1" ref="BF138" ca="1">IFERROR(INDEX('Capacity Backing (Hide)'!$A$5:$A$56,COLUMN(AY104),1),"")</f>
        <v>44554</v>
      </c>
      <c r="BG138" s="111" cm="1">
        <f t="array" aca="1" ref="BG138" ca="1">IFERROR(INDEX('Capacity Backing (Hide)'!$A$5:$A$56,COLUMN(AZ104),1),"")</f>
        <v>44561</v>
      </c>
      <c r="BH138" s="112" t="str" cm="1">
        <f t="array" ref="BH138">IFERROR(INDEX('Capacity Backing (Hide)'!$A$5:$A$56,COLUMN(BA104),1),"")</f>
        <v/>
      </c>
    </row>
    <row r="139" spans="1:60" hidden="1" x14ac:dyDescent="0.35">
      <c r="B139" t="str">
        <f>IF(Capacity!Y10="","",Capacity!Y10)</f>
        <v/>
      </c>
      <c r="C139" s="29" t="str">
        <f>IF(Capacity!AP10="","",Capacity!AP10)</f>
        <v/>
      </c>
      <c r="D139" s="113" t="str">
        <f>IF(C139="","",Capacity!AQ10)</f>
        <v/>
      </c>
      <c r="E139" s="29" t="str">
        <f>IF(B139="","",IF(COUNTBLANK($I139:$BH139)=52,52,COUNTA(I139:BH139)))</f>
        <v/>
      </c>
      <c r="F139" s="113" t="str">
        <f>IF(E139&gt;C139,Capacity!AR10/'Capacity Summary'!E139,IF(Capacity!AQ10=0,"",Capacity!AQ10))</f>
        <v/>
      </c>
      <c r="G139" s="113" t="str">
        <f>IFERROR(INDEX('Capacity Backing (Hide)'!B187:CW187,1,MATCH('Capacity Summary'!B139,'Capacity Backing (Hide)'!B132:CW132,0)),"")</f>
        <v/>
      </c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</row>
    <row r="140" spans="1:60" hidden="1" x14ac:dyDescent="0.35">
      <c r="B140" t="str">
        <f>IF(Capacity!Y11="","",Capacity!Y11)</f>
        <v/>
      </c>
      <c r="C140" s="29" t="str">
        <f>IF(Capacity!AP11="","",Capacity!AP11)</f>
        <v/>
      </c>
      <c r="D140" s="113" t="str">
        <f>IF(C140="","",Capacity!AQ11)</f>
        <v/>
      </c>
      <c r="E140" s="29" t="str">
        <f t="shared" ref="E140:E203" si="2">IF(B140="","",IF(COUNTBLANK($I140:$BH140)=52,52,COUNTA(I140:BH140)))</f>
        <v/>
      </c>
      <c r="F140" s="113" t="str">
        <f>IF(E140&gt;C140,Capacity!AR11/'Capacity Summary'!E140,IF(Capacity!AQ11=0,"",Capacity!AQ11))</f>
        <v/>
      </c>
      <c r="G140" s="113" t="str">
        <f>IFERROR(INDEX('Capacity Backing (Hide)'!B188:CW188,1,MATCH('Capacity Summary'!B140,'Capacity Backing (Hide)'!B133:CW133,0)),"")</f>
        <v/>
      </c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</row>
    <row r="141" spans="1:60" hidden="1" x14ac:dyDescent="0.35">
      <c r="B141" t="str">
        <f>IF(Capacity!Y12="","",Capacity!Y12)</f>
        <v/>
      </c>
      <c r="C141" s="29" t="str">
        <f>IF(Capacity!AP12="","",Capacity!AP12)</f>
        <v/>
      </c>
      <c r="D141" s="113" t="str">
        <f>IF(C141="","",Capacity!AQ12)</f>
        <v/>
      </c>
      <c r="E141" s="29" t="str">
        <f t="shared" si="2"/>
        <v/>
      </c>
      <c r="F141" s="113" t="str">
        <f>IF(E141&gt;C141,Capacity!AR12/'Capacity Summary'!E141,IF(Capacity!AQ12=0,"",Capacity!AQ12))</f>
        <v/>
      </c>
      <c r="G141" s="113" t="str">
        <f>IFERROR(INDEX('Capacity Backing (Hide)'!B189:CW189,1,MATCH('Capacity Summary'!B141,'Capacity Backing (Hide)'!B134:CW134,0)),"")</f>
        <v/>
      </c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</row>
    <row r="142" spans="1:60" hidden="1" x14ac:dyDescent="0.35">
      <c r="B142" t="str">
        <f>IF(Capacity!Y13="","",Capacity!Y13)</f>
        <v/>
      </c>
      <c r="C142" s="29" t="str">
        <f>IF(Capacity!AP13="","",Capacity!AP13)</f>
        <v/>
      </c>
      <c r="D142" s="113" t="str">
        <f>IF(C142="","",Capacity!AQ13)</f>
        <v/>
      </c>
      <c r="E142" s="29" t="str">
        <f t="shared" si="2"/>
        <v/>
      </c>
      <c r="F142" s="113" t="str">
        <f>IF(E142&gt;C142,Capacity!AR13/'Capacity Summary'!E142,IF(Capacity!AQ13=0,"",Capacity!AQ13))</f>
        <v/>
      </c>
      <c r="G142" s="113" t="str">
        <f ca="1">IFERROR(INDEX('Capacity Backing (Hide)'!B190:CW190,1,MATCH('Capacity Summary'!B142,'Capacity Backing (Hide)'!B135:CW135,0)),"")</f>
        <v/>
      </c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</row>
    <row r="143" spans="1:60" hidden="1" x14ac:dyDescent="0.35">
      <c r="B143" t="str">
        <f>IF(Capacity!Y14="","",Capacity!Y14)</f>
        <v/>
      </c>
      <c r="C143" s="29" t="str">
        <f>IF(Capacity!AP14="","",Capacity!AP14)</f>
        <v/>
      </c>
      <c r="D143" s="113" t="str">
        <f>IF(C143="","",Capacity!AQ14)</f>
        <v/>
      </c>
      <c r="E143" s="29" t="str">
        <f t="shared" si="2"/>
        <v/>
      </c>
      <c r="F143" s="113" t="str">
        <f>IF(E143&gt;C143,Capacity!AR14/'Capacity Summary'!E143,IF(Capacity!AQ14=0,"",Capacity!AQ14))</f>
        <v/>
      </c>
      <c r="G143" s="113" t="str">
        <f ca="1">IFERROR(INDEX('Capacity Backing (Hide)'!B191:CW191,1,MATCH('Capacity Summary'!B143,'Capacity Backing (Hide)'!B136:CW136,0)),"")</f>
        <v/>
      </c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</row>
    <row r="144" spans="1:60" hidden="1" x14ac:dyDescent="0.35">
      <c r="B144" t="str">
        <f>IF(Capacity!Y15="","",Capacity!Y15)</f>
        <v/>
      </c>
      <c r="C144" s="29" t="str">
        <f>IF(Capacity!AP15="","",Capacity!AP15)</f>
        <v/>
      </c>
      <c r="D144" s="113" t="str">
        <f>IF(C144="","",Capacity!AQ15)</f>
        <v/>
      </c>
      <c r="E144" s="29" t="str">
        <f t="shared" si="2"/>
        <v/>
      </c>
      <c r="F144" s="113" t="str">
        <f>IF(E144&gt;C144,Capacity!AR15/'Capacity Summary'!E144,IF(Capacity!AQ15=0,"",Capacity!AQ15))</f>
        <v/>
      </c>
      <c r="G144" s="113" t="str">
        <f ca="1">IFERROR(INDEX('Capacity Backing (Hide)'!B192:CW192,1,MATCH('Capacity Summary'!B144,'Capacity Backing (Hide)'!B137:CW137,0)),"")</f>
        <v/>
      </c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</row>
    <row r="145" spans="2:60" hidden="1" x14ac:dyDescent="0.35">
      <c r="B145" t="str">
        <f>IF(Capacity!Y16="","",Capacity!Y16)</f>
        <v/>
      </c>
      <c r="C145" s="29" t="str">
        <f>IF(Capacity!AP16="","",Capacity!AP16)</f>
        <v/>
      </c>
      <c r="D145" s="113" t="str">
        <f>IF(C145="","",Capacity!AQ16)</f>
        <v/>
      </c>
      <c r="E145" s="29" t="str">
        <f t="shared" si="2"/>
        <v/>
      </c>
      <c r="F145" s="113" t="str">
        <f>IF(E145&gt;C145,Capacity!AR16/'Capacity Summary'!E145,IF(Capacity!AQ16=0,"",Capacity!AQ16))</f>
        <v/>
      </c>
      <c r="G145" s="113" t="str">
        <f ca="1">IFERROR(INDEX('Capacity Backing (Hide)'!B193:CW193,1,MATCH('Capacity Summary'!B145,'Capacity Backing (Hide)'!B138:CW138,0)),"")</f>
        <v/>
      </c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</row>
    <row r="146" spans="2:60" hidden="1" x14ac:dyDescent="0.35">
      <c r="B146" t="str">
        <f>IF(Capacity!Y17="","",Capacity!Y17)</f>
        <v/>
      </c>
      <c r="C146" s="29" t="str">
        <f>IF(Capacity!AP17="","",Capacity!AP17)</f>
        <v/>
      </c>
      <c r="D146" s="113" t="str">
        <f>IF(C146="","",Capacity!AQ17)</f>
        <v/>
      </c>
      <c r="E146" s="29" t="str">
        <f t="shared" si="2"/>
        <v/>
      </c>
      <c r="F146" s="113" t="str">
        <f>IF(E146&gt;C146,Capacity!AR17/'Capacity Summary'!E146,IF(Capacity!AQ17=0,"",Capacity!AQ17))</f>
        <v/>
      </c>
      <c r="G146" s="113" t="str">
        <f ca="1">IFERROR(INDEX('Capacity Backing (Hide)'!B194:CW194,1,MATCH('Capacity Summary'!B146,'Capacity Backing (Hide)'!B139:CW139,0)),"")</f>
        <v/>
      </c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</row>
    <row r="147" spans="2:60" hidden="1" x14ac:dyDescent="0.35">
      <c r="B147" t="str">
        <f>IF(Capacity!Y18="","",Capacity!Y18)</f>
        <v/>
      </c>
      <c r="C147" s="29" t="str">
        <f>IF(Capacity!AP18="","",Capacity!AP18)</f>
        <v/>
      </c>
      <c r="D147" s="113" t="str">
        <f>IF(C147="","",Capacity!AQ18)</f>
        <v/>
      </c>
      <c r="E147" s="29" t="str">
        <f t="shared" si="2"/>
        <v/>
      </c>
      <c r="F147" s="113" t="str">
        <f>IF(E147&gt;C147,Capacity!AR18/'Capacity Summary'!E147,IF(Capacity!AQ18=0,"",Capacity!AQ18))</f>
        <v/>
      </c>
      <c r="G147" s="113" t="str">
        <f ca="1">IFERROR(INDEX('Capacity Backing (Hide)'!B195:CW195,1,MATCH('Capacity Summary'!B147,'Capacity Backing (Hide)'!B140:CW140,0)),"")</f>
        <v/>
      </c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</row>
    <row r="148" spans="2:60" hidden="1" x14ac:dyDescent="0.35">
      <c r="B148" t="str">
        <f>IF(Capacity!Y19="","",Capacity!Y19)</f>
        <v/>
      </c>
      <c r="C148" s="29" t="str">
        <f>IF(Capacity!AP19="","",Capacity!AP19)</f>
        <v/>
      </c>
      <c r="D148" s="113" t="str">
        <f>IF(C148="","",Capacity!AQ19)</f>
        <v/>
      </c>
      <c r="E148" s="29" t="str">
        <f t="shared" si="2"/>
        <v/>
      </c>
      <c r="F148" s="113" t="str">
        <f>IF(E148&gt;C148,Capacity!AR19/'Capacity Summary'!E148,IF(Capacity!AQ19=0,"",Capacity!AQ19))</f>
        <v/>
      </c>
      <c r="G148" s="113" t="str">
        <f ca="1">IFERROR(INDEX('Capacity Backing (Hide)'!B196:CW196,1,MATCH('Capacity Summary'!B148,'Capacity Backing (Hide)'!B141:CW141,0)),"")</f>
        <v/>
      </c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</row>
    <row r="149" spans="2:60" hidden="1" x14ac:dyDescent="0.35">
      <c r="B149" t="str">
        <f>IF(Capacity!Y20="","",Capacity!Y20)</f>
        <v/>
      </c>
      <c r="C149" s="29" t="str">
        <f>IF(Capacity!AP20="","",Capacity!AP20)</f>
        <v/>
      </c>
      <c r="D149" s="113" t="str">
        <f>IF(C149="","",Capacity!AQ20)</f>
        <v/>
      </c>
      <c r="E149" s="29" t="str">
        <f t="shared" si="2"/>
        <v/>
      </c>
      <c r="F149" s="113" t="str">
        <f>IF(E149&gt;C149,Capacity!AR20/'Capacity Summary'!E149,IF(Capacity!AQ20=0,"",Capacity!AQ20))</f>
        <v/>
      </c>
      <c r="G149" s="113" t="str">
        <f ca="1">IFERROR(INDEX('Capacity Backing (Hide)'!B197:CW197,1,MATCH('Capacity Summary'!B149,'Capacity Backing (Hide)'!B142:CW142,0)),"")</f>
        <v/>
      </c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</row>
    <row r="150" spans="2:60" hidden="1" x14ac:dyDescent="0.35">
      <c r="B150" t="str">
        <f>IF(Capacity!Y21="","",Capacity!Y21)</f>
        <v/>
      </c>
      <c r="C150" s="29" t="str">
        <f>IF(Capacity!AP21="","",Capacity!AP21)</f>
        <v/>
      </c>
      <c r="D150" s="113" t="str">
        <f>IF(C150="","",Capacity!AQ21)</f>
        <v/>
      </c>
      <c r="E150" s="29" t="str">
        <f t="shared" si="2"/>
        <v/>
      </c>
      <c r="F150" s="113" t="str">
        <f>IF(E150&gt;C150,Capacity!AR21/'Capacity Summary'!E150,IF(Capacity!AQ21=0,"",Capacity!AQ21))</f>
        <v/>
      </c>
      <c r="G150" s="113" t="str">
        <f ca="1">IFERROR(INDEX('Capacity Backing (Hide)'!B198:CW198,1,MATCH('Capacity Summary'!B150,'Capacity Backing (Hide)'!B143:CW143,0)),"")</f>
        <v/>
      </c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</row>
    <row r="151" spans="2:60" hidden="1" x14ac:dyDescent="0.35">
      <c r="B151" t="str">
        <f>IF(Capacity!Y22="","",Capacity!Y22)</f>
        <v/>
      </c>
      <c r="C151" s="29" t="str">
        <f>IF(Capacity!AP22="","",Capacity!AP22)</f>
        <v/>
      </c>
      <c r="D151" s="113" t="str">
        <f>IF(C151="","",Capacity!AQ22)</f>
        <v/>
      </c>
      <c r="E151" s="29" t="str">
        <f t="shared" si="2"/>
        <v/>
      </c>
      <c r="F151" s="113" t="str">
        <f>IF(E151&gt;C151,Capacity!AR22/'Capacity Summary'!E151,IF(Capacity!AQ22=0,"",Capacity!AQ22))</f>
        <v/>
      </c>
      <c r="G151" s="113" t="str">
        <f ca="1">IFERROR(INDEX('Capacity Backing (Hide)'!B199:CW199,1,MATCH('Capacity Summary'!B151,'Capacity Backing (Hide)'!B144:CW144,0)),"")</f>
        <v/>
      </c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</row>
    <row r="152" spans="2:60" hidden="1" x14ac:dyDescent="0.35">
      <c r="B152" t="str">
        <f>IF(Capacity!Y23="","",Capacity!Y23)</f>
        <v/>
      </c>
      <c r="C152" s="29" t="str">
        <f>IF(Capacity!AP23="","",Capacity!AP23)</f>
        <v/>
      </c>
      <c r="D152" s="113" t="str">
        <f>IF(C152="","",Capacity!AQ23)</f>
        <v/>
      </c>
      <c r="E152" s="29" t="str">
        <f t="shared" si="2"/>
        <v/>
      </c>
      <c r="F152" s="113" t="str">
        <f>IF(E152&gt;C152,Capacity!AR23/'Capacity Summary'!E152,IF(Capacity!AQ23=0,"",Capacity!AQ23))</f>
        <v/>
      </c>
      <c r="G152" s="113" t="str">
        <f ca="1">IFERROR(INDEX('Capacity Backing (Hide)'!B200:CW200,1,MATCH('Capacity Summary'!B152,'Capacity Backing (Hide)'!B145:CW145,0)),"")</f>
        <v/>
      </c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</row>
    <row r="153" spans="2:60" hidden="1" x14ac:dyDescent="0.35">
      <c r="B153" t="str">
        <f>IF(Capacity!Y24="","",Capacity!Y24)</f>
        <v/>
      </c>
      <c r="C153" s="29" t="str">
        <f>IF(Capacity!AP24="","",Capacity!AP24)</f>
        <v/>
      </c>
      <c r="D153" s="113" t="str">
        <f>IF(C153="","",Capacity!AQ24)</f>
        <v/>
      </c>
      <c r="E153" s="29" t="str">
        <f t="shared" si="2"/>
        <v/>
      </c>
      <c r="F153" s="113" t="str">
        <f>IF(E153&gt;C153,Capacity!AR24/'Capacity Summary'!E153,IF(Capacity!AQ24=0,"",Capacity!AQ24))</f>
        <v/>
      </c>
      <c r="G153" s="113" t="str">
        <f ca="1">IFERROR(INDEX('Capacity Backing (Hide)'!B201:CW201,1,MATCH('Capacity Summary'!B153,'Capacity Backing (Hide)'!B146:CW146,0)),"")</f>
        <v/>
      </c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</row>
    <row r="154" spans="2:60" hidden="1" x14ac:dyDescent="0.35">
      <c r="B154" t="str">
        <f>IF(Capacity!Y25="","",Capacity!Y25)</f>
        <v/>
      </c>
      <c r="C154" s="29" t="str">
        <f>IF(Capacity!AP25="","",Capacity!AP25)</f>
        <v/>
      </c>
      <c r="D154" s="113" t="str">
        <f>IF(C154="","",Capacity!AQ25)</f>
        <v/>
      </c>
      <c r="E154" s="29" t="str">
        <f t="shared" si="2"/>
        <v/>
      </c>
      <c r="F154" s="113" t="str">
        <f>IF(E154&gt;C154,Capacity!AR25/'Capacity Summary'!E154,IF(Capacity!AQ25=0,"",Capacity!AQ25))</f>
        <v/>
      </c>
      <c r="G154" s="113" t="str">
        <f ca="1">IFERROR(INDEX('Capacity Backing (Hide)'!B202:CW202,1,MATCH('Capacity Summary'!B154,'Capacity Backing (Hide)'!B147:CW147,0)),"")</f>
        <v/>
      </c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</row>
    <row r="155" spans="2:60" hidden="1" x14ac:dyDescent="0.35">
      <c r="B155" t="str">
        <f>IF(Capacity!Y26="","",Capacity!Y26)</f>
        <v/>
      </c>
      <c r="C155" s="29" t="str">
        <f>IF(Capacity!AP26="","",Capacity!AP26)</f>
        <v/>
      </c>
      <c r="D155" s="113" t="str">
        <f>IF(C155="","",Capacity!AQ26)</f>
        <v/>
      </c>
      <c r="E155" s="29" t="str">
        <f t="shared" si="2"/>
        <v/>
      </c>
      <c r="F155" s="113" t="str">
        <f>IF(E155&gt;C155,Capacity!AR26/'Capacity Summary'!E155,IF(Capacity!AQ26=0,"",Capacity!AQ26))</f>
        <v/>
      </c>
      <c r="G155" s="113" t="str">
        <f ca="1">IFERROR(INDEX('Capacity Backing (Hide)'!B203:CW203,1,MATCH('Capacity Summary'!B155,'Capacity Backing (Hide)'!B148:CW148,0)),"")</f>
        <v/>
      </c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</row>
    <row r="156" spans="2:60" hidden="1" x14ac:dyDescent="0.35">
      <c r="B156" t="str">
        <f>IF(Capacity!Y27="","",Capacity!Y27)</f>
        <v/>
      </c>
      <c r="C156" s="29" t="str">
        <f>IF(Capacity!AP27="","",Capacity!AP27)</f>
        <v/>
      </c>
      <c r="D156" s="113" t="str">
        <f>IF(C156="","",Capacity!AQ27)</f>
        <v/>
      </c>
      <c r="E156" s="29" t="str">
        <f t="shared" si="2"/>
        <v/>
      </c>
      <c r="F156" s="113" t="str">
        <f>IF(E156&gt;C156,Capacity!AR27/'Capacity Summary'!E156,IF(Capacity!AQ27=0,"",Capacity!AQ27))</f>
        <v/>
      </c>
      <c r="G156" s="113" t="str">
        <f ca="1">IFERROR(INDEX('Capacity Backing (Hide)'!B204:CW204,1,MATCH('Capacity Summary'!B156,'Capacity Backing (Hide)'!B149:CW149,0)),"")</f>
        <v/>
      </c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</row>
    <row r="157" spans="2:60" hidden="1" x14ac:dyDescent="0.35">
      <c r="B157" t="str">
        <f>IF(Capacity!Y28="","",Capacity!Y28)</f>
        <v/>
      </c>
      <c r="C157" s="29" t="str">
        <f>IF(Capacity!AP28="","",Capacity!AP28)</f>
        <v/>
      </c>
      <c r="D157" s="113" t="str">
        <f>IF(C157="","",Capacity!AQ28)</f>
        <v/>
      </c>
      <c r="E157" s="29" t="str">
        <f t="shared" si="2"/>
        <v/>
      </c>
      <c r="F157" s="113" t="str">
        <f>IF(E157&gt;C157,Capacity!AR28/'Capacity Summary'!E157,IF(Capacity!AQ28=0,"",Capacity!AQ28))</f>
        <v/>
      </c>
      <c r="G157" s="113" t="str">
        <f ca="1">IFERROR(INDEX('Capacity Backing (Hide)'!B205:CW205,1,MATCH('Capacity Summary'!B157,'Capacity Backing (Hide)'!B150:CW150,0)),"")</f>
        <v/>
      </c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</row>
    <row r="158" spans="2:60" hidden="1" x14ac:dyDescent="0.35">
      <c r="B158" t="str">
        <f>IF(Capacity!Y29="","",Capacity!Y29)</f>
        <v/>
      </c>
      <c r="C158" s="29" t="str">
        <f>IF(Capacity!AP29="","",Capacity!AP29)</f>
        <v/>
      </c>
      <c r="D158" s="113" t="str">
        <f>IF(C158="","",Capacity!AQ29)</f>
        <v/>
      </c>
      <c r="E158" s="29" t="str">
        <f t="shared" si="2"/>
        <v/>
      </c>
      <c r="F158" s="113" t="str">
        <f>IF(E158&gt;C158,Capacity!AR29/'Capacity Summary'!E158,IF(Capacity!AQ29=0,"",Capacity!AQ29))</f>
        <v/>
      </c>
      <c r="G158" s="113" t="str">
        <f ca="1">IFERROR(INDEX('Capacity Backing (Hide)'!B206:CW206,1,MATCH('Capacity Summary'!B158,'Capacity Backing (Hide)'!B151:CW151,0)),"")</f>
        <v/>
      </c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</row>
    <row r="159" spans="2:60" hidden="1" x14ac:dyDescent="0.35">
      <c r="B159" t="str">
        <f>IF(Capacity!Y30="","",Capacity!Y30)</f>
        <v/>
      </c>
      <c r="C159" s="29" t="str">
        <f>IF(Capacity!AP30="","",Capacity!AP30)</f>
        <v/>
      </c>
      <c r="D159" s="113" t="str">
        <f>IF(C159="","",Capacity!AQ30)</f>
        <v/>
      </c>
      <c r="E159" s="29" t="str">
        <f t="shared" si="2"/>
        <v/>
      </c>
      <c r="F159" s="113" t="str">
        <f>IF(E159&gt;C159,Capacity!AR30/'Capacity Summary'!E159,IF(Capacity!AQ30=0,"",Capacity!AQ30))</f>
        <v/>
      </c>
      <c r="G159" s="113" t="str">
        <f ca="1">IFERROR(INDEX('Capacity Backing (Hide)'!B207:CW207,1,MATCH('Capacity Summary'!B159,'Capacity Backing (Hide)'!B152:CW152,0)),"")</f>
        <v/>
      </c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</row>
    <row r="160" spans="2:60" hidden="1" x14ac:dyDescent="0.35">
      <c r="B160" t="str">
        <f>IF(Capacity!Y31="","",Capacity!Y31)</f>
        <v/>
      </c>
      <c r="C160" s="29" t="str">
        <f>IF(Capacity!AP31="","",Capacity!AP31)</f>
        <v/>
      </c>
      <c r="D160" s="113" t="str">
        <f>IF(C160="","",Capacity!AQ31)</f>
        <v/>
      </c>
      <c r="E160" s="29" t="str">
        <f t="shared" si="2"/>
        <v/>
      </c>
      <c r="F160" s="113" t="str">
        <f>IF(E160&gt;C160,Capacity!AR31/'Capacity Summary'!E160,IF(Capacity!AQ31=0,"",Capacity!AQ31))</f>
        <v/>
      </c>
      <c r="G160" s="113" t="str">
        <f ca="1">IFERROR(INDEX('Capacity Backing (Hide)'!B208:CW208,1,MATCH('Capacity Summary'!B160,'Capacity Backing (Hide)'!B153:CW153,0)),"")</f>
        <v/>
      </c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</row>
    <row r="161" spans="2:60" hidden="1" x14ac:dyDescent="0.35">
      <c r="B161" t="str">
        <f>IF(Capacity!Y32="","",Capacity!Y32)</f>
        <v/>
      </c>
      <c r="C161" s="29" t="str">
        <f>IF(Capacity!AP32="","",Capacity!AP32)</f>
        <v/>
      </c>
      <c r="D161" s="113" t="str">
        <f>IF(C161="","",Capacity!AQ32)</f>
        <v/>
      </c>
      <c r="E161" s="29" t="str">
        <f t="shared" si="2"/>
        <v/>
      </c>
      <c r="F161" s="113" t="str">
        <f>IF(E161&gt;C161,Capacity!AR32/'Capacity Summary'!E161,IF(Capacity!AQ32=0,"",Capacity!AQ32))</f>
        <v/>
      </c>
      <c r="G161" s="113" t="str">
        <f ca="1">IFERROR(INDEX('Capacity Backing (Hide)'!B209:CW209,1,MATCH('Capacity Summary'!B161,'Capacity Backing (Hide)'!B154:CW154,0)),"")</f>
        <v/>
      </c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</row>
    <row r="162" spans="2:60" hidden="1" x14ac:dyDescent="0.35">
      <c r="B162" t="str">
        <f>IF(Capacity!Y33="","",Capacity!Y33)</f>
        <v/>
      </c>
      <c r="C162" s="29" t="str">
        <f>IF(Capacity!AP33="","",Capacity!AP33)</f>
        <v/>
      </c>
      <c r="D162" s="113" t="str">
        <f>IF(C162="","",Capacity!AQ33)</f>
        <v/>
      </c>
      <c r="E162" s="29" t="str">
        <f t="shared" si="2"/>
        <v/>
      </c>
      <c r="F162" s="113" t="str">
        <f>IF(E162&gt;C162,Capacity!AR33/'Capacity Summary'!E162,IF(Capacity!AQ33=0,"",Capacity!AQ33))</f>
        <v/>
      </c>
      <c r="G162" s="113" t="str">
        <f ca="1">IFERROR(INDEX('Capacity Backing (Hide)'!B210:CW210,1,MATCH('Capacity Summary'!B162,'Capacity Backing (Hide)'!B155:CW155,0)),"")</f>
        <v/>
      </c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</row>
    <row r="163" spans="2:60" hidden="1" x14ac:dyDescent="0.35">
      <c r="B163" t="str">
        <f>IF(Capacity!Y34="","",Capacity!Y34)</f>
        <v/>
      </c>
      <c r="C163" s="29" t="str">
        <f>IF(Capacity!AP34="","",Capacity!AP34)</f>
        <v/>
      </c>
      <c r="D163" s="113" t="str">
        <f>IF(C163="","",Capacity!AQ34)</f>
        <v/>
      </c>
      <c r="E163" s="29" t="str">
        <f t="shared" si="2"/>
        <v/>
      </c>
      <c r="F163" s="113" t="str">
        <f>IF(E163&gt;C163,Capacity!AR34/'Capacity Summary'!E163,IF(Capacity!AQ34=0,"",Capacity!AQ34))</f>
        <v/>
      </c>
      <c r="G163" s="113" t="str">
        <f ca="1">IFERROR(INDEX('Capacity Backing (Hide)'!B211:CW211,1,MATCH('Capacity Summary'!B163,'Capacity Backing (Hide)'!B156:CW156,0)),"")</f>
        <v/>
      </c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</row>
    <row r="164" spans="2:60" hidden="1" x14ac:dyDescent="0.35">
      <c r="B164" t="str">
        <f>IF(Capacity!Y35="","",Capacity!Y35)</f>
        <v/>
      </c>
      <c r="C164" s="29" t="str">
        <f>IF(Capacity!AP35="","",Capacity!AP35)</f>
        <v/>
      </c>
      <c r="D164" s="113" t="str">
        <f>IF(C164="","",Capacity!AQ35)</f>
        <v/>
      </c>
      <c r="E164" s="29" t="str">
        <f t="shared" si="2"/>
        <v/>
      </c>
      <c r="F164" s="113" t="str">
        <f>IF(E164&gt;C164,Capacity!AR35/'Capacity Summary'!E164,IF(Capacity!AQ35=0,"",Capacity!AQ35))</f>
        <v/>
      </c>
      <c r="G164" s="113" t="str">
        <f ca="1">IFERROR(INDEX('Capacity Backing (Hide)'!B212:CW212,1,MATCH('Capacity Summary'!B164,'Capacity Backing (Hide)'!B157:CW157,0)),"")</f>
        <v/>
      </c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</row>
    <row r="165" spans="2:60" hidden="1" x14ac:dyDescent="0.35">
      <c r="B165" t="str">
        <f>IF(Capacity!Y36="","",Capacity!Y36)</f>
        <v/>
      </c>
      <c r="C165" s="29" t="str">
        <f>IF(Capacity!AP36="","",Capacity!AP36)</f>
        <v/>
      </c>
      <c r="D165" s="113" t="str">
        <f>IF(C165="","",Capacity!AQ36)</f>
        <v/>
      </c>
      <c r="E165" s="29" t="str">
        <f t="shared" si="2"/>
        <v/>
      </c>
      <c r="F165" s="113" t="str">
        <f>IF(E165&gt;C165,Capacity!AR36/'Capacity Summary'!E165,IF(Capacity!AQ36=0,"",Capacity!AQ36))</f>
        <v/>
      </c>
      <c r="G165" s="113" t="str">
        <f ca="1">IFERROR(INDEX('Capacity Backing (Hide)'!B213:CW213,1,MATCH('Capacity Summary'!B165,'Capacity Backing (Hide)'!B158:CW158,0)),"")</f>
        <v/>
      </c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</row>
    <row r="166" spans="2:60" hidden="1" x14ac:dyDescent="0.35">
      <c r="B166" t="str">
        <f>IF(Capacity!Y37="","",Capacity!Y37)</f>
        <v/>
      </c>
      <c r="C166" s="29" t="str">
        <f>IF(Capacity!AP37="","",Capacity!AP37)</f>
        <v/>
      </c>
      <c r="D166" s="113" t="str">
        <f>IF(C166="","",Capacity!AQ37)</f>
        <v/>
      </c>
      <c r="E166" s="29" t="str">
        <f t="shared" si="2"/>
        <v/>
      </c>
      <c r="F166" s="113" t="str">
        <f>IF(E166&gt;C166,Capacity!AR37/'Capacity Summary'!E166,IF(Capacity!AQ37=0,"",Capacity!AQ37))</f>
        <v/>
      </c>
      <c r="G166" s="113" t="str">
        <f ca="1">IFERROR(INDEX('Capacity Backing (Hide)'!B214:CW214,1,MATCH('Capacity Summary'!B166,'Capacity Backing (Hide)'!B159:CW159,0)),"")</f>
        <v/>
      </c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</row>
    <row r="167" spans="2:60" hidden="1" x14ac:dyDescent="0.35">
      <c r="B167" t="str">
        <f>IF(Capacity!Y38="","",Capacity!Y38)</f>
        <v/>
      </c>
      <c r="C167" s="29" t="str">
        <f>IF(Capacity!AP38="","",Capacity!AP38)</f>
        <v/>
      </c>
      <c r="D167" s="113" t="str">
        <f>IF(C167="","",Capacity!AQ38)</f>
        <v/>
      </c>
      <c r="E167" s="29" t="str">
        <f t="shared" si="2"/>
        <v/>
      </c>
      <c r="F167" s="113" t="str">
        <f>IF(E167&gt;C167,Capacity!AR38/'Capacity Summary'!E167,IF(Capacity!AQ38=0,"",Capacity!AQ38))</f>
        <v/>
      </c>
      <c r="G167" s="113" t="str">
        <f ca="1">IFERROR(INDEX('Capacity Backing (Hide)'!B215:CW215,1,MATCH('Capacity Summary'!B167,'Capacity Backing (Hide)'!B160:CW160,0)),"")</f>
        <v/>
      </c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</row>
    <row r="168" spans="2:60" hidden="1" x14ac:dyDescent="0.35">
      <c r="B168" t="str">
        <f>IF(Capacity!Y39="","",Capacity!Y39)</f>
        <v/>
      </c>
      <c r="C168" s="29" t="str">
        <f>IF(Capacity!AP39="","",Capacity!AP39)</f>
        <v/>
      </c>
      <c r="D168" s="113" t="str">
        <f>IF(C168="","",Capacity!AQ39)</f>
        <v/>
      </c>
      <c r="E168" s="29" t="str">
        <f t="shared" si="2"/>
        <v/>
      </c>
      <c r="F168" s="113" t="str">
        <f>IF(E168&gt;C168,Capacity!AR39/'Capacity Summary'!E168,IF(Capacity!AQ39=0,"",Capacity!AQ39))</f>
        <v/>
      </c>
      <c r="G168" s="113" t="str">
        <f ca="1">IFERROR(INDEX('Capacity Backing (Hide)'!B216:CW216,1,MATCH('Capacity Summary'!B168,'Capacity Backing (Hide)'!B161:CW161,0)),"")</f>
        <v/>
      </c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</row>
    <row r="169" spans="2:60" hidden="1" x14ac:dyDescent="0.35">
      <c r="B169" t="str">
        <f>IF(Capacity!Y40="","",Capacity!Y40)</f>
        <v/>
      </c>
      <c r="C169" s="29" t="str">
        <f>IF(Capacity!AP40="","",Capacity!AP40)</f>
        <v/>
      </c>
      <c r="D169" s="113" t="str">
        <f>IF(C169="","",Capacity!AQ40)</f>
        <v/>
      </c>
      <c r="E169" s="29" t="str">
        <f t="shared" si="2"/>
        <v/>
      </c>
      <c r="F169" s="113" t="str">
        <f>IF(E169&gt;C169,Capacity!AR40/'Capacity Summary'!E169,IF(Capacity!AQ40=0,"",Capacity!AQ40))</f>
        <v/>
      </c>
      <c r="G169" s="113" t="str">
        <f ca="1">IFERROR(INDEX('Capacity Backing (Hide)'!B217:CW217,1,MATCH('Capacity Summary'!B169,'Capacity Backing (Hide)'!B162:CW162,0)),"")</f>
        <v/>
      </c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</row>
    <row r="170" spans="2:60" hidden="1" x14ac:dyDescent="0.35">
      <c r="B170" t="str">
        <f>IF(Capacity!Y41="","",Capacity!Y41)</f>
        <v/>
      </c>
      <c r="C170" s="29" t="str">
        <f>IF(Capacity!AP41="","",Capacity!AP41)</f>
        <v/>
      </c>
      <c r="D170" s="113" t="str">
        <f>IF(C170="","",Capacity!AQ41)</f>
        <v/>
      </c>
      <c r="E170" s="29" t="str">
        <f t="shared" si="2"/>
        <v/>
      </c>
      <c r="F170" s="113" t="str">
        <f>IF(E170&gt;C170,Capacity!AR41/'Capacity Summary'!E170,IF(Capacity!AQ41=0,"",Capacity!AQ41))</f>
        <v/>
      </c>
      <c r="G170" s="113" t="str">
        <f ca="1">IFERROR(INDEX('Capacity Backing (Hide)'!B218:CW218,1,MATCH('Capacity Summary'!B170,'Capacity Backing (Hide)'!B163:CW163,0)),"")</f>
        <v/>
      </c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</row>
    <row r="171" spans="2:60" hidden="1" x14ac:dyDescent="0.35">
      <c r="B171" t="str">
        <f>IF(Capacity!Y42="","",Capacity!Y42)</f>
        <v/>
      </c>
      <c r="C171" s="29" t="str">
        <f>IF(Capacity!AP42="","",Capacity!AP42)</f>
        <v/>
      </c>
      <c r="D171" s="113" t="str">
        <f>IF(C171="","",Capacity!AQ42)</f>
        <v/>
      </c>
      <c r="E171" s="29" t="str">
        <f t="shared" si="2"/>
        <v/>
      </c>
      <c r="F171" s="113" t="str">
        <f>IF(E171&gt;C171,Capacity!AR42/'Capacity Summary'!E171,IF(Capacity!AQ42=0,"",Capacity!AQ42))</f>
        <v/>
      </c>
      <c r="G171" s="113" t="str">
        <f ca="1">IFERROR(INDEX('Capacity Backing (Hide)'!B219:CW219,1,MATCH('Capacity Summary'!B171,'Capacity Backing (Hide)'!B164:CW164,0)),"")</f>
        <v/>
      </c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</row>
    <row r="172" spans="2:60" hidden="1" x14ac:dyDescent="0.35">
      <c r="B172" t="str">
        <f>IF(Capacity!Y43="","",Capacity!Y43)</f>
        <v/>
      </c>
      <c r="C172" s="29" t="str">
        <f>IF(Capacity!AP43="","",Capacity!AP43)</f>
        <v/>
      </c>
      <c r="D172" s="113" t="str">
        <f>IF(C172="","",Capacity!AQ43)</f>
        <v/>
      </c>
      <c r="E172" s="29" t="str">
        <f t="shared" si="2"/>
        <v/>
      </c>
      <c r="F172" s="113" t="str">
        <f>IF(E172&gt;C172,Capacity!AR43/'Capacity Summary'!E172,IF(Capacity!AQ43=0,"",Capacity!AQ43))</f>
        <v/>
      </c>
      <c r="G172" s="113" t="str">
        <f ca="1">IFERROR(INDEX('Capacity Backing (Hide)'!B220:CW220,1,MATCH('Capacity Summary'!B172,'Capacity Backing (Hide)'!B165:CW165,0)),"")</f>
        <v/>
      </c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</row>
    <row r="173" spans="2:60" hidden="1" x14ac:dyDescent="0.35">
      <c r="B173" t="str">
        <f>IF(Capacity!Y44="","",Capacity!Y44)</f>
        <v/>
      </c>
      <c r="C173" s="29" t="str">
        <f>IF(Capacity!AP44="","",Capacity!AP44)</f>
        <v/>
      </c>
      <c r="D173" s="113" t="str">
        <f>IF(C173="","",Capacity!AQ44)</f>
        <v/>
      </c>
      <c r="E173" s="29" t="str">
        <f t="shared" si="2"/>
        <v/>
      </c>
      <c r="F173" s="113" t="str">
        <f>IF(E173&gt;C173,Capacity!AR44/'Capacity Summary'!E173,IF(Capacity!AQ44=0,"",Capacity!AQ44))</f>
        <v/>
      </c>
      <c r="G173" s="113" t="str">
        <f ca="1">IFERROR(INDEX('Capacity Backing (Hide)'!B221:CW221,1,MATCH('Capacity Summary'!B173,'Capacity Backing (Hide)'!B166:CW166,0)),"")</f>
        <v/>
      </c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</row>
    <row r="174" spans="2:60" hidden="1" x14ac:dyDescent="0.35">
      <c r="B174" t="str">
        <f>IF(Capacity!Y45="","",Capacity!Y45)</f>
        <v/>
      </c>
      <c r="C174" s="29" t="str">
        <f>IF(Capacity!AP45="","",Capacity!AP45)</f>
        <v/>
      </c>
      <c r="D174" s="113" t="str">
        <f>IF(C174="","",Capacity!AQ45)</f>
        <v/>
      </c>
      <c r="E174" s="29" t="str">
        <f t="shared" si="2"/>
        <v/>
      </c>
      <c r="F174" s="113" t="str">
        <f>IF(E174&gt;C174,Capacity!AR45/'Capacity Summary'!E174,IF(Capacity!AQ45=0,"",Capacity!AQ45))</f>
        <v/>
      </c>
      <c r="G174" s="113" t="str">
        <f ca="1">IFERROR(INDEX('Capacity Backing (Hide)'!B222:CW222,1,MATCH('Capacity Summary'!B174,'Capacity Backing (Hide)'!B167:CW167,0)),"")</f>
        <v/>
      </c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</row>
    <row r="175" spans="2:60" hidden="1" x14ac:dyDescent="0.35">
      <c r="B175" t="str">
        <f>IF(Capacity!Y46="","",Capacity!Y46)</f>
        <v/>
      </c>
      <c r="C175" s="29" t="str">
        <f>IF(Capacity!AP46="","",Capacity!AP46)</f>
        <v/>
      </c>
      <c r="D175" s="113" t="str">
        <f>IF(C175="","",Capacity!AQ46)</f>
        <v/>
      </c>
      <c r="E175" s="29" t="str">
        <f t="shared" si="2"/>
        <v/>
      </c>
      <c r="F175" s="113" t="str">
        <f>IF(E175&gt;C175,Capacity!AR46/'Capacity Summary'!E175,IF(Capacity!AQ46=0,"",Capacity!AQ46))</f>
        <v/>
      </c>
      <c r="G175" s="113" t="str">
        <f ca="1">IFERROR(INDEX('Capacity Backing (Hide)'!B223:CW223,1,MATCH('Capacity Summary'!B175,'Capacity Backing (Hide)'!B168:CW168,0)),"")</f>
        <v/>
      </c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</row>
    <row r="176" spans="2:60" hidden="1" x14ac:dyDescent="0.35">
      <c r="B176" t="str">
        <f>IF(Capacity!Y47="","",Capacity!Y47)</f>
        <v/>
      </c>
      <c r="C176" s="29" t="str">
        <f>IF(Capacity!AP47="","",Capacity!AP47)</f>
        <v/>
      </c>
      <c r="D176" s="113" t="str">
        <f>IF(C176="","",Capacity!AQ47)</f>
        <v/>
      </c>
      <c r="E176" s="29" t="str">
        <f t="shared" si="2"/>
        <v/>
      </c>
      <c r="F176" s="113" t="str">
        <f>IF(E176&gt;C176,Capacity!AR47/'Capacity Summary'!E176,IF(Capacity!AQ47=0,"",Capacity!AQ47))</f>
        <v/>
      </c>
      <c r="G176" s="113" t="str">
        <f ca="1">IFERROR(INDEX('Capacity Backing (Hide)'!B224:CW224,1,MATCH('Capacity Summary'!B176,'Capacity Backing (Hide)'!B169:CW169,0)),"")</f>
        <v/>
      </c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</row>
    <row r="177" spans="2:60" hidden="1" x14ac:dyDescent="0.35">
      <c r="B177" t="str">
        <f>IF(Capacity!Y48="","",Capacity!Y48)</f>
        <v/>
      </c>
      <c r="C177" s="29" t="str">
        <f>IF(Capacity!AP48="","",Capacity!AP48)</f>
        <v/>
      </c>
      <c r="D177" s="113" t="str">
        <f>IF(C177="","",Capacity!AQ48)</f>
        <v/>
      </c>
      <c r="E177" s="29" t="str">
        <f t="shared" si="2"/>
        <v/>
      </c>
      <c r="F177" s="113" t="str">
        <f>IF(E177&gt;C177,Capacity!AR48/'Capacity Summary'!E177,IF(Capacity!AQ48=0,"",Capacity!AQ48))</f>
        <v/>
      </c>
      <c r="G177" s="113" t="str">
        <f ca="1">IFERROR(INDEX('Capacity Backing (Hide)'!B225:CW225,1,MATCH('Capacity Summary'!B177,'Capacity Backing (Hide)'!B170:CW170,0)),"")</f>
        <v/>
      </c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</row>
    <row r="178" spans="2:60" hidden="1" x14ac:dyDescent="0.35">
      <c r="B178" t="str">
        <f>IF(Capacity!Y49="","",Capacity!Y49)</f>
        <v/>
      </c>
      <c r="C178" s="29" t="str">
        <f>IF(Capacity!AP49="","",Capacity!AP49)</f>
        <v/>
      </c>
      <c r="D178" s="113" t="str">
        <f>IF(C178="","",Capacity!AQ49)</f>
        <v/>
      </c>
      <c r="E178" s="29" t="str">
        <f t="shared" si="2"/>
        <v/>
      </c>
      <c r="F178" s="113" t="str">
        <f>IF(E178&gt;C178,Capacity!AR49/'Capacity Summary'!E178,IF(Capacity!AQ49=0,"",Capacity!AQ49))</f>
        <v/>
      </c>
      <c r="G178" s="113" t="str">
        <f ca="1">IFERROR(INDEX('Capacity Backing (Hide)'!B226:CW226,1,MATCH('Capacity Summary'!B178,'Capacity Backing (Hide)'!B171:CW171,0)),"")</f>
        <v/>
      </c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</row>
    <row r="179" spans="2:60" hidden="1" x14ac:dyDescent="0.35">
      <c r="B179" t="str">
        <f>IF(Capacity!Y50="","",Capacity!Y50)</f>
        <v/>
      </c>
      <c r="C179" s="29" t="str">
        <f>IF(Capacity!AP50="","",Capacity!AP50)</f>
        <v/>
      </c>
      <c r="D179" s="113" t="str">
        <f>IF(C179="","",Capacity!AQ50)</f>
        <v/>
      </c>
      <c r="E179" s="29" t="str">
        <f t="shared" si="2"/>
        <v/>
      </c>
      <c r="F179" s="113" t="str">
        <f>IF(E179&gt;C179,Capacity!AR50/'Capacity Summary'!E179,IF(Capacity!AQ50=0,"",Capacity!AQ50))</f>
        <v/>
      </c>
      <c r="G179" s="113" t="str">
        <f ca="1">IFERROR(INDEX('Capacity Backing (Hide)'!B227:CW227,1,MATCH('Capacity Summary'!B179,'Capacity Backing (Hide)'!B172:CW172,0)),"")</f>
        <v/>
      </c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</row>
    <row r="180" spans="2:60" hidden="1" x14ac:dyDescent="0.35">
      <c r="B180" t="str">
        <f>IF(Capacity!Y51="","",Capacity!Y51)</f>
        <v/>
      </c>
      <c r="C180" s="29" t="str">
        <f>IF(Capacity!AP51="","",Capacity!AP51)</f>
        <v/>
      </c>
      <c r="D180" s="113" t="str">
        <f>IF(C180="","",Capacity!AQ51)</f>
        <v/>
      </c>
      <c r="E180" s="29" t="str">
        <f t="shared" si="2"/>
        <v/>
      </c>
      <c r="F180" s="113" t="str">
        <f>IF(E180&gt;C180,Capacity!AR51/'Capacity Summary'!E180,IF(Capacity!AQ51=0,"",Capacity!AQ51))</f>
        <v/>
      </c>
      <c r="G180" s="113" t="str">
        <f ca="1">IFERROR(INDEX('Capacity Backing (Hide)'!B228:CW228,1,MATCH('Capacity Summary'!B180,'Capacity Backing (Hide)'!B173:CW173,0)),"")</f>
        <v/>
      </c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</row>
    <row r="181" spans="2:60" hidden="1" x14ac:dyDescent="0.35">
      <c r="B181" t="str">
        <f>IF(Capacity!Y52="","",Capacity!Y52)</f>
        <v/>
      </c>
      <c r="C181" s="29" t="str">
        <f>IF(Capacity!AP52="","",Capacity!AP52)</f>
        <v/>
      </c>
      <c r="D181" s="113" t="str">
        <f>IF(C181="","",Capacity!AQ52)</f>
        <v/>
      </c>
      <c r="E181" s="29" t="str">
        <f t="shared" si="2"/>
        <v/>
      </c>
      <c r="F181" s="113" t="str">
        <f>IF(E181&gt;C181,Capacity!AR52/'Capacity Summary'!E181,IF(Capacity!AQ52=0,"",Capacity!AQ52))</f>
        <v/>
      </c>
      <c r="G181" s="113" t="str">
        <f ca="1">IFERROR(INDEX('Capacity Backing (Hide)'!B229:CW229,1,MATCH('Capacity Summary'!B181,'Capacity Backing (Hide)'!B174:CW174,0)),"")</f>
        <v/>
      </c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</row>
    <row r="182" spans="2:60" hidden="1" x14ac:dyDescent="0.35">
      <c r="B182" t="str">
        <f>IF(Capacity!Y53="","",Capacity!Y53)</f>
        <v/>
      </c>
      <c r="C182" s="29" t="str">
        <f>IF(Capacity!AP53="","",Capacity!AP53)</f>
        <v/>
      </c>
      <c r="D182" s="113" t="str">
        <f>IF(C182="","",Capacity!AQ53)</f>
        <v/>
      </c>
      <c r="E182" s="29" t="str">
        <f t="shared" si="2"/>
        <v/>
      </c>
      <c r="F182" s="113" t="str">
        <f>IF(E182&gt;C182,Capacity!AR53/'Capacity Summary'!E182,IF(Capacity!AQ53=0,"",Capacity!AQ53))</f>
        <v/>
      </c>
      <c r="G182" s="113" t="str">
        <f ca="1">IFERROR(INDEX('Capacity Backing (Hide)'!B230:CW230,1,MATCH('Capacity Summary'!B182,'Capacity Backing (Hide)'!B175:CW175,0)),"")</f>
        <v/>
      </c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</row>
    <row r="183" spans="2:60" hidden="1" x14ac:dyDescent="0.35">
      <c r="B183" t="str">
        <f>IF(Capacity!Y54="","",Capacity!Y54)</f>
        <v/>
      </c>
      <c r="C183" s="29" t="str">
        <f>IF(Capacity!AP54="","",Capacity!AP54)</f>
        <v/>
      </c>
      <c r="D183" s="113" t="str">
        <f>IF(C183="","",Capacity!AQ54)</f>
        <v/>
      </c>
      <c r="E183" s="29" t="str">
        <f t="shared" si="2"/>
        <v/>
      </c>
      <c r="F183" s="113" t="str">
        <f>IF(E183&gt;C183,Capacity!AR54/'Capacity Summary'!E183,IF(Capacity!AQ54=0,"",Capacity!AQ54))</f>
        <v/>
      </c>
      <c r="G183" s="113" t="str">
        <f ca="1">IFERROR(INDEX('Capacity Backing (Hide)'!B231:CW231,1,MATCH('Capacity Summary'!B183,'Capacity Backing (Hide)'!B176:CW176,0)),"")</f>
        <v/>
      </c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</row>
    <row r="184" spans="2:60" hidden="1" x14ac:dyDescent="0.35">
      <c r="B184" t="str">
        <f>IF(Capacity!Y55="","",Capacity!Y55)</f>
        <v/>
      </c>
      <c r="C184" s="29" t="str">
        <f>IF(Capacity!AP55="","",Capacity!AP55)</f>
        <v/>
      </c>
      <c r="D184" s="113" t="str">
        <f>IF(C184="","",Capacity!AQ55)</f>
        <v/>
      </c>
      <c r="E184" s="29" t="str">
        <f t="shared" si="2"/>
        <v/>
      </c>
      <c r="F184" s="113" t="str">
        <f>IF(E184&gt;C184,Capacity!AR55/'Capacity Summary'!E184,IF(Capacity!AQ55=0,"",Capacity!AQ55))</f>
        <v/>
      </c>
      <c r="G184" s="113" t="str">
        <f ca="1">IFERROR(INDEX('Capacity Backing (Hide)'!B232:CW232,1,MATCH('Capacity Summary'!B184,'Capacity Backing (Hide)'!B177:CW177,0)),"")</f>
        <v/>
      </c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</row>
    <row r="185" spans="2:60" hidden="1" x14ac:dyDescent="0.35">
      <c r="B185" t="str">
        <f>IF(Capacity!Y56="","",Capacity!Y56)</f>
        <v/>
      </c>
      <c r="C185" s="29" t="str">
        <f>IF(Capacity!AP56="","",Capacity!AP56)</f>
        <v/>
      </c>
      <c r="D185" s="113" t="str">
        <f>IF(C185="","",Capacity!AQ56)</f>
        <v/>
      </c>
      <c r="E185" s="29" t="str">
        <f t="shared" si="2"/>
        <v/>
      </c>
      <c r="F185" s="113" t="str">
        <f>IF(E185&gt;C185,Capacity!AR56/'Capacity Summary'!E185,IF(Capacity!AQ56=0,"",Capacity!AQ56))</f>
        <v/>
      </c>
      <c r="G185" s="113" t="str">
        <f ca="1">IFERROR(INDEX('Capacity Backing (Hide)'!B233:CW233,1,MATCH('Capacity Summary'!B185,'Capacity Backing (Hide)'!B178:CW178,0)),"")</f>
        <v/>
      </c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</row>
    <row r="186" spans="2:60" hidden="1" x14ac:dyDescent="0.35">
      <c r="B186" t="str">
        <f>IF(Capacity!Y57="","",Capacity!Y57)</f>
        <v/>
      </c>
      <c r="C186" s="29" t="str">
        <f>IF(Capacity!AP57="","",Capacity!AP57)</f>
        <v/>
      </c>
      <c r="D186" s="113" t="str">
        <f>IF(C186="","",Capacity!AQ57)</f>
        <v/>
      </c>
      <c r="E186" s="29" t="str">
        <f t="shared" si="2"/>
        <v/>
      </c>
      <c r="F186" s="113" t="str">
        <f>IF(E186&gt;C186,Capacity!AR57/'Capacity Summary'!E186,IF(Capacity!AQ57=0,"",Capacity!AQ57))</f>
        <v/>
      </c>
      <c r="G186" s="113" t="str">
        <f ca="1">IFERROR(INDEX('Capacity Backing (Hide)'!B234:CW234,1,MATCH('Capacity Summary'!B186,'Capacity Backing (Hide)'!B179:CW179,0)),"")</f>
        <v/>
      </c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</row>
    <row r="187" spans="2:60" hidden="1" x14ac:dyDescent="0.35">
      <c r="B187" t="str">
        <f>IF(Capacity!Y58="","",Capacity!Y58)</f>
        <v/>
      </c>
      <c r="C187" s="29" t="str">
        <f>IF(Capacity!AP58="","",Capacity!AP58)</f>
        <v/>
      </c>
      <c r="D187" s="113" t="str">
        <f>IF(C187="","",Capacity!AQ58)</f>
        <v/>
      </c>
      <c r="E187" s="29" t="str">
        <f t="shared" si="2"/>
        <v/>
      </c>
      <c r="F187" s="113" t="str">
        <f>IF(E187&gt;C187,Capacity!AR58/'Capacity Summary'!E187,IF(Capacity!AQ58=0,"",Capacity!AQ58))</f>
        <v/>
      </c>
      <c r="G187" s="113" t="str">
        <f ca="1">IFERROR(INDEX('Capacity Backing (Hide)'!B235:CW235,1,MATCH('Capacity Summary'!B187,'Capacity Backing (Hide)'!B180:CW180,0)),"")</f>
        <v/>
      </c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</row>
    <row r="188" spans="2:60" hidden="1" x14ac:dyDescent="0.35">
      <c r="B188" t="str">
        <f>IF(Capacity!Y59="","",Capacity!Y59)</f>
        <v/>
      </c>
      <c r="C188" s="29" t="str">
        <f>IF(Capacity!AP59="","",Capacity!AP59)</f>
        <v/>
      </c>
      <c r="D188" s="113" t="str">
        <f>IF(C188="","",Capacity!AQ59)</f>
        <v/>
      </c>
      <c r="E188" s="29" t="str">
        <f t="shared" si="2"/>
        <v/>
      </c>
      <c r="F188" s="113" t="str">
        <f>IF(E188&gt;C188,Capacity!AR59/'Capacity Summary'!E188,IF(Capacity!AQ59=0,"",Capacity!AQ59))</f>
        <v/>
      </c>
      <c r="G188" s="113" t="str">
        <f ca="1">IFERROR(INDEX('Capacity Backing (Hide)'!B236:CW236,1,MATCH('Capacity Summary'!B188,'Capacity Backing (Hide)'!B181:CW181,0)),"")</f>
        <v/>
      </c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</row>
    <row r="189" spans="2:60" hidden="1" x14ac:dyDescent="0.35">
      <c r="B189" t="str">
        <f>IF(Capacity!Y60="","",Capacity!Y60)</f>
        <v/>
      </c>
      <c r="C189" s="29" t="str">
        <f>IF(Capacity!AP60="","",Capacity!AP60)</f>
        <v/>
      </c>
      <c r="D189" s="113" t="str">
        <f>IF(C189="","",Capacity!AQ60)</f>
        <v/>
      </c>
      <c r="E189" s="29" t="str">
        <f t="shared" si="2"/>
        <v/>
      </c>
      <c r="F189" s="113" t="str">
        <f>IF(E189&gt;C189,Capacity!AR60/'Capacity Summary'!E189,IF(Capacity!AQ60=0,"",Capacity!AQ60))</f>
        <v/>
      </c>
      <c r="G189" s="113" t="str">
        <f ca="1">IFERROR(INDEX('Capacity Backing (Hide)'!B237:CW237,1,MATCH('Capacity Summary'!B189,'Capacity Backing (Hide)'!B182:CW182,0)),"")</f>
        <v/>
      </c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</row>
    <row r="190" spans="2:60" hidden="1" x14ac:dyDescent="0.35">
      <c r="B190" t="str">
        <f>IF(Capacity!Y61="","",Capacity!Y61)</f>
        <v/>
      </c>
      <c r="C190" s="29" t="str">
        <f>IF(Capacity!AP61="","",Capacity!AP61)</f>
        <v/>
      </c>
      <c r="D190" s="113" t="str">
        <f>IF(C190="","",Capacity!AQ61)</f>
        <v/>
      </c>
      <c r="E190" s="29" t="str">
        <f t="shared" si="2"/>
        <v/>
      </c>
      <c r="F190" s="113" t="str">
        <f>IF(E190&gt;C190,Capacity!AR61/'Capacity Summary'!E190,IF(Capacity!AQ61=0,"",Capacity!AQ61))</f>
        <v/>
      </c>
      <c r="G190" s="113" t="str">
        <f ca="1">IFERROR(INDEX('Capacity Backing (Hide)'!B238:CW238,1,MATCH('Capacity Summary'!B190,'Capacity Backing (Hide)'!B183:CW183,0)),"")</f>
        <v/>
      </c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</row>
    <row r="191" spans="2:60" hidden="1" x14ac:dyDescent="0.35">
      <c r="B191" t="str">
        <f>IF(Capacity!Y62="","",Capacity!Y62)</f>
        <v/>
      </c>
      <c r="C191" s="29" t="str">
        <f>IF(Capacity!AP62="","",Capacity!AP62)</f>
        <v/>
      </c>
      <c r="D191" s="113" t="str">
        <f>IF(C191="","",Capacity!AQ62)</f>
        <v/>
      </c>
      <c r="E191" s="29" t="str">
        <f t="shared" si="2"/>
        <v/>
      </c>
      <c r="F191" s="113" t="str">
        <f>IF(E191&gt;C191,Capacity!AR62/'Capacity Summary'!E191,IF(Capacity!AQ62=0,"",Capacity!AQ62))</f>
        <v/>
      </c>
      <c r="G191" s="113" t="str">
        <f ca="1">IFERROR(INDEX('Capacity Backing (Hide)'!B239:CW239,1,MATCH('Capacity Summary'!B191,'Capacity Backing (Hide)'!B184:CW184,0)),"")</f>
        <v/>
      </c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</row>
    <row r="192" spans="2:60" hidden="1" x14ac:dyDescent="0.35">
      <c r="B192" t="str">
        <f>IF(Capacity!Y63="","",Capacity!Y63)</f>
        <v/>
      </c>
      <c r="C192" s="29" t="str">
        <f>IF(Capacity!AP63="","",Capacity!AP63)</f>
        <v/>
      </c>
      <c r="D192" s="113" t="str">
        <f>IF(C192="","",Capacity!AQ63)</f>
        <v/>
      </c>
      <c r="E192" s="29" t="str">
        <f t="shared" si="2"/>
        <v/>
      </c>
      <c r="F192" s="113" t="str">
        <f>IF(E192&gt;C192,Capacity!AR63/'Capacity Summary'!E192,IF(Capacity!AQ63=0,"",Capacity!AQ63))</f>
        <v/>
      </c>
      <c r="G192" s="113" t="str">
        <f ca="1">IFERROR(INDEX('Capacity Backing (Hide)'!B240:CW240,1,MATCH('Capacity Summary'!B192,'Capacity Backing (Hide)'!B185:CW185,0)),"")</f>
        <v/>
      </c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</row>
    <row r="193" spans="2:60" hidden="1" x14ac:dyDescent="0.35">
      <c r="B193" t="str">
        <f>IF(Capacity!Y64="","",Capacity!Y64)</f>
        <v/>
      </c>
      <c r="C193" s="29" t="str">
        <f>IF(Capacity!AP64="","",Capacity!AP64)</f>
        <v/>
      </c>
      <c r="D193" s="113" t="str">
        <f>IF(C193="","",Capacity!AQ64)</f>
        <v/>
      </c>
      <c r="E193" s="29" t="str">
        <f t="shared" si="2"/>
        <v/>
      </c>
      <c r="F193" s="113" t="str">
        <f>IF(E193&gt;C193,Capacity!AR64/'Capacity Summary'!E193,IF(Capacity!AQ64=0,"",Capacity!AQ64))</f>
        <v/>
      </c>
      <c r="G193" s="113" t="str">
        <f ca="1">IFERROR(INDEX('Capacity Backing (Hide)'!B241:CW241,1,MATCH('Capacity Summary'!B193,'Capacity Backing (Hide)'!B186:CW186,0)),"")</f>
        <v/>
      </c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</row>
    <row r="194" spans="2:60" hidden="1" x14ac:dyDescent="0.35">
      <c r="B194" t="str">
        <f>IF(Capacity!Y65="","",Capacity!Y65)</f>
        <v/>
      </c>
      <c r="C194" s="29" t="str">
        <f>IF(Capacity!AP65="","",Capacity!AP65)</f>
        <v/>
      </c>
      <c r="D194" s="113" t="str">
        <f>IF(C194="","",Capacity!AQ65)</f>
        <v/>
      </c>
      <c r="E194" s="29" t="str">
        <f t="shared" si="2"/>
        <v/>
      </c>
      <c r="F194" s="113" t="str">
        <f>IF(E194&gt;C194,Capacity!AR65/'Capacity Summary'!E194,IF(Capacity!AQ65=0,"",Capacity!AQ65))</f>
        <v/>
      </c>
      <c r="G194" s="113" t="str">
        <f ca="1">IFERROR(INDEX('Capacity Backing (Hide)'!B242:CW242,1,MATCH('Capacity Summary'!B194,'Capacity Backing (Hide)'!B187:CW187,0)),"")</f>
        <v/>
      </c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</row>
    <row r="195" spans="2:60" hidden="1" x14ac:dyDescent="0.35">
      <c r="B195" t="str">
        <f>IF(Capacity!Y66="","",Capacity!Y66)</f>
        <v/>
      </c>
      <c r="C195" s="29" t="str">
        <f>IF(Capacity!AP66="","",Capacity!AP66)</f>
        <v/>
      </c>
      <c r="D195" s="113" t="str">
        <f>IF(C195="","",Capacity!AQ66)</f>
        <v/>
      </c>
      <c r="E195" s="29" t="str">
        <f t="shared" si="2"/>
        <v/>
      </c>
      <c r="F195" s="113" t="str">
        <f>IF(E195&gt;C195,Capacity!AR66/'Capacity Summary'!E195,IF(Capacity!AQ66=0,"",Capacity!AQ66))</f>
        <v/>
      </c>
      <c r="G195" s="113" t="str">
        <f>IFERROR(INDEX('Capacity Backing (Hide)'!B243:CW243,1,MATCH('Capacity Summary'!B195,'Capacity Backing (Hide)'!B188:CW188,0)),"")</f>
        <v/>
      </c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</row>
    <row r="196" spans="2:60" hidden="1" x14ac:dyDescent="0.35">
      <c r="B196" t="str">
        <f>IF(Capacity!Y67="","",Capacity!Y67)</f>
        <v/>
      </c>
      <c r="C196" s="29" t="str">
        <f>IF(Capacity!AP67="","",Capacity!AP67)</f>
        <v/>
      </c>
      <c r="D196" s="113" t="str">
        <f>IF(C196="","",Capacity!AQ67)</f>
        <v/>
      </c>
      <c r="E196" s="29" t="str">
        <f t="shared" si="2"/>
        <v/>
      </c>
      <c r="F196" s="113" t="str">
        <f>IF(E196&gt;C196,Capacity!AR67/'Capacity Summary'!E196,IF(Capacity!AQ67=0,"",Capacity!AQ67))</f>
        <v/>
      </c>
      <c r="G196" s="113" t="str">
        <f>IFERROR(INDEX('Capacity Backing (Hide)'!B244:CW244,1,MATCH('Capacity Summary'!B196,'Capacity Backing (Hide)'!B189:CW189,0)),"")</f>
        <v/>
      </c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</row>
    <row r="197" spans="2:60" hidden="1" x14ac:dyDescent="0.35">
      <c r="B197" t="str">
        <f>IF(Capacity!Y68="","",Capacity!Y68)</f>
        <v/>
      </c>
      <c r="C197" s="29" t="str">
        <f>IF(Capacity!AP68="","",Capacity!AP68)</f>
        <v/>
      </c>
      <c r="D197" s="113" t="str">
        <f>IF(C197="","",Capacity!AQ68)</f>
        <v/>
      </c>
      <c r="E197" s="29" t="str">
        <f t="shared" si="2"/>
        <v/>
      </c>
      <c r="F197" s="113" t="str">
        <f>IF(E197&gt;C197,Capacity!AR68/'Capacity Summary'!E197,IF(Capacity!AQ68=0,"",Capacity!AQ68))</f>
        <v/>
      </c>
      <c r="G197" s="113" t="str">
        <f>IFERROR(INDEX('Capacity Backing (Hide)'!B245:CW245,1,MATCH('Capacity Summary'!B197,'Capacity Backing (Hide)'!B190:CW190,0)),"")</f>
        <v/>
      </c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</row>
    <row r="198" spans="2:60" hidden="1" x14ac:dyDescent="0.35">
      <c r="B198" t="str">
        <f>IF(Capacity!Y69="","",Capacity!Y69)</f>
        <v/>
      </c>
      <c r="C198" s="29" t="str">
        <f>IF(Capacity!AP69="","",Capacity!AP69)</f>
        <v/>
      </c>
      <c r="D198" s="113" t="str">
        <f>IF(C198="","",Capacity!AQ69)</f>
        <v/>
      </c>
      <c r="E198" s="29" t="str">
        <f t="shared" si="2"/>
        <v/>
      </c>
      <c r="F198" s="113" t="str">
        <f>IF(E198&gt;C198,Capacity!AR69/'Capacity Summary'!E198,IF(Capacity!AQ69=0,"",Capacity!AQ69))</f>
        <v/>
      </c>
      <c r="G198" s="113" t="str">
        <f>IFERROR(INDEX('Capacity Backing (Hide)'!B246:CW246,1,MATCH('Capacity Summary'!B198,'Capacity Backing (Hide)'!B191:CW191,0)),"")</f>
        <v/>
      </c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</row>
    <row r="199" spans="2:60" hidden="1" x14ac:dyDescent="0.35">
      <c r="B199" t="str">
        <f>IF(Capacity!Y70="","",Capacity!Y70)</f>
        <v/>
      </c>
      <c r="C199" s="29" t="str">
        <f>IF(Capacity!AP70="","",Capacity!AP70)</f>
        <v/>
      </c>
      <c r="D199" s="113" t="str">
        <f>IF(C199="","",Capacity!AQ70)</f>
        <v/>
      </c>
      <c r="E199" s="29" t="str">
        <f t="shared" si="2"/>
        <v/>
      </c>
      <c r="F199" s="113" t="str">
        <f>IF(E199&gt;C199,Capacity!AR70/'Capacity Summary'!E199,IF(Capacity!AQ70=0,"",Capacity!AQ70))</f>
        <v/>
      </c>
      <c r="G199" s="113" t="str">
        <f>IFERROR(INDEX('Capacity Backing (Hide)'!B247:CW247,1,MATCH('Capacity Summary'!B199,'Capacity Backing (Hide)'!B192:CW192,0)),"")</f>
        <v/>
      </c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</row>
    <row r="200" spans="2:60" hidden="1" x14ac:dyDescent="0.35">
      <c r="B200" t="str">
        <f>IF(Capacity!Y71="","",Capacity!Y71)</f>
        <v/>
      </c>
      <c r="C200" s="29" t="str">
        <f>IF(Capacity!AP71="","",Capacity!AP71)</f>
        <v/>
      </c>
      <c r="D200" s="113" t="str">
        <f>IF(C200="","",Capacity!AQ71)</f>
        <v/>
      </c>
      <c r="E200" s="29" t="str">
        <f t="shared" si="2"/>
        <v/>
      </c>
      <c r="F200" s="113" t="str">
        <f>IF(E200&gt;C200,Capacity!AR71/'Capacity Summary'!E200,IF(Capacity!AQ71=0,"",Capacity!AQ71))</f>
        <v/>
      </c>
      <c r="G200" s="113" t="str">
        <f>IFERROR(INDEX('Capacity Backing (Hide)'!B248:CW248,1,MATCH('Capacity Summary'!B200,'Capacity Backing (Hide)'!B193:CW193,0)),"")</f>
        <v/>
      </c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</row>
    <row r="201" spans="2:60" hidden="1" x14ac:dyDescent="0.35">
      <c r="B201" t="str">
        <f>IF(Capacity!Y72="","",Capacity!Y72)</f>
        <v/>
      </c>
      <c r="C201" s="29" t="str">
        <f>IF(Capacity!AP72="","",Capacity!AP72)</f>
        <v/>
      </c>
      <c r="D201" s="113" t="str">
        <f>IF(C201="","",Capacity!AQ72)</f>
        <v/>
      </c>
      <c r="E201" s="29" t="str">
        <f t="shared" si="2"/>
        <v/>
      </c>
      <c r="F201" s="113" t="str">
        <f>IF(E201&gt;C201,Capacity!AR72/'Capacity Summary'!E201,IF(Capacity!AQ72=0,"",Capacity!AQ72))</f>
        <v/>
      </c>
      <c r="G201" s="113" t="str">
        <f>IFERROR(INDEX('Capacity Backing (Hide)'!B249:CW249,1,MATCH('Capacity Summary'!B201,'Capacity Backing (Hide)'!B194:CW194,0)),"")</f>
        <v/>
      </c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</row>
    <row r="202" spans="2:60" hidden="1" x14ac:dyDescent="0.35">
      <c r="B202" t="str">
        <f>IF(Capacity!Y73="","",Capacity!Y73)</f>
        <v/>
      </c>
      <c r="C202" s="29" t="str">
        <f>IF(Capacity!AP73="","",Capacity!AP73)</f>
        <v/>
      </c>
      <c r="D202" s="113" t="str">
        <f>IF(C202="","",Capacity!AQ73)</f>
        <v/>
      </c>
      <c r="E202" s="29" t="str">
        <f t="shared" si="2"/>
        <v/>
      </c>
      <c r="F202" s="113" t="str">
        <f>IF(E202&gt;C202,Capacity!AR73/'Capacity Summary'!E202,IF(Capacity!AQ73=0,"",Capacity!AQ73))</f>
        <v/>
      </c>
      <c r="G202" s="113" t="str">
        <f>IFERROR(INDEX('Capacity Backing (Hide)'!B250:CW250,1,MATCH('Capacity Summary'!B202,'Capacity Backing (Hide)'!B195:CW195,0)),"")</f>
        <v/>
      </c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</row>
    <row r="203" spans="2:60" hidden="1" x14ac:dyDescent="0.35">
      <c r="B203" t="str">
        <f>IF(Capacity!Y74="","",Capacity!Y74)</f>
        <v/>
      </c>
      <c r="C203" s="29" t="str">
        <f>IF(Capacity!AP74="","",Capacity!AP74)</f>
        <v/>
      </c>
      <c r="D203" s="113" t="str">
        <f>IF(C203="","",Capacity!AQ74)</f>
        <v/>
      </c>
      <c r="E203" s="29" t="str">
        <f t="shared" si="2"/>
        <v/>
      </c>
      <c r="F203" s="113" t="str">
        <f>IF(E203&gt;C203,Capacity!AR74/'Capacity Summary'!E203,IF(Capacity!AQ74=0,"",Capacity!AQ74))</f>
        <v/>
      </c>
      <c r="G203" s="113" t="str">
        <f>IFERROR(INDEX('Capacity Backing (Hide)'!B251:CW251,1,MATCH('Capacity Summary'!B203,'Capacity Backing (Hide)'!B196:CW196,0)),"")</f>
        <v/>
      </c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</row>
    <row r="204" spans="2:60" hidden="1" x14ac:dyDescent="0.35">
      <c r="B204" t="str">
        <f>IF(Capacity!Y75="","",Capacity!Y75)</f>
        <v/>
      </c>
      <c r="C204" s="29" t="str">
        <f>IF(Capacity!AP75="","",Capacity!AP75)</f>
        <v/>
      </c>
      <c r="D204" s="113" t="str">
        <f>IF(C204="","",Capacity!AQ75)</f>
        <v/>
      </c>
      <c r="E204" s="29" t="str">
        <f t="shared" ref="E204:E238" si="3">IF(B204="","",IF(COUNTBLANK($I204:$BH204)=52,52,COUNTA(I204:BH204)))</f>
        <v/>
      </c>
      <c r="F204" s="113" t="str">
        <f>IF(E204&gt;C204,Capacity!AR75/'Capacity Summary'!E204,IF(Capacity!AQ75=0,"",Capacity!AQ75))</f>
        <v/>
      </c>
      <c r="G204" s="113" t="str">
        <f>IFERROR(INDEX('Capacity Backing (Hide)'!B252:CW252,1,MATCH('Capacity Summary'!B204,'Capacity Backing (Hide)'!B197:CW197,0)),"")</f>
        <v/>
      </c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</row>
    <row r="205" spans="2:60" hidden="1" x14ac:dyDescent="0.35">
      <c r="B205" t="str">
        <f>IF(Capacity!Y76="","",Capacity!Y76)</f>
        <v/>
      </c>
      <c r="C205" s="29" t="str">
        <f>IF(Capacity!AP76="","",Capacity!AP76)</f>
        <v/>
      </c>
      <c r="D205" s="113" t="str">
        <f>IF(C205="","",Capacity!AQ76)</f>
        <v/>
      </c>
      <c r="E205" s="29" t="str">
        <f t="shared" si="3"/>
        <v/>
      </c>
      <c r="F205" s="113" t="str">
        <f>IF(E205&gt;C205,Capacity!AR76/'Capacity Summary'!E205,IF(Capacity!AQ76=0,"",Capacity!AQ76))</f>
        <v/>
      </c>
      <c r="G205" s="113" t="str">
        <f>IFERROR(INDEX('Capacity Backing (Hide)'!B253:CW253,1,MATCH('Capacity Summary'!B205,'Capacity Backing (Hide)'!B198:CW198,0)),"")</f>
        <v/>
      </c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</row>
    <row r="206" spans="2:60" hidden="1" x14ac:dyDescent="0.35">
      <c r="B206" t="str">
        <f>IF(Capacity!Y77="","",Capacity!Y77)</f>
        <v/>
      </c>
      <c r="C206" s="29" t="str">
        <f>IF(Capacity!AP77="","",Capacity!AP77)</f>
        <v/>
      </c>
      <c r="D206" s="113" t="str">
        <f>IF(C206="","",Capacity!AQ77)</f>
        <v/>
      </c>
      <c r="E206" s="29" t="str">
        <f t="shared" si="3"/>
        <v/>
      </c>
      <c r="F206" s="113" t="str">
        <f>IF(E206&gt;C206,Capacity!AR77/'Capacity Summary'!E206,IF(Capacity!AQ77=0,"",Capacity!AQ77))</f>
        <v/>
      </c>
      <c r="G206" s="113" t="str">
        <f>IFERROR(INDEX('Capacity Backing (Hide)'!B254:CW254,1,MATCH('Capacity Summary'!B206,'Capacity Backing (Hide)'!B199:CW199,0)),"")</f>
        <v/>
      </c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</row>
    <row r="207" spans="2:60" hidden="1" x14ac:dyDescent="0.35">
      <c r="B207" t="str">
        <f>IF(Capacity!Y78="","",Capacity!Y78)</f>
        <v/>
      </c>
      <c r="C207" s="29" t="str">
        <f>IF(Capacity!AP78="","",Capacity!AP78)</f>
        <v/>
      </c>
      <c r="D207" s="113" t="str">
        <f>IF(C207="","",Capacity!AQ78)</f>
        <v/>
      </c>
      <c r="E207" s="29" t="str">
        <f t="shared" si="3"/>
        <v/>
      </c>
      <c r="F207" s="113" t="str">
        <f>IF(E207&gt;C207,Capacity!AR78/'Capacity Summary'!E207,IF(Capacity!AQ78=0,"",Capacity!AQ78))</f>
        <v/>
      </c>
      <c r="G207" s="113" t="str">
        <f>IFERROR(INDEX('Capacity Backing (Hide)'!B255:CW255,1,MATCH('Capacity Summary'!B207,'Capacity Backing (Hide)'!B200:CW200,0)),"")</f>
        <v/>
      </c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</row>
    <row r="208" spans="2:60" hidden="1" x14ac:dyDescent="0.35">
      <c r="B208" t="str">
        <f>IF(Capacity!Y79="","",Capacity!Y79)</f>
        <v/>
      </c>
      <c r="C208" s="29" t="str">
        <f>IF(Capacity!AP79="","",Capacity!AP79)</f>
        <v/>
      </c>
      <c r="D208" s="113" t="str">
        <f>IF(C208="","",Capacity!AQ79)</f>
        <v/>
      </c>
      <c r="E208" s="29" t="str">
        <f t="shared" si="3"/>
        <v/>
      </c>
      <c r="F208" s="113" t="str">
        <f>IF(E208&gt;C208,Capacity!AR79/'Capacity Summary'!E208,IF(Capacity!AQ79=0,"",Capacity!AQ79))</f>
        <v/>
      </c>
      <c r="G208" s="113" t="str">
        <f>IFERROR(INDEX('Capacity Backing (Hide)'!B256:CW256,1,MATCH('Capacity Summary'!B208,'Capacity Backing (Hide)'!B201:CW201,0)),"")</f>
        <v/>
      </c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</row>
    <row r="209" spans="2:60" hidden="1" x14ac:dyDescent="0.35">
      <c r="B209" t="str">
        <f>IF(Capacity!Y80="","",Capacity!Y80)</f>
        <v/>
      </c>
      <c r="C209" s="29" t="str">
        <f>IF(Capacity!AP80="","",Capacity!AP80)</f>
        <v/>
      </c>
      <c r="D209" s="113" t="str">
        <f>IF(C209="","",Capacity!AQ80)</f>
        <v/>
      </c>
      <c r="E209" s="29" t="str">
        <f t="shared" si="3"/>
        <v/>
      </c>
      <c r="F209" s="113" t="str">
        <f>IF(E209&gt;C209,Capacity!AR80/'Capacity Summary'!E209,IF(Capacity!AQ80=0,"",Capacity!AQ80))</f>
        <v/>
      </c>
      <c r="G209" s="113" t="str">
        <f>IFERROR(INDEX('Capacity Backing (Hide)'!B257:CW257,1,MATCH('Capacity Summary'!B209,'Capacity Backing (Hide)'!B202:CW202,0)),"")</f>
        <v/>
      </c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</row>
    <row r="210" spans="2:60" hidden="1" x14ac:dyDescent="0.35">
      <c r="B210" t="str">
        <f>IF(Capacity!Y81="","",Capacity!Y81)</f>
        <v/>
      </c>
      <c r="C210" s="29" t="str">
        <f>IF(Capacity!AP81="","",Capacity!AP81)</f>
        <v/>
      </c>
      <c r="D210" s="113" t="str">
        <f>IF(C210="","",Capacity!AQ81)</f>
        <v/>
      </c>
      <c r="E210" s="29" t="str">
        <f t="shared" si="3"/>
        <v/>
      </c>
      <c r="F210" s="113" t="str">
        <f>IF(E210&gt;C210,Capacity!AR81/'Capacity Summary'!E210,IF(Capacity!AQ81=0,"",Capacity!AQ81))</f>
        <v/>
      </c>
      <c r="G210" s="113" t="str">
        <f>IFERROR(INDEX('Capacity Backing (Hide)'!B258:CW258,1,MATCH('Capacity Summary'!B210,'Capacity Backing (Hide)'!B203:CW203,0)),"")</f>
        <v/>
      </c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</row>
    <row r="211" spans="2:60" hidden="1" x14ac:dyDescent="0.35">
      <c r="B211" t="str">
        <f>IF(Capacity!Y82="","",Capacity!Y82)</f>
        <v/>
      </c>
      <c r="C211" s="29" t="str">
        <f>IF(Capacity!AP82="","",Capacity!AP82)</f>
        <v/>
      </c>
      <c r="D211" s="113" t="str">
        <f>IF(C211="","",Capacity!AQ82)</f>
        <v/>
      </c>
      <c r="E211" s="29" t="str">
        <f t="shared" si="3"/>
        <v/>
      </c>
      <c r="F211" s="113" t="str">
        <f>IF(E211&gt;C211,Capacity!AR82/'Capacity Summary'!E211,IF(Capacity!AQ82=0,"",Capacity!AQ82))</f>
        <v/>
      </c>
      <c r="G211" s="113" t="str">
        <f>IFERROR(INDEX('Capacity Backing (Hide)'!B259:CW259,1,MATCH('Capacity Summary'!B211,'Capacity Backing (Hide)'!B204:CW204,0)),"")</f>
        <v/>
      </c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</row>
    <row r="212" spans="2:60" hidden="1" x14ac:dyDescent="0.35">
      <c r="B212" t="str">
        <f>IF(Capacity!Y83="","",Capacity!Y83)</f>
        <v/>
      </c>
      <c r="C212" s="29" t="str">
        <f>IF(Capacity!AP83="","",Capacity!AP83)</f>
        <v/>
      </c>
      <c r="D212" s="113" t="str">
        <f>IF(C212="","",Capacity!AQ83)</f>
        <v/>
      </c>
      <c r="E212" s="29" t="str">
        <f t="shared" si="3"/>
        <v/>
      </c>
      <c r="F212" s="113" t="str">
        <f>IF(E212&gt;C212,Capacity!AR83/'Capacity Summary'!E212,IF(Capacity!AQ83=0,"",Capacity!AQ83))</f>
        <v/>
      </c>
      <c r="G212" s="113" t="str">
        <f ca="1">IFERROR(INDEX('Capacity Backing (Hide)'!B260:CW260,1,MATCH('Capacity Summary'!B212,'Capacity Backing (Hide)'!B205:CW205,0)),"")</f>
        <v/>
      </c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</row>
    <row r="213" spans="2:60" hidden="1" x14ac:dyDescent="0.35">
      <c r="B213" t="str">
        <f>IF(Capacity!Y84="","",Capacity!Y84)</f>
        <v/>
      </c>
      <c r="C213" s="29" t="str">
        <f>IF(Capacity!AP84="","",Capacity!AP84)</f>
        <v/>
      </c>
      <c r="D213" s="113" t="str">
        <f>IF(C213="","",Capacity!AQ84)</f>
        <v/>
      </c>
      <c r="E213" s="29" t="str">
        <f t="shared" si="3"/>
        <v/>
      </c>
      <c r="F213" s="113" t="str">
        <f>IF(E213&gt;C213,Capacity!AR84/'Capacity Summary'!E213,IF(Capacity!AQ84=0,"",Capacity!AQ84))</f>
        <v/>
      </c>
      <c r="G213" s="113" t="str">
        <f ca="1">IFERROR(INDEX('Capacity Backing (Hide)'!B261:CW261,1,MATCH('Capacity Summary'!B213,'Capacity Backing (Hide)'!B206:CW206,0)),"")</f>
        <v/>
      </c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</row>
    <row r="214" spans="2:60" hidden="1" x14ac:dyDescent="0.35">
      <c r="B214" t="str">
        <f>IF(Capacity!Y85="","",Capacity!Y85)</f>
        <v/>
      </c>
      <c r="C214" s="29" t="str">
        <f>IF(Capacity!AP85="","",Capacity!AP85)</f>
        <v/>
      </c>
      <c r="D214" s="113" t="str">
        <f>IF(C214="","",Capacity!AQ85)</f>
        <v/>
      </c>
      <c r="E214" s="29" t="str">
        <f t="shared" si="3"/>
        <v/>
      </c>
      <c r="F214" s="113" t="str">
        <f>IF(E214&gt;C214,Capacity!AR85/'Capacity Summary'!E214,IF(Capacity!AQ85=0,"",Capacity!AQ85))</f>
        <v/>
      </c>
      <c r="G214" s="113" t="str">
        <f ca="1">IFERROR(INDEX('Capacity Backing (Hide)'!B262:CW262,1,MATCH('Capacity Summary'!B214,'Capacity Backing (Hide)'!B207:CW207,0)),"")</f>
        <v/>
      </c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</row>
    <row r="215" spans="2:60" hidden="1" x14ac:dyDescent="0.35">
      <c r="B215" t="str">
        <f>IF(Capacity!Y86="","",Capacity!Y86)</f>
        <v/>
      </c>
      <c r="C215" s="29" t="str">
        <f>IF(Capacity!AP86="","",Capacity!AP86)</f>
        <v/>
      </c>
      <c r="D215" s="113" t="str">
        <f>IF(C215="","",Capacity!AQ86)</f>
        <v/>
      </c>
      <c r="E215" s="29" t="str">
        <f t="shared" si="3"/>
        <v/>
      </c>
      <c r="F215" s="113" t="str">
        <f>IF(E215&gt;C215,Capacity!AR86/'Capacity Summary'!E215,IF(Capacity!AQ86=0,"",Capacity!AQ86))</f>
        <v/>
      </c>
      <c r="G215" s="113" t="str">
        <f ca="1">IFERROR(INDEX('Capacity Backing (Hide)'!B263:CW263,1,MATCH('Capacity Summary'!B215,'Capacity Backing (Hide)'!B208:CW208,0)),"")</f>
        <v/>
      </c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</row>
    <row r="216" spans="2:60" hidden="1" x14ac:dyDescent="0.35">
      <c r="B216" t="str">
        <f>IF(Capacity!Y87="","",Capacity!Y87)</f>
        <v/>
      </c>
      <c r="C216" s="29" t="str">
        <f>IF(Capacity!AP87="","",Capacity!AP87)</f>
        <v/>
      </c>
      <c r="D216" s="113" t="str">
        <f>IF(C216="","",Capacity!AQ87)</f>
        <v/>
      </c>
      <c r="E216" s="29" t="str">
        <f t="shared" si="3"/>
        <v/>
      </c>
      <c r="F216" s="113" t="str">
        <f>IF(E216&gt;C216,Capacity!AR87/'Capacity Summary'!E216,IF(Capacity!AQ87=0,"",Capacity!AQ87))</f>
        <v/>
      </c>
      <c r="G216" s="113" t="str">
        <f ca="1">IFERROR(INDEX('Capacity Backing (Hide)'!B264:CW264,1,MATCH('Capacity Summary'!B216,'Capacity Backing (Hide)'!B209:CW209,0)),"")</f>
        <v/>
      </c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</row>
    <row r="217" spans="2:60" hidden="1" x14ac:dyDescent="0.35">
      <c r="B217" t="str">
        <f>IF(Capacity!Y88="","",Capacity!Y88)</f>
        <v/>
      </c>
      <c r="C217" s="29" t="str">
        <f>IF(Capacity!AP88="","",Capacity!AP88)</f>
        <v/>
      </c>
      <c r="D217" s="113" t="str">
        <f>IF(C217="","",Capacity!AQ88)</f>
        <v/>
      </c>
      <c r="E217" s="29" t="str">
        <f t="shared" si="3"/>
        <v/>
      </c>
      <c r="F217" s="113" t="str">
        <f>IF(E217&gt;C217,Capacity!AR88/'Capacity Summary'!E217,IF(Capacity!AQ88=0,"",Capacity!AQ88))</f>
        <v/>
      </c>
      <c r="G217" s="113" t="str">
        <f ca="1">IFERROR(INDEX('Capacity Backing (Hide)'!B265:CW265,1,MATCH('Capacity Summary'!B217,'Capacity Backing (Hide)'!B210:CW210,0)),"")</f>
        <v/>
      </c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</row>
    <row r="218" spans="2:60" hidden="1" x14ac:dyDescent="0.35">
      <c r="B218" t="str">
        <f>IF(Capacity!Y89="","",Capacity!Y89)</f>
        <v/>
      </c>
      <c r="C218" s="29" t="str">
        <f>IF(Capacity!AP89="","",Capacity!AP89)</f>
        <v/>
      </c>
      <c r="D218" s="113" t="str">
        <f>IF(C218="","",Capacity!AQ89)</f>
        <v/>
      </c>
      <c r="E218" s="29" t="str">
        <f t="shared" si="3"/>
        <v/>
      </c>
      <c r="F218" s="113" t="str">
        <f>IF(E218&gt;C218,Capacity!AR89/'Capacity Summary'!E218,IF(Capacity!AQ89=0,"",Capacity!AQ89))</f>
        <v/>
      </c>
      <c r="G218" s="113" t="str">
        <f ca="1">IFERROR(INDEX('Capacity Backing (Hide)'!B266:CW266,1,MATCH('Capacity Summary'!B218,'Capacity Backing (Hide)'!B211:CW211,0)),"")</f>
        <v/>
      </c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</row>
    <row r="219" spans="2:60" hidden="1" x14ac:dyDescent="0.35">
      <c r="B219" t="str">
        <f>IF(Capacity!Y90="","",Capacity!Y90)</f>
        <v/>
      </c>
      <c r="C219" s="29" t="str">
        <f>IF(Capacity!AP90="","",Capacity!AP90)</f>
        <v/>
      </c>
      <c r="D219" s="113" t="str">
        <f>IF(C219="","",Capacity!AQ90)</f>
        <v/>
      </c>
      <c r="E219" s="29" t="str">
        <f t="shared" si="3"/>
        <v/>
      </c>
      <c r="F219" s="113" t="str">
        <f>IF(E219&gt;C219,Capacity!AR90/'Capacity Summary'!E219,IF(Capacity!AQ90=0,"",Capacity!AQ90))</f>
        <v/>
      </c>
      <c r="G219" s="113" t="str">
        <f ca="1">IFERROR(INDEX('Capacity Backing (Hide)'!B267:CW267,1,MATCH('Capacity Summary'!B219,'Capacity Backing (Hide)'!B212:CW212,0)),"")</f>
        <v/>
      </c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</row>
    <row r="220" spans="2:60" hidden="1" x14ac:dyDescent="0.35">
      <c r="B220" t="str">
        <f>IF(Capacity!Y91="","",Capacity!Y91)</f>
        <v/>
      </c>
      <c r="C220" s="29" t="str">
        <f>IF(Capacity!AP91="","",Capacity!AP91)</f>
        <v/>
      </c>
      <c r="D220" s="113" t="str">
        <f>IF(C220="","",Capacity!AQ91)</f>
        <v/>
      </c>
      <c r="E220" s="29" t="str">
        <f t="shared" si="3"/>
        <v/>
      </c>
      <c r="F220" s="113" t="str">
        <f>IF(E220&gt;C220,Capacity!AR91/'Capacity Summary'!E220,IF(Capacity!AQ91=0,"",Capacity!AQ91))</f>
        <v/>
      </c>
      <c r="G220" s="113" t="str">
        <f ca="1">IFERROR(INDEX('Capacity Backing (Hide)'!B268:CW268,1,MATCH('Capacity Summary'!B220,'Capacity Backing (Hide)'!B213:CW213,0)),"")</f>
        <v/>
      </c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</row>
    <row r="221" spans="2:60" hidden="1" x14ac:dyDescent="0.35">
      <c r="B221" t="str">
        <f>IF(Capacity!Y92="","",Capacity!Y92)</f>
        <v/>
      </c>
      <c r="C221" s="29" t="str">
        <f>IF(Capacity!AP92="","",Capacity!AP92)</f>
        <v/>
      </c>
      <c r="D221" s="113" t="str">
        <f>IF(C221="","",Capacity!AQ92)</f>
        <v/>
      </c>
      <c r="E221" s="29" t="str">
        <f t="shared" si="3"/>
        <v/>
      </c>
      <c r="F221" s="113" t="str">
        <f>IF(E221&gt;C221,Capacity!AR92/'Capacity Summary'!E221,IF(Capacity!AQ92=0,"",Capacity!AQ92))</f>
        <v/>
      </c>
      <c r="G221" s="113" t="str">
        <f ca="1">IFERROR(INDEX('Capacity Backing (Hide)'!B269:CW269,1,MATCH('Capacity Summary'!B221,'Capacity Backing (Hide)'!B214:CW214,0)),"")</f>
        <v/>
      </c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</row>
    <row r="222" spans="2:60" hidden="1" x14ac:dyDescent="0.35">
      <c r="B222" t="str">
        <f>IF(Capacity!Y93="","",Capacity!Y93)</f>
        <v/>
      </c>
      <c r="C222" s="29" t="str">
        <f>IF(Capacity!AP93="","",Capacity!AP93)</f>
        <v/>
      </c>
      <c r="D222" s="113" t="str">
        <f>IF(C222="","",Capacity!AQ93)</f>
        <v/>
      </c>
      <c r="E222" s="29" t="str">
        <f t="shared" si="3"/>
        <v/>
      </c>
      <c r="F222" s="113" t="str">
        <f>IF(E222&gt;C222,Capacity!AR93/'Capacity Summary'!E222,IF(Capacity!AQ93=0,"",Capacity!AQ93))</f>
        <v/>
      </c>
      <c r="G222" s="113" t="str">
        <f ca="1">IFERROR(INDEX('Capacity Backing (Hide)'!B270:CW270,1,MATCH('Capacity Summary'!B222,'Capacity Backing (Hide)'!B215:CW215,0)),"")</f>
        <v/>
      </c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</row>
    <row r="223" spans="2:60" hidden="1" x14ac:dyDescent="0.35">
      <c r="B223" t="str">
        <f>IF(Capacity!Y94="","",Capacity!Y94)</f>
        <v/>
      </c>
      <c r="C223" s="29" t="str">
        <f>IF(Capacity!AP94="","",Capacity!AP94)</f>
        <v/>
      </c>
      <c r="D223" s="113" t="str">
        <f>IF(C223="","",Capacity!AQ94)</f>
        <v/>
      </c>
      <c r="E223" s="29" t="str">
        <f t="shared" si="3"/>
        <v/>
      </c>
      <c r="F223" s="113" t="str">
        <f>IF(E223&gt;C223,Capacity!AR94/'Capacity Summary'!E223,IF(Capacity!AQ94=0,"",Capacity!AQ94))</f>
        <v/>
      </c>
      <c r="G223" s="113" t="str">
        <f ca="1">IFERROR(INDEX('Capacity Backing (Hide)'!B271:CW271,1,MATCH('Capacity Summary'!B223,'Capacity Backing (Hide)'!B216:CW216,0)),"")</f>
        <v/>
      </c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</row>
    <row r="224" spans="2:60" hidden="1" x14ac:dyDescent="0.35">
      <c r="B224" t="str">
        <f>IF(Capacity!Y95="","",Capacity!Y95)</f>
        <v/>
      </c>
      <c r="C224" s="29" t="str">
        <f>IF(Capacity!AP95="","",Capacity!AP95)</f>
        <v/>
      </c>
      <c r="D224" s="113" t="str">
        <f>IF(C224="","",Capacity!AQ95)</f>
        <v/>
      </c>
      <c r="E224" s="29" t="str">
        <f t="shared" si="3"/>
        <v/>
      </c>
      <c r="F224" s="113" t="str">
        <f>IF(E224&gt;C224,Capacity!AR95/'Capacity Summary'!E224,IF(Capacity!AQ95=0,"",Capacity!AQ95))</f>
        <v/>
      </c>
      <c r="G224" s="113" t="str">
        <f ca="1">IFERROR(INDEX('Capacity Backing (Hide)'!B272:CW272,1,MATCH('Capacity Summary'!B224,'Capacity Backing (Hide)'!B217:CW217,0)),"")</f>
        <v/>
      </c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</row>
    <row r="225" spans="2:60" hidden="1" x14ac:dyDescent="0.35">
      <c r="B225" t="str">
        <f>IF(Capacity!Y96="","",Capacity!Y96)</f>
        <v/>
      </c>
      <c r="C225" s="29" t="str">
        <f>IF(Capacity!AP96="","",Capacity!AP96)</f>
        <v/>
      </c>
      <c r="D225" s="113" t="str">
        <f>IF(C225="","",Capacity!AQ96)</f>
        <v/>
      </c>
      <c r="E225" s="29" t="str">
        <f t="shared" si="3"/>
        <v/>
      </c>
      <c r="F225" s="113" t="str">
        <f>IF(E225&gt;C225,Capacity!AR96/'Capacity Summary'!E225,IF(Capacity!AQ96=0,"",Capacity!AQ96))</f>
        <v/>
      </c>
      <c r="G225" s="113" t="str">
        <f ca="1">IFERROR(INDEX('Capacity Backing (Hide)'!B273:CW273,1,MATCH('Capacity Summary'!B225,'Capacity Backing (Hide)'!B218:CW218,0)),"")</f>
        <v/>
      </c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</row>
    <row r="226" spans="2:60" hidden="1" x14ac:dyDescent="0.35">
      <c r="B226" t="str">
        <f>IF(Capacity!Y97="","",Capacity!Y97)</f>
        <v/>
      </c>
      <c r="C226" s="29" t="str">
        <f>IF(Capacity!AP97="","",Capacity!AP97)</f>
        <v/>
      </c>
      <c r="D226" s="113" t="str">
        <f>IF(C226="","",Capacity!AQ97)</f>
        <v/>
      </c>
      <c r="E226" s="29" t="str">
        <f t="shared" si="3"/>
        <v/>
      </c>
      <c r="F226" s="113" t="str">
        <f>IF(E226&gt;C226,Capacity!AR97/'Capacity Summary'!E226,IF(Capacity!AQ97=0,"",Capacity!AQ97))</f>
        <v/>
      </c>
      <c r="G226" s="113" t="str">
        <f ca="1">IFERROR(INDEX('Capacity Backing (Hide)'!B274:CW274,1,MATCH('Capacity Summary'!B226,'Capacity Backing (Hide)'!B219:CW219,0)),"")</f>
        <v/>
      </c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</row>
    <row r="227" spans="2:60" hidden="1" x14ac:dyDescent="0.35">
      <c r="B227" t="str">
        <f>IF(Capacity!Y98="","",Capacity!Y98)</f>
        <v/>
      </c>
      <c r="C227" s="29" t="str">
        <f>IF(Capacity!AP98="","",Capacity!AP98)</f>
        <v/>
      </c>
      <c r="D227" s="113" t="str">
        <f>IF(C227="","",Capacity!AQ98)</f>
        <v/>
      </c>
      <c r="E227" s="29" t="str">
        <f t="shared" si="3"/>
        <v/>
      </c>
      <c r="F227" s="113" t="str">
        <f>IF(E227&gt;C227,Capacity!AR98/'Capacity Summary'!E227,IF(Capacity!AQ98=0,"",Capacity!AQ98))</f>
        <v/>
      </c>
      <c r="G227" s="113" t="str">
        <f ca="1">IFERROR(INDEX('Capacity Backing (Hide)'!B275:CW275,1,MATCH('Capacity Summary'!B227,'Capacity Backing (Hide)'!B220:CW220,0)),"")</f>
        <v/>
      </c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</row>
    <row r="228" spans="2:60" hidden="1" x14ac:dyDescent="0.35">
      <c r="B228" t="str">
        <f>IF(Capacity!Y99="","",Capacity!Y99)</f>
        <v/>
      </c>
      <c r="C228" s="29" t="str">
        <f>IF(Capacity!AP99="","",Capacity!AP99)</f>
        <v/>
      </c>
      <c r="D228" s="113" t="str">
        <f>IF(C228="","",Capacity!AQ99)</f>
        <v/>
      </c>
      <c r="E228" s="29" t="str">
        <f t="shared" si="3"/>
        <v/>
      </c>
      <c r="F228" s="113" t="str">
        <f>IF(E228&gt;C228,Capacity!AR99/'Capacity Summary'!E228,IF(Capacity!AQ99=0,"",Capacity!AQ99))</f>
        <v/>
      </c>
      <c r="G228" s="113" t="str">
        <f ca="1">IFERROR(INDEX('Capacity Backing (Hide)'!B276:CW276,1,MATCH('Capacity Summary'!B228,'Capacity Backing (Hide)'!B221:CW221,0)),"")</f>
        <v/>
      </c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</row>
    <row r="229" spans="2:60" hidden="1" x14ac:dyDescent="0.35">
      <c r="B229" t="str">
        <f>IF(Capacity!Y100="","",Capacity!Y100)</f>
        <v/>
      </c>
      <c r="C229" s="29" t="str">
        <f>IF(Capacity!AP100="","",Capacity!AP100)</f>
        <v/>
      </c>
      <c r="D229" s="113" t="str">
        <f>IF(C229="","",Capacity!AQ100)</f>
        <v/>
      </c>
      <c r="E229" s="29" t="str">
        <f t="shared" si="3"/>
        <v/>
      </c>
      <c r="F229" s="113" t="str">
        <f>IF(E229&gt;C229,Capacity!AR100/'Capacity Summary'!E229,IF(Capacity!AQ100=0,"",Capacity!AQ100))</f>
        <v/>
      </c>
      <c r="G229" s="113" t="str">
        <f>IFERROR(INDEX('Capacity Backing (Hide)'!B277:CW277,1,MATCH('Capacity Summary'!B229,'Capacity Backing (Hide)'!B222:CW222,0)),"")</f>
        <v/>
      </c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</row>
    <row r="230" spans="2:60" hidden="1" x14ac:dyDescent="0.35">
      <c r="B230" t="str">
        <f>IF(Capacity!Y101="","",Capacity!Y101)</f>
        <v/>
      </c>
      <c r="C230" s="29" t="str">
        <f>IF(Capacity!AP101="","",Capacity!AP101)</f>
        <v/>
      </c>
      <c r="D230" s="113" t="str">
        <f>IF(C230="","",Capacity!AQ101)</f>
        <v/>
      </c>
      <c r="E230" s="29" t="str">
        <f t="shared" si="3"/>
        <v/>
      </c>
      <c r="F230" s="113" t="str">
        <f>IF(E230&gt;C230,Capacity!AR101/'Capacity Summary'!E230,IF(Capacity!AQ101=0,"",Capacity!AQ101))</f>
        <v/>
      </c>
      <c r="G230" s="113" t="str">
        <f ca="1">IFERROR(INDEX('Capacity Backing (Hide)'!B278:CW278,1,MATCH('Capacity Summary'!B230,'Capacity Backing (Hide)'!B223:CW223,0)),"")</f>
        <v/>
      </c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</row>
    <row r="231" spans="2:60" hidden="1" x14ac:dyDescent="0.35">
      <c r="B231" t="str">
        <f>IF(Capacity!Y102="","",Capacity!Y102)</f>
        <v/>
      </c>
      <c r="C231" s="29" t="str">
        <f>IF(Capacity!AP102="","",Capacity!AP102)</f>
        <v/>
      </c>
      <c r="D231" s="113" t="str">
        <f>IF(C231="","",Capacity!AQ102)</f>
        <v/>
      </c>
      <c r="E231" s="29" t="str">
        <f t="shared" si="3"/>
        <v/>
      </c>
      <c r="F231" s="113" t="str">
        <f>IF(E231&gt;C231,Capacity!AR102/'Capacity Summary'!E231,IF(Capacity!AQ102=0,"",Capacity!AQ102))</f>
        <v/>
      </c>
      <c r="G231" s="113" t="str">
        <f ca="1">IFERROR(INDEX('Capacity Backing (Hide)'!B279:CW279,1,MATCH('Capacity Summary'!B231,'Capacity Backing (Hide)'!B224:CW224,0)),"")</f>
        <v/>
      </c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</row>
    <row r="232" spans="2:60" hidden="1" x14ac:dyDescent="0.35">
      <c r="B232" t="str">
        <f>IF(Capacity!Y103="","",Capacity!Y103)</f>
        <v/>
      </c>
      <c r="C232" s="29" t="str">
        <f>IF(Capacity!AP103="","",Capacity!AP103)</f>
        <v/>
      </c>
      <c r="D232" s="113" t="str">
        <f>IF(C232="","",Capacity!AQ103)</f>
        <v/>
      </c>
      <c r="E232" s="29" t="str">
        <f t="shared" si="3"/>
        <v/>
      </c>
      <c r="F232" s="113" t="str">
        <f>IF(E232&gt;C232,Capacity!AR103/'Capacity Summary'!E232,IF(Capacity!AQ103=0,"",Capacity!AQ103))</f>
        <v/>
      </c>
      <c r="G232" s="113" t="str">
        <f ca="1">IFERROR(INDEX('Capacity Backing (Hide)'!B280:CW280,1,MATCH('Capacity Summary'!B232,'Capacity Backing (Hide)'!B225:CW225,0)),"")</f>
        <v/>
      </c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</row>
    <row r="233" spans="2:60" hidden="1" x14ac:dyDescent="0.35">
      <c r="B233" t="str">
        <f>IF(Capacity!Y104="","",Capacity!Y104)</f>
        <v/>
      </c>
      <c r="C233" s="29" t="str">
        <f>IF(Capacity!AP104="","",Capacity!AP104)</f>
        <v/>
      </c>
      <c r="D233" s="113" t="str">
        <f>IF(C233="","",Capacity!AQ104)</f>
        <v/>
      </c>
      <c r="E233" s="29" t="str">
        <f t="shared" si="3"/>
        <v/>
      </c>
      <c r="F233" s="113" t="str">
        <f>IF(E233&gt;C233,Capacity!AR104/'Capacity Summary'!E233,IF(Capacity!AQ104=0,"",Capacity!AQ104))</f>
        <v/>
      </c>
      <c r="G233" s="113" t="str">
        <f ca="1">IFERROR(INDEX('Capacity Backing (Hide)'!B281:CW281,1,MATCH('Capacity Summary'!B233,'Capacity Backing (Hide)'!B226:CW226,0)),"")</f>
        <v/>
      </c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</row>
    <row r="234" spans="2:60" hidden="1" x14ac:dyDescent="0.35">
      <c r="B234" t="str">
        <f>IF(Capacity!Y105="","",Capacity!Y105)</f>
        <v/>
      </c>
      <c r="C234" s="29" t="str">
        <f>IF(Capacity!AP105="","",Capacity!AP105)</f>
        <v/>
      </c>
      <c r="D234" s="113" t="str">
        <f>IF(C234="","",Capacity!AQ105)</f>
        <v/>
      </c>
      <c r="E234" s="29" t="str">
        <f t="shared" si="3"/>
        <v/>
      </c>
      <c r="F234" s="113" t="str">
        <f>IF(E234&gt;C234,Capacity!AR105/'Capacity Summary'!E234,IF(Capacity!AQ105=0,"",Capacity!AQ105))</f>
        <v/>
      </c>
      <c r="G234" s="113" t="str">
        <f ca="1">IFERROR(INDEX('Capacity Backing (Hide)'!B282:CW282,1,MATCH('Capacity Summary'!B234,'Capacity Backing (Hide)'!B227:CW227,0)),"")</f>
        <v/>
      </c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</row>
    <row r="235" spans="2:60" hidden="1" x14ac:dyDescent="0.35">
      <c r="B235" t="str">
        <f>IF(Capacity!Y106="","",Capacity!Y106)</f>
        <v/>
      </c>
      <c r="C235" s="29" t="str">
        <f>IF(Capacity!AP106="","",Capacity!AP106)</f>
        <v/>
      </c>
      <c r="D235" s="113" t="str">
        <f>IF(C235="","",Capacity!AQ106)</f>
        <v/>
      </c>
      <c r="E235" s="29" t="str">
        <f t="shared" si="3"/>
        <v/>
      </c>
      <c r="F235" s="113" t="str">
        <f>IF(E235&gt;C235,Capacity!AR106/'Capacity Summary'!E235,IF(Capacity!AQ106=0,"",Capacity!AQ106))</f>
        <v/>
      </c>
      <c r="G235" s="113" t="str">
        <f ca="1">IFERROR(INDEX('Capacity Backing (Hide)'!B283:CW283,1,MATCH('Capacity Summary'!B235,'Capacity Backing (Hide)'!B228:CW228,0)),"")</f>
        <v/>
      </c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</row>
    <row r="236" spans="2:60" hidden="1" x14ac:dyDescent="0.35">
      <c r="B236" t="str">
        <f>IF(Capacity!Y107="","",Capacity!Y107)</f>
        <v/>
      </c>
      <c r="C236" s="29" t="str">
        <f>IF(Capacity!AP107="","",Capacity!AP107)</f>
        <v/>
      </c>
      <c r="D236" s="113" t="str">
        <f>IF(C236="","",Capacity!AQ107)</f>
        <v/>
      </c>
      <c r="E236" s="29" t="str">
        <f t="shared" si="3"/>
        <v/>
      </c>
      <c r="F236" s="113" t="str">
        <f>IF(E236&gt;C236,Capacity!AR107/'Capacity Summary'!E236,IF(Capacity!AQ107=0,"",Capacity!AQ107))</f>
        <v/>
      </c>
      <c r="G236" s="113" t="str">
        <f ca="1">IFERROR(INDEX('Capacity Backing (Hide)'!B284:CW284,1,MATCH('Capacity Summary'!B236,'Capacity Backing (Hide)'!B229:CW229,0)),"")</f>
        <v/>
      </c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</row>
    <row r="237" spans="2:60" hidden="1" x14ac:dyDescent="0.35">
      <c r="B237" t="str">
        <f>IF(Capacity!Y108="","",Capacity!Y108)</f>
        <v/>
      </c>
      <c r="C237" s="29" t="str">
        <f>IF(Capacity!AP108="","",Capacity!AP108)</f>
        <v/>
      </c>
      <c r="D237" s="113" t="str">
        <f>IF(C237="","",Capacity!AQ108)</f>
        <v/>
      </c>
      <c r="E237" s="29" t="str">
        <f t="shared" si="3"/>
        <v/>
      </c>
      <c r="F237" s="113" t="str">
        <f>IF(E237&gt;C237,Capacity!AR108/'Capacity Summary'!E237,IF(Capacity!AQ108=0,"",Capacity!AQ108))</f>
        <v/>
      </c>
      <c r="G237" s="113" t="str">
        <f ca="1">IFERROR(INDEX('Capacity Backing (Hide)'!B285:CW285,1,MATCH('Capacity Summary'!B237,'Capacity Backing (Hide)'!B230:CW230,0)),"")</f>
        <v/>
      </c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</row>
    <row r="238" spans="2:60" hidden="1" x14ac:dyDescent="0.35">
      <c r="B238" t="str">
        <f>IF(Capacity!Y109="","",Capacity!Y109)</f>
        <v/>
      </c>
      <c r="C238" s="29" t="str">
        <f>IF(Capacity!AP109="","",Capacity!AP109)</f>
        <v/>
      </c>
      <c r="D238" s="113" t="str">
        <f>IF(C238="","",Capacity!AQ109)</f>
        <v/>
      </c>
      <c r="E238" s="29" t="str">
        <f t="shared" si="3"/>
        <v/>
      </c>
      <c r="F238" s="113" t="str">
        <f>IF(E238&gt;C238,Capacity!AR109/'Capacity Summary'!E238,IF(Capacity!AQ109=0,"",Capacity!AQ109))</f>
        <v/>
      </c>
      <c r="G238" s="113" t="str">
        <f ca="1">IFERROR(INDEX('Capacity Backing (Hide)'!B286:CW286,1,MATCH('Capacity Summary'!B238,'Capacity Backing (Hide)'!B231:CW231,0)),"")</f>
        <v/>
      </c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</row>
    <row r="239" spans="2:60" x14ac:dyDescent="0.35"/>
  </sheetData>
  <sheetProtection algorithmName="SHA-512" hashValue="CF4x4tcp2pTN/kLfDsBYV2e4pES/qyQ6TDnRJ+c2BDXhmZvrSX6JEvwap87RAKNv/otBRxGhR4t1x9J3yx3HOQ==" saltValue="y27IvxjJmIHpdJFZ5LoywQ==" spinCount="100000" sheet="1" formatColumns="0" formatRows="0"/>
  <mergeCells count="4">
    <mergeCell ref="C34:D34"/>
    <mergeCell ref="C137:D137"/>
    <mergeCell ref="E34:G34"/>
    <mergeCell ref="E137:G137"/>
  </mergeCells>
  <conditionalFormatting sqref="B36:G135">
    <cfRule type="expression" dxfId="9" priority="10">
      <formula>IF(B36&lt;&gt;"",TRUE,FALSE)</formula>
    </cfRule>
  </conditionalFormatting>
  <conditionalFormatting sqref="I36:BH135">
    <cfRule type="expression" dxfId="8" priority="9">
      <formula>IF($B36&lt;&gt;"",TRUE,FALSE)</formula>
    </cfRule>
  </conditionalFormatting>
  <conditionalFormatting sqref="B139:B238">
    <cfRule type="expression" dxfId="7" priority="8">
      <formula>IF(B139&lt;&gt;"",TRUE,FALSE)</formula>
    </cfRule>
  </conditionalFormatting>
  <conditionalFormatting sqref="C139:C238">
    <cfRule type="expression" dxfId="6" priority="7">
      <formula>IF(C139&lt;&gt;"",TRUE,FALSE)</formula>
    </cfRule>
  </conditionalFormatting>
  <conditionalFormatting sqref="D139:D238">
    <cfRule type="expression" dxfId="5" priority="6">
      <formula>IF(D139&lt;&gt;"",TRUE,FALSE)</formula>
    </cfRule>
  </conditionalFormatting>
  <conditionalFormatting sqref="E139:E238">
    <cfRule type="expression" dxfId="4" priority="5">
      <formula>IF(E139&lt;&gt;"",TRUE,FALSE)</formula>
    </cfRule>
  </conditionalFormatting>
  <conditionalFormatting sqref="F139:G238">
    <cfRule type="expression" dxfId="3" priority="4">
      <formula>IF(F139&lt;&gt;"",TRUE,FALSE)</formula>
    </cfRule>
  </conditionalFormatting>
  <conditionalFormatting sqref="AE139:BH139">
    <cfRule type="expression" dxfId="2" priority="3">
      <formula>IF($B139&lt;&gt;"",TRUE,FALSE)</formula>
    </cfRule>
  </conditionalFormatting>
  <conditionalFormatting sqref="I139:AD238">
    <cfRule type="expression" dxfId="1" priority="2">
      <formula>IF($B139&lt;&gt;"",TRUE,FALSE)</formula>
    </cfRule>
  </conditionalFormatting>
  <conditionalFormatting sqref="I140:BH140">
    <cfRule type="expression" dxfId="0" priority="1">
      <formula>IF($B140&lt;&gt;"",TRUE,FALSE)</formula>
    </cfRule>
  </conditionalFormatting>
  <dataValidations count="2">
    <dataValidation type="list" allowBlank="1" showInputMessage="1" showErrorMessage="1" sqref="C3:H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B4:H4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zoomScaleNormal="100" workbookViewId="0">
      <selection activeCell="B7" sqref="B7"/>
    </sheetView>
  </sheetViews>
  <sheetFormatPr defaultColWidth="0" defaultRowHeight="14.5" x14ac:dyDescent="0.35"/>
  <cols>
    <col min="1" max="1" width="22.36328125" customWidth="1"/>
    <col min="2" max="2" width="15.6328125" customWidth="1"/>
    <col min="3" max="16" width="12.6328125" customWidth="1"/>
    <col min="17" max="17" width="12.81640625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135</v>
      </c>
    </row>
    <row r="2" spans="1:4" ht="15" customHeight="1" thickBot="1" x14ac:dyDescent="0.6">
      <c r="A2" s="25"/>
    </row>
    <row r="3" spans="1:4" ht="15" thickBot="1" x14ac:dyDescent="0.4">
      <c r="A3" s="56" t="s">
        <v>119</v>
      </c>
      <c r="B3" s="126" t="s">
        <v>216</v>
      </c>
    </row>
    <row r="4" spans="1:4" ht="15" thickBot="1" x14ac:dyDescent="0.4">
      <c r="A4" s="56" t="s">
        <v>60</v>
      </c>
      <c r="B4" s="126" t="s">
        <v>220</v>
      </c>
    </row>
    <row r="5" spans="1:4" ht="15" thickBot="1" x14ac:dyDescent="0.4">
      <c r="A5" s="56" t="s">
        <v>61</v>
      </c>
      <c r="B5" s="126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56" t="s">
        <v>86</v>
      </c>
      <c r="B7" s="126" t="s">
        <v>88</v>
      </c>
      <c r="D7" t="str">
        <f>B7&amp;" per week"</f>
        <v>Minutes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(minutes)</v>
      </c>
    </row>
    <row r="28" spans="1:17" ht="18.5" x14ac:dyDescent="0.45">
      <c r="A28" s="87" t="s">
        <v>100</v>
      </c>
    </row>
    <row r="29" spans="1:17" x14ac:dyDescent="0.35">
      <c r="A29" s="55"/>
    </row>
    <row r="30" spans="1:17" ht="15" thickBot="1" x14ac:dyDescent="0.4">
      <c r="A30" s="55" t="s">
        <v>102</v>
      </c>
    </row>
    <row r="31" spans="1:17" ht="29.5" thickBot="1" x14ac:dyDescent="0.4">
      <c r="A31" s="55"/>
      <c r="B31" s="89" t="str" cm="1">
        <f t="array" ref="B31">IF(OR(B3="By Week",B3="Whole Service"),B4,IF(B4="All "&amp;Setup!$B$15,INDEX(Setup!$A$20:$A$34,COLUMN(A1),1),B4))</f>
        <v>All Caseloads</v>
      </c>
      <c r="C31" s="77" t="str" cm="1">
        <f t="array" ref="C31">INDEX(Setup!$A$20:$A$34,COLUMN(B1),1)</f>
        <v>40 Group Session</v>
      </c>
      <c r="D31" s="77" t="str" cm="1">
        <f t="array" ref="D31">INDEX(Setup!$A$20:$A$34,COLUMN(C1),1)</f>
        <v>8 Group Session</v>
      </c>
      <c r="E31" s="77" t="str" cm="1">
        <f t="array" ref="E31">INDEX(Setup!$A$20:$A$34,COLUMN(D1),1)</f>
        <v>20 Individual</v>
      </c>
      <c r="F31" s="77" t="str" cm="1">
        <f t="array" ref="F31">INDEX(Setup!$A$20:$A$34,COLUMN(E1),1)</f>
        <v>40 Individual</v>
      </c>
      <c r="G31" s="77" t="str" cm="1">
        <f t="array" ref="G31">INDEX(Setup!$A$20:$A$34,COLUMN(F1),1)</f>
        <v>Caseload 6</v>
      </c>
      <c r="H31" s="77" t="str" cm="1">
        <f t="array" ref="H31">INDEX(Setup!$A$20:$A$34,COLUMN(G1),1)</f>
        <v>Caseload 7</v>
      </c>
      <c r="I31" s="77" t="str" cm="1">
        <f t="array" ref="I31">INDEX(Setup!$A$20:$A$34,COLUMN(H1),1)</f>
        <v>Caseload 8</v>
      </c>
      <c r="J31" s="77" t="str" cm="1">
        <f t="array" ref="J31">INDEX(Setup!$A$20:$A$34,COLUMN(I1),1)</f>
        <v>Caseload 9</v>
      </c>
      <c r="K31" s="77" t="str" cm="1">
        <f t="array" ref="K31">INDEX(Setup!$A$20:$A$34,COLUMN(J1),1)</f>
        <v>Caseload 10</v>
      </c>
      <c r="L31" s="77" t="str" cm="1">
        <f t="array" ref="L31">INDEX(Setup!$A$20:$A$34,COLUMN(K1),1)</f>
        <v>Caseload 11</v>
      </c>
      <c r="M31" s="77" t="str" cm="1">
        <f t="array" ref="M31">INDEX(Setup!$A$20:$A$34,COLUMN(L1),1)</f>
        <v>Caseload 12</v>
      </c>
      <c r="N31" s="77" t="str" cm="1">
        <f t="array" ref="N31">INDEX(Setup!$A$20:$A$34,COLUMN(M1),1)</f>
        <v>Caseload 13</v>
      </c>
      <c r="O31" s="77" t="str" cm="1">
        <f t="array" ref="O31">INDEX(Setup!$A$20:$A$34,COLUMN(N1),1)</f>
        <v>Caseload 14</v>
      </c>
      <c r="P31" s="85" t="str" cm="1">
        <f t="array" ref="P31">INDEX(Setup!$A$20:$A$34,COLUMN(O1),1)</f>
        <v>Caseload 15</v>
      </c>
    </row>
    <row r="32" spans="1:17" ht="15" thickBot="1" x14ac:dyDescent="0.4">
      <c r="A32" s="84" t="s">
        <v>101</v>
      </c>
      <c r="B32" s="17" t="str">
        <f>IFERROR(IF(OR(B3="By Week",B3="Whole Service"),TEXT('Required Capacity (Hide)'!CZ5,"0")&amp;" "&amp;$B$7,TEXT(INDEX('Required Capacity (Hide)'!$F$63:$G$77,MATCH(Summary!B$31,'Required Capacity (Hide)'!$E$63:$E$77,0),1)+INDEX('Required Capacity (Hide)'!$F$63:$G$77,MATCH(Summary!B$31,'Required Capacity (Hide)'!$E$63:$E$77,0),2),"0")&amp;" "&amp;$B$7),"")</f>
        <v/>
      </c>
      <c r="C32" s="17" t="str">
        <f>IFERROR(IF(OR(C3="By Week",C3="Whole Service"),TEXT('Required Capacity (Hide)'!DA5,"0")&amp;" "&amp;$B$7,TEXT(INDEX('Required Capacity (Hide)'!$F$63:$G$77,MATCH(Summary!C$31,'Required Capacity (Hide)'!$E$63:$E$77,0),1)+INDEX('Required Capacity (Hide)'!$F$63:$G$77,MATCH(Summary!C$31,'Required Capacity (Hide)'!$E$63:$E$77,0),2),"0")&amp;" "&amp;$B$7),"")</f>
        <v/>
      </c>
      <c r="D32" s="28" t="str">
        <f>IFERROR(IF(OR(D3="By Week",D3="Whole Service"),TEXT('Required Capacity (Hide)'!DB5,"0")&amp;" "&amp;$B$7,TEXT(INDEX('Required Capacity (Hide)'!$F$63:$G$77,MATCH(Summary!D$31,'Required Capacity (Hide)'!$E$63:$E$77,0),1)+INDEX('Required Capacity (Hide)'!$F$63:$G$77,MATCH(Summary!D$31,'Required Capacity (Hide)'!$E$63:$E$77,0),2),"0")&amp;" "&amp;$B$7),"")</f>
        <v/>
      </c>
      <c r="E32" s="28" t="str">
        <f>IFERROR(IF(OR(E3="By Week",E3="Whole Service"),TEXT('Required Capacity (Hide)'!DC5,"0")&amp;" "&amp;$B$7,TEXT(INDEX('Required Capacity (Hide)'!$F$63:$G$77,MATCH(Summary!E$31,'Required Capacity (Hide)'!$E$63:$E$77,0),1)+INDEX('Required Capacity (Hide)'!$F$63:$G$77,MATCH(Summary!E$31,'Required Capacity (Hide)'!$E$63:$E$77,0),2),"0")&amp;" "&amp;$B$7),"")</f>
        <v/>
      </c>
      <c r="F32" s="28" t="str">
        <f>IFERROR(IF(OR(F3="By Week",F3="Whole Service"),TEXT('Required Capacity (Hide)'!DD5,"0")&amp;" "&amp;$B$7,TEXT(INDEX('Required Capacity (Hide)'!$F$63:$G$77,MATCH(Summary!F$31,'Required Capacity (Hide)'!$E$63:$E$77,0),1)+INDEX('Required Capacity (Hide)'!$F$63:$G$77,MATCH(Summary!F$31,'Required Capacity (Hide)'!$E$63:$E$77,0),2),"0")&amp;" "&amp;$B$7),"")</f>
        <v/>
      </c>
      <c r="G32" s="28" t="str">
        <f>IFERROR(IF(OR(G3="By Week",G3="Whole Service"),TEXT('Required Capacity (Hide)'!DE5,"0")&amp;" "&amp;$B$7,TEXT(INDEX('Required Capacity (Hide)'!$F$63:$G$77,MATCH(Summary!G$31,'Required Capacity (Hide)'!$E$63:$E$77,0),1)+INDEX('Required Capacity (Hide)'!$F$63:$G$77,MATCH(Summary!G$31,'Required Capacity (Hide)'!$E$63:$E$77,0),2),"0")&amp;" "&amp;$B$7),"")</f>
        <v/>
      </c>
      <c r="H32" s="28" t="str">
        <f>IFERROR(IF(OR(H3="By Week",H3="Whole Service"),TEXT('Required Capacity (Hide)'!DF5,"0")&amp;" "&amp;$B$7,TEXT(INDEX('Required Capacity (Hide)'!$F$63:$G$77,MATCH(Summary!H$31,'Required Capacity (Hide)'!$E$63:$E$77,0),1)+INDEX('Required Capacity (Hide)'!$F$63:$G$77,MATCH(Summary!H$31,'Required Capacity (Hide)'!$E$63:$E$77,0),2),"0")&amp;" "&amp;$B$7),"")</f>
        <v/>
      </c>
      <c r="I32" s="28" t="str">
        <f>IFERROR(IF(OR(I3="By Week",I3="Whole Service"),TEXT('Required Capacity (Hide)'!DG5,"0")&amp;" "&amp;$B$7,TEXT(INDEX('Required Capacity (Hide)'!$F$63:$G$77,MATCH(Summary!I$31,'Required Capacity (Hide)'!$E$63:$E$77,0),1)+INDEX('Required Capacity (Hide)'!$F$63:$G$77,MATCH(Summary!I$31,'Required Capacity (Hide)'!$E$63:$E$77,0),2),"0")&amp;" "&amp;$B$7),"")</f>
        <v/>
      </c>
      <c r="J32" s="28" t="str">
        <f>IFERROR(IF(OR(J3="By Week",J3="Whole Service"),TEXT('Required Capacity (Hide)'!DH5,"0")&amp;" "&amp;$B$7,TEXT(INDEX('Required Capacity (Hide)'!$F$63:$G$77,MATCH(Summary!J$31,'Required Capacity (Hide)'!$E$63:$E$77,0),1)+INDEX('Required Capacity (Hide)'!$F$63:$G$77,MATCH(Summary!J$31,'Required Capacity (Hide)'!$E$63:$E$77,0),2),"0")&amp;" "&amp;$B$7),"")</f>
        <v/>
      </c>
      <c r="K32" s="28" t="str">
        <f>IFERROR(IF(OR(K3="By Week",K3="Whole Service"),TEXT('Required Capacity (Hide)'!DI5,"0")&amp;" "&amp;$B$7,TEXT(INDEX('Required Capacity (Hide)'!$F$63:$G$77,MATCH(Summary!K$31,'Required Capacity (Hide)'!$E$63:$E$77,0),1)+INDEX('Required Capacity (Hide)'!$F$63:$G$77,MATCH(Summary!K$31,'Required Capacity (Hide)'!$E$63:$E$77,0),2),"0")&amp;" "&amp;$B$7),"")</f>
        <v/>
      </c>
      <c r="L32" s="28" t="str">
        <f>IFERROR(IF(OR(L3="By Week",L3="Whole Service"),TEXT('Required Capacity (Hide)'!DJ5,"0")&amp;" "&amp;$B$7,TEXT(INDEX('Required Capacity (Hide)'!$F$63:$G$77,MATCH(Summary!L$31,'Required Capacity (Hide)'!$E$63:$E$77,0),1)+INDEX('Required Capacity (Hide)'!$F$63:$G$77,MATCH(Summary!L$31,'Required Capacity (Hide)'!$E$63:$E$77,0),2),"0")&amp;" "&amp;$B$7),"")</f>
        <v/>
      </c>
      <c r="M32" s="28" t="str">
        <f>IFERROR(IF(OR(M3="By Week",M3="Whole Service"),TEXT('Required Capacity (Hide)'!DK5,"0")&amp;" "&amp;$B$7,TEXT(INDEX('Required Capacity (Hide)'!$F$63:$G$77,MATCH(Summary!M$31,'Required Capacity (Hide)'!$E$63:$E$77,0),1)+INDEX('Required Capacity (Hide)'!$F$63:$G$77,MATCH(Summary!M$31,'Required Capacity (Hide)'!$E$63:$E$77,0),2),"0")&amp;" "&amp;$B$7),"")</f>
        <v/>
      </c>
      <c r="N32" s="28" t="str">
        <f>IFERROR(IF(OR(N3="By Week",N3="Whole Service"),TEXT('Required Capacity (Hide)'!DL5,"0")&amp;" "&amp;$B$7,TEXT(INDEX('Required Capacity (Hide)'!$F$63:$G$77,MATCH(Summary!N$31,'Required Capacity (Hide)'!$E$63:$E$77,0),1)+INDEX('Required Capacity (Hide)'!$F$63:$G$77,MATCH(Summary!N$31,'Required Capacity (Hide)'!$E$63:$E$77,0),2),"0")&amp;" "&amp;$B$7),"")</f>
        <v/>
      </c>
      <c r="O32" s="28" t="str">
        <f>IFERROR(IF(OR(O3="By Week",O3="Whole Service"),TEXT('Required Capacity (Hide)'!DM5,"0")&amp;" "&amp;$B$7,TEXT(INDEX('Required Capacity (Hide)'!$F$63:$G$77,MATCH(Summary!O$31,'Required Capacity (Hide)'!$E$63:$E$77,0),1)+INDEX('Required Capacity (Hide)'!$F$63:$G$77,MATCH(Summary!O$31,'Required Capacity (Hide)'!$E$63:$E$77,0),2),"0")&amp;" "&amp;$B$7),"")</f>
        <v/>
      </c>
      <c r="P32" s="28" t="str">
        <f>IFERROR(IF(OR(P3="By Week",P3="Whole Service"),TEXT('Required Capacity (Hide)'!DN5,"0")&amp;" "&amp;$B$7,TEXT(INDEX('Required Capacity (Hide)'!$F$63:$G$77,MATCH(Summary!P$31,'Required Capacity (Hide)'!$E$63:$E$77,0),1)+INDEX('Required Capacity (Hide)'!$F$63:$G$77,MATCH(Summary!P$31,'Required Capacity (Hide)'!$E$63:$E$77,0),2),"0")&amp;" "&amp;$B$7),"")</f>
        <v/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4" t="str">
        <f>Setup!B13&amp;" Percentile:"</f>
        <v>65th Percentile:</v>
      </c>
      <c r="B33" s="10" t="str">
        <f>IFERROR(IF(OR(B3="By Week",B3="Whole Service"),TEXT('Required Capacity (Hide)'!CY5,"0")&amp;" "&amp;$B$7,TEXT(INDEX('Required Capacity (Hide)'!$F$63:$G$77,MATCH(Summary!B$31,'Required Capacity (Hide)'!$E$63:$E$77,0),1),"0")&amp;" "&amp;$B$7),"")</f>
        <v/>
      </c>
      <c r="C33" s="36" t="str">
        <f>IFERROR(IF(OR(C3="By Week",C3="Whole Service"),TEXT('Required Capacity (Hide)'!CZ5,"0")&amp;" "&amp;$B$7,TEXT(INDEX('Required Capacity (Hide)'!$F$63:$G$77,MATCH(Summary!C$31,'Required Capacity (Hide)'!$E$63:$E$77,0),1),"0")&amp;" "&amp;$B$7),"")</f>
        <v/>
      </c>
      <c r="D33" s="36" t="str">
        <f>IFERROR(IF(OR(D3="By Week",D3="Whole Service"),TEXT('Required Capacity (Hide)'!DA5,"0")&amp;" "&amp;$B$7,TEXT(INDEX('Required Capacity (Hide)'!$F$63:$G$77,MATCH(Summary!D$31,'Required Capacity (Hide)'!$E$63:$E$77,0),1),"0")&amp;" "&amp;$B$7),"")</f>
        <v/>
      </c>
      <c r="E33" s="36" t="str">
        <f>IFERROR(IF(OR(E3="By Week",E3="Whole Service"),TEXT('Required Capacity (Hide)'!DB5,"0")&amp;" "&amp;$B$7,TEXT(INDEX('Required Capacity (Hide)'!$F$63:$G$77,MATCH(Summary!E$31,'Required Capacity (Hide)'!$E$63:$E$77,0),1),"0")&amp;" "&amp;$B$7),"")</f>
        <v/>
      </c>
      <c r="F33" s="36" t="str">
        <f>IFERROR(IF(OR(F3="By Week",F3="Whole Service"),TEXT('Required Capacity (Hide)'!DC5,"0")&amp;" "&amp;$B$7,TEXT(INDEX('Required Capacity (Hide)'!$F$63:$G$77,MATCH(Summary!F$31,'Required Capacity (Hide)'!$E$63:$E$77,0),1),"0")&amp;" "&amp;$B$7),"")</f>
        <v/>
      </c>
      <c r="G33" s="36" t="str">
        <f>IFERROR(IF(OR(G3="By Week",G3="Whole Service"),TEXT('Required Capacity (Hide)'!DD5,"0")&amp;" "&amp;$B$7,TEXT(INDEX('Required Capacity (Hide)'!$F$63:$G$77,MATCH(Summary!G$31,'Required Capacity (Hide)'!$E$63:$E$77,0),1),"0")&amp;" "&amp;$B$7),"")</f>
        <v/>
      </c>
      <c r="H33" s="36" t="str">
        <f>IFERROR(IF(OR(H3="By Week",H3="Whole Service"),TEXT('Required Capacity (Hide)'!DE5,"0")&amp;" "&amp;$B$7,TEXT(INDEX('Required Capacity (Hide)'!$F$63:$G$77,MATCH(Summary!H$31,'Required Capacity (Hide)'!$E$63:$E$77,0),1),"0")&amp;" "&amp;$B$7),"")</f>
        <v/>
      </c>
      <c r="I33" s="36" t="str">
        <f>IFERROR(IF(OR(I3="By Week",I3="Whole Service"),TEXT('Required Capacity (Hide)'!DF5,"0")&amp;" "&amp;$B$7,TEXT(INDEX('Required Capacity (Hide)'!$F$63:$G$77,MATCH(Summary!I$31,'Required Capacity (Hide)'!$E$63:$E$77,0),1),"0")&amp;" "&amp;$B$7),"")</f>
        <v/>
      </c>
      <c r="J33" s="36" t="str">
        <f>IFERROR(IF(OR(J3="By Week",J3="Whole Service"),TEXT('Required Capacity (Hide)'!DG5,"0")&amp;" "&amp;$B$7,TEXT(INDEX('Required Capacity (Hide)'!$F$63:$G$77,MATCH(Summary!J$31,'Required Capacity (Hide)'!$E$63:$E$77,0),1),"0")&amp;" "&amp;$B$7),"")</f>
        <v/>
      </c>
      <c r="K33" s="36" t="str">
        <f>IFERROR(IF(OR(K3="By Week",K3="Whole Service"),TEXT('Required Capacity (Hide)'!DH5,"0")&amp;" "&amp;$B$7,TEXT(INDEX('Required Capacity (Hide)'!$F$63:$G$77,MATCH(Summary!K$31,'Required Capacity (Hide)'!$E$63:$E$77,0),1),"0")&amp;" "&amp;$B$7),"")</f>
        <v/>
      </c>
      <c r="L33" s="36" t="str">
        <f>IFERROR(IF(OR(L3="By Week",L3="Whole Service"),TEXT('Required Capacity (Hide)'!DI5,"0")&amp;" "&amp;$B$7,TEXT(INDEX('Required Capacity (Hide)'!$F$63:$G$77,MATCH(Summary!L$31,'Required Capacity (Hide)'!$E$63:$E$77,0),1),"0")&amp;" "&amp;$B$7),"")</f>
        <v/>
      </c>
      <c r="M33" s="36" t="str">
        <f>IFERROR(IF(OR(M3="By Week",M3="Whole Service"),TEXT('Required Capacity (Hide)'!DJ5,"0")&amp;" "&amp;$B$7,TEXT(INDEX('Required Capacity (Hide)'!$F$63:$G$77,MATCH(Summary!M$31,'Required Capacity (Hide)'!$E$63:$E$77,0),1),"0")&amp;" "&amp;$B$7),"")</f>
        <v/>
      </c>
      <c r="N33" s="36" t="str">
        <f>IFERROR(IF(OR(N3="By Week",N3="Whole Service"),TEXT('Required Capacity (Hide)'!DK5,"0")&amp;" "&amp;$B$7,TEXT(INDEX('Required Capacity (Hide)'!$F$63:$G$77,MATCH(Summary!N$31,'Required Capacity (Hide)'!$E$63:$E$77,0),1),"0")&amp;" "&amp;$B$7),"")</f>
        <v/>
      </c>
      <c r="O33" s="36" t="str">
        <f>IFERROR(IF(OR(O3="By Week",O3="Whole Service"),TEXT('Required Capacity (Hide)'!DL5,"0")&amp;" "&amp;$B$7,TEXT(INDEX('Required Capacity (Hide)'!$F$63:$G$77,MATCH(Summary!O$31,'Required Capacity (Hide)'!$E$63:$E$77,0),1),"0")&amp;" "&amp;$B$7),"")</f>
        <v/>
      </c>
      <c r="P33" s="10" t="str">
        <f>IFERROR(IF(OR(P3="By Week",P3="Whole Service"),TEXT('Required Capacity (Hide)'!DM5,"0")&amp;" "&amp;$B$7,TEXT(INDEX('Required Capacity (Hide)'!$F$63:$G$77,MATCH(Summary!P$31,'Required Capacity (Hide)'!$E$63:$E$77,0),1),"0")&amp;" "&amp;$B$7),"")</f>
        <v/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103</v>
      </c>
    </row>
    <row r="36" spans="1:31" ht="29" customHeight="1" thickBot="1" x14ac:dyDescent="0.4">
      <c r="B36" s="89" t="str" cm="1">
        <f t="array" ref="B36">IF(OR(B3="By Week",B3="Whole Service"),B4,IF(B4="All "&amp;Setup!$B$15,INDEX(Setup!$A$20:$A$34,COLUMN(A6),1),B4))</f>
        <v>All Caseloads</v>
      </c>
      <c r="C36" s="77" t="str" cm="1">
        <f t="array" ref="C36">INDEX(Setup!$A$20:$A$34,COLUMN(B6),1)</f>
        <v>40 Group Session</v>
      </c>
      <c r="D36" s="77" t="str" cm="1">
        <f t="array" ref="D36">INDEX(Setup!$A$20:$A$34,COLUMN(C6),1)</f>
        <v>8 Group Session</v>
      </c>
      <c r="E36" s="77" t="str" cm="1">
        <f t="array" ref="E36">INDEX(Setup!$A$20:$A$34,COLUMN(D6),1)</f>
        <v>20 Individual</v>
      </c>
      <c r="F36" s="77" t="str" cm="1">
        <f t="array" ref="F36">INDEX(Setup!$A$20:$A$34,COLUMN(E6),1)</f>
        <v>40 Individual</v>
      </c>
      <c r="G36" s="77" t="str" cm="1">
        <f t="array" ref="G36">INDEX(Setup!$A$20:$A$34,COLUMN(F6),1)</f>
        <v>Caseload 6</v>
      </c>
      <c r="H36" s="77" t="str" cm="1">
        <f t="array" ref="H36">INDEX(Setup!$A$20:$A$34,COLUMN(G6),1)</f>
        <v>Caseload 7</v>
      </c>
      <c r="I36" s="77" t="str" cm="1">
        <f t="array" ref="I36">INDEX(Setup!$A$20:$A$34,COLUMN(H6),1)</f>
        <v>Caseload 8</v>
      </c>
      <c r="J36" s="77" t="str" cm="1">
        <f t="array" ref="J36">INDEX(Setup!$A$20:$A$34,COLUMN(I6),1)</f>
        <v>Caseload 9</v>
      </c>
      <c r="K36" s="77" t="str" cm="1">
        <f t="array" ref="K36">INDEX(Setup!$A$20:$A$34,COLUMN(J6),1)</f>
        <v>Caseload 10</v>
      </c>
      <c r="L36" s="77" t="str" cm="1">
        <f t="array" ref="L36">INDEX(Setup!$A$20:$A$34,COLUMN(K6),1)</f>
        <v>Caseload 11</v>
      </c>
      <c r="M36" s="77" t="str" cm="1">
        <f t="array" ref="M36">INDEX(Setup!$A$20:$A$34,COLUMN(L6),1)</f>
        <v>Caseload 12</v>
      </c>
      <c r="N36" s="77" t="str" cm="1">
        <f t="array" ref="N36">INDEX(Setup!$A$20:$A$34,COLUMN(M6),1)</f>
        <v>Caseload 13</v>
      </c>
      <c r="O36" s="77" t="str" cm="1">
        <f t="array" ref="O36">INDEX(Setup!$A$20:$A$34,COLUMN(N6),1)</f>
        <v>Caseload 14</v>
      </c>
      <c r="P36" s="86" t="str" cm="1">
        <f t="array" ref="P36">INDEX(Setup!$A$20:$A$34,COLUMN(O6),1)</f>
        <v>Caseload 15</v>
      </c>
      <c r="Q36" s="7"/>
    </row>
    <row r="37" spans="1:31" ht="15" thickBot="1" x14ac:dyDescent="0.4">
      <c r="A37" s="84" t="s">
        <v>172</v>
      </c>
      <c r="B37" s="17" t="str" cm="1">
        <f t="array" aca="1" ref="B37" ca="1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(Hide)'!$B$260:$G$260=Summary!$B$5),0))),"0")&amp;" "&amp;$B$7,"")</f>
        <v>0 Minutes</v>
      </c>
      <c r="C37" s="17" t="str" cm="1">
        <f t="array" aca="1" ref="C37" ca="1">IFERROR(TEXT(IF(OR(C3="By Week",C3="Whole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(Hide)'!$B$260:$G$260=Summary!$B$5),0))),"0")&amp;" "&amp;$B$7,"")</f>
        <v>0 Minutes</v>
      </c>
      <c r="D37" s="28" t="str" cm="1">
        <f t="array" aca="1" ref="D37" ca="1">IFERROR(TEXT(IF(OR(D3="By Week",D3="Whole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(Hide)'!$B$260:$G$260=Summary!$B$5),0))),"0")&amp;" "&amp;$B$7,"")</f>
        <v>0 Minutes</v>
      </c>
      <c r="E37" s="28" t="str" cm="1">
        <f t="array" aca="1" ref="E37" ca="1">IFERROR(TEXT(IF(OR(E3="By Week",E3="Whole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(Hide)'!$B$260:$G$260=Summary!$B$5),0))),"0")&amp;" "&amp;$B$7,"")</f>
        <v>0 Minutes</v>
      </c>
      <c r="F37" s="28" t="str" cm="1">
        <f t="array" aca="1" ref="F37" ca="1">IFERROR(TEXT(IF(OR(F3="By Week",F3="Whole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(Hide)'!$B$260:$G$260=Summary!$B$5),0))),"0")&amp;" "&amp;$B$7,"")</f>
        <v>0 Minutes</v>
      </c>
      <c r="G37" s="28" t="str" cm="1">
        <f t="array" aca="1" ref="G37" ca="1">IFERROR(TEXT(IF(OR(G3="By Week",G3="Whole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(Hide)'!$B$260:$G$260=Summary!$B$5),0))),"0")&amp;" "&amp;$B$7,"")</f>
        <v>0 Minutes</v>
      </c>
      <c r="H37" s="28" t="str" cm="1">
        <f t="array" aca="1" ref="H37" ca="1">IFERROR(TEXT(IF(OR(H3="By Week",H3="Whole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(Hide)'!$B$260:$G$260=Summary!$B$5),0))),"0")&amp;" "&amp;$B$7,"")</f>
        <v>0 Minutes</v>
      </c>
      <c r="I37" s="28" t="str" cm="1">
        <f t="array" aca="1" ref="I37" ca="1">IFERROR(TEXT(IF(OR(I3="By Week",I3="Whole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(Hide)'!$B$260:$G$260=Summary!$B$5),0))),"0")&amp;" "&amp;$B$7,"")</f>
        <v>0 Minutes</v>
      </c>
      <c r="J37" s="28" t="str" cm="1">
        <f t="array" aca="1" ref="J37" ca="1">IFERROR(TEXT(IF(OR(J3="By Week",J3="Whole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(Hide)'!$B$260:$G$260=Summary!$B$5),0))),"0")&amp;" "&amp;$B$7,"")</f>
        <v>0 Minutes</v>
      </c>
      <c r="K37" s="28" t="str" cm="1">
        <f t="array" aca="1" ref="K37" ca="1">IFERROR(TEXT(IF(OR(K3="By Week",K3="Whole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(Hide)'!$B$260:$G$260=Summary!$B$5),0))),"0")&amp;" "&amp;$B$7,"")</f>
        <v>0 Minutes</v>
      </c>
      <c r="L37" s="28" t="str" cm="1">
        <f t="array" aca="1" ref="L37" ca="1">IFERROR(TEXT(IF(OR(L3="By Week",L3="Whole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(Hide)'!$B$260:$G$260=Summary!$B$5),0))),"0")&amp;" "&amp;$B$7,"")</f>
        <v>0 Minutes</v>
      </c>
      <c r="M37" s="28" t="str" cm="1">
        <f t="array" aca="1" ref="M37" ca="1">IFERROR(TEXT(IF(OR(M3="By Week",M3="Whole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(Hide)'!$B$260:$G$260=Summary!$B$5),0))),"0")&amp;" "&amp;$B$7,"")</f>
        <v>0 Minutes</v>
      </c>
      <c r="N37" s="28" t="str" cm="1">
        <f t="array" aca="1" ref="N37" ca="1">IFERROR(TEXT(IF(OR(N3="By Week",N3="Whole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(Hide)'!$B$260:$G$260=Summary!$B$5),0))),"0")&amp;" "&amp;$B$7,"")</f>
        <v>0 Minutes</v>
      </c>
      <c r="O37" s="28" t="str" cm="1">
        <f t="array" aca="1" ref="O37" ca="1">IFERROR(TEXT(IF(OR(O3="By Week",O3="Whole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(Hide)'!$B$260:$G$260=Summary!$B$5),0))),"0")&amp;" "&amp;$B$7,"")</f>
        <v>0 Minutes</v>
      </c>
      <c r="P37" s="28" t="str" cm="1">
        <f t="array" aca="1" ref="P37" ca="1">IFERROR(TEXT(IF(OR(P3="By Week",P3="Whole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(Hide)'!$B$260:$G$260=Summary!$B$5),0))),"0")&amp;" "&amp;$B$7,"")</f>
        <v>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4" t="s">
        <v>173</v>
      </c>
      <c r="B38" s="17" t="str" cm="1">
        <f t="array" aca="1" ref="B38" ca="1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(Hide)'!$B$260:$G$260=Summary!$B$5),0))),"0")&amp;" "&amp;$B$7</f>
        <v>0 Minutes</v>
      </c>
      <c r="C38" s="17" t="str" cm="1">
        <f t="array" aca="1" ref="C38" ca="1">TEXT(IF(OR(C3="By Week",C3="Whole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(Hide)'!$B$260:$G$260=Summary!$B$5),0))),"0")&amp;" "&amp;$B$7</f>
        <v>0 Minutes</v>
      </c>
      <c r="D38" s="36" t="str" cm="1">
        <f t="array" aca="1" ref="D38" ca="1">TEXT(IF(OR(D3="By Week",D3="Whole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(Hide)'!$B$260:$G$260=Summary!$B$5),0))),"0")&amp;" "&amp;$B$7</f>
        <v>0 Minutes</v>
      </c>
      <c r="E38" s="36" t="str" cm="1">
        <f t="array" aca="1" ref="E38" ca="1">TEXT(IF(OR(E3="By Week",E3="Whole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(Hide)'!$B$260:$G$260=Summary!$B$5),0))),"0")&amp;" "&amp;$B$7</f>
        <v>0 Minutes</v>
      </c>
      <c r="F38" s="36" t="str" cm="1">
        <f t="array" aca="1" ref="F38" ca="1">TEXT(IF(OR(F3="By Week",F3="Whole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(Hide)'!$B$260:$G$260=Summary!$B$5),0))),"0")&amp;" "&amp;$B$7</f>
        <v>0 Minutes</v>
      </c>
      <c r="G38" s="36" t="str" cm="1">
        <f t="array" aca="1" ref="G38" ca="1">TEXT(IF(OR(G3="By Week",G3="Whole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(Hide)'!$B$260:$G$260=Summary!$B$5),0))),"0")&amp;" "&amp;$B$7</f>
        <v>0 Minutes</v>
      </c>
      <c r="H38" s="36" t="str" cm="1">
        <f t="array" aca="1" ref="H38" ca="1">TEXT(IF(OR(H3="By Week",H3="Whole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(Hide)'!$B$260:$G$260=Summary!$B$5),0))),"0")&amp;" "&amp;$B$7</f>
        <v>0 Minutes</v>
      </c>
      <c r="I38" s="36" t="str" cm="1">
        <f t="array" aca="1" ref="I38" ca="1">TEXT(IF(OR(I3="By Week",I3="Whole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(Hide)'!$B$260:$G$260=Summary!$B$5),0))),"0")&amp;" "&amp;$B$7</f>
        <v>0 Minutes</v>
      </c>
      <c r="J38" s="36" t="str" cm="1">
        <f t="array" aca="1" ref="J38" ca="1">TEXT(IF(OR(J3="By Week",J3="Whole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(Hide)'!$B$260:$G$260=Summary!$B$5),0))),"0")&amp;" "&amp;$B$7</f>
        <v>0 Minutes</v>
      </c>
      <c r="K38" s="36" t="str" cm="1">
        <f t="array" aca="1" ref="K38" ca="1">TEXT(IF(OR(K3="By Week",K3="Whole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(Hide)'!$B$260:$G$260=Summary!$B$5),0))),"0")&amp;" "&amp;$B$7</f>
        <v>0 Minutes</v>
      </c>
      <c r="L38" s="36" t="str" cm="1">
        <f t="array" aca="1" ref="L38" ca="1">TEXT(IF(OR(L3="By Week",L3="Whole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(Hide)'!$B$260:$G$260=Summary!$B$5),0))),"0")&amp;" "&amp;$B$7</f>
        <v>0 Minutes</v>
      </c>
      <c r="M38" s="36" t="str" cm="1">
        <f t="array" aca="1" ref="M38" ca="1">TEXT(IF(OR(M3="By Week",M3="Whole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(Hide)'!$B$260:$G$260=Summary!$B$5),0))),"0")&amp;" "&amp;$B$7</f>
        <v>0 Minutes</v>
      </c>
      <c r="N38" s="36" t="str" cm="1">
        <f t="array" aca="1" ref="N38" ca="1">TEXT(IF(OR(N3="By Week",N3="Whole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(Hide)'!$B$260:$G$260=Summary!$B$5),0))),"0")&amp;" "&amp;$B$7</f>
        <v>0 Minutes</v>
      </c>
      <c r="O38" s="36" t="str" cm="1">
        <f t="array" aca="1" ref="O38" ca="1">TEXT(IF(OR(O3="By Week",O3="Whole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(Hide)'!$B$260:$G$260=Summary!$B$5),0))),"0")&amp;" "&amp;$B$7</f>
        <v>0 Minutes</v>
      </c>
      <c r="P38" s="10" t="str" cm="1">
        <f t="array" aca="1" ref="P38" ca="1">TEXT(IF(OR(P3="By Week",P3="Whole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(Hide)'!$B$260:$G$260=Summary!$B$5),0))),"0")&amp;" "&amp;$B$7</f>
        <v>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211</v>
      </c>
    </row>
    <row r="43" spans="1:31" ht="15" thickBot="1" x14ac:dyDescent="0.4"/>
    <row r="44" spans="1:31" ht="15" thickBot="1" x14ac:dyDescent="0.4">
      <c r="A44" s="56" t="s">
        <v>60</v>
      </c>
      <c r="B44" s="126" t="s">
        <v>186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(minutes)</v>
      </c>
    </row>
    <row r="45" spans="1:31" ht="15" hidden="1" thickBot="1" x14ac:dyDescent="0.4">
      <c r="A45" s="56" t="s">
        <v>61</v>
      </c>
      <c r="B45" s="126" t="s">
        <v>62</v>
      </c>
    </row>
    <row r="68" spans="1:17" ht="15" thickBot="1" x14ac:dyDescent="0.4">
      <c r="A68" s="55" t="s">
        <v>212</v>
      </c>
    </row>
    <row r="69" spans="1:17" ht="29.5" thickBot="1" x14ac:dyDescent="0.4">
      <c r="B69" s="77" t="str" cm="1">
        <f t="array" ref="B69">IF(B4="All "&amp;Setup!$B$15,INDEX(Setup!$A$20:$A$34,COLUMN(A1),1),B4)</f>
        <v>20 Group Sessions</v>
      </c>
      <c r="C69" s="77" t="str" cm="1">
        <f t="array" ref="C69">INDEX(Setup!$A$20:$A$34,COLUMN(B39),1)</f>
        <v>40 Group Session</v>
      </c>
      <c r="D69" s="77" t="str" cm="1">
        <f t="array" ref="D69">INDEX(Setup!$A$20:$A$34,COLUMN(C39),1)</f>
        <v>8 Group Session</v>
      </c>
      <c r="E69" s="77" t="str" cm="1">
        <f t="array" ref="E69">INDEX(Setup!$A$20:$A$34,COLUMN(D39),1)</f>
        <v>20 Individual</v>
      </c>
      <c r="F69" s="77" t="str" cm="1">
        <f t="array" ref="F69">INDEX(Setup!$A$20:$A$34,COLUMN(E39),1)</f>
        <v>40 Individual</v>
      </c>
      <c r="G69" s="77" t="str" cm="1">
        <f t="array" ref="G69">INDEX(Setup!$A$20:$A$34,COLUMN(F39),1)</f>
        <v>Caseload 6</v>
      </c>
      <c r="H69" s="77" t="str" cm="1">
        <f t="array" ref="H69">INDEX(Setup!$A$20:$A$34,COLUMN(G39),1)</f>
        <v>Caseload 7</v>
      </c>
      <c r="I69" s="77" t="str" cm="1">
        <f t="array" ref="I69">INDEX(Setup!$A$20:$A$34,COLUMN(H39),1)</f>
        <v>Caseload 8</v>
      </c>
      <c r="J69" s="77" t="str" cm="1">
        <f t="array" ref="J69">INDEX(Setup!$A$20:$A$34,COLUMN(I39),1)</f>
        <v>Caseload 9</v>
      </c>
      <c r="K69" s="77" t="str" cm="1">
        <f t="array" ref="K69">INDEX(Setup!$A$20:$A$34,COLUMN(J39),1)</f>
        <v>Caseload 10</v>
      </c>
      <c r="L69" s="77" t="str" cm="1">
        <f t="array" ref="L69">INDEX(Setup!$A$20:$A$34,COLUMN(K39),1)</f>
        <v>Caseload 11</v>
      </c>
      <c r="M69" s="77" t="str" cm="1">
        <f t="array" ref="M69">INDEX(Setup!$A$20:$A$34,COLUMN(L39),1)</f>
        <v>Caseload 12</v>
      </c>
      <c r="N69" s="77" t="str" cm="1">
        <f t="array" ref="N69">INDEX(Setup!$A$20:$A$34,COLUMN(M39),1)</f>
        <v>Caseload 13</v>
      </c>
      <c r="O69" s="77" t="str" cm="1">
        <f t="array" ref="O69">INDEX(Setup!$A$20:$A$34,COLUMN(N39),1)</f>
        <v>Caseload 14</v>
      </c>
      <c r="P69" s="77" t="str" cm="1">
        <f t="array" ref="P69">INDEX(Setup!$A$20:$A$34,COLUMN(O39),1)</f>
        <v>Caseload 15</v>
      </c>
      <c r="Q69" s="106" t="s">
        <v>176</v>
      </c>
    </row>
    <row r="70" spans="1:17" ht="29.5" thickBot="1" x14ac:dyDescent="0.4">
      <c r="A70" s="89" t="s">
        <v>208</v>
      </c>
      <c r="B70" s="104">
        <f>INDEX('Waiting List Config'!$C$5:$O$20,MATCH(Summary!B$69,'Waiting List Config'!$B$5:$B$20,0),2)</f>
        <v>0</v>
      </c>
      <c r="C70" s="104">
        <f>INDEX('Waiting List Config'!$C$5:$O$20,MATCH(Summary!C$69,'Waiting List Config'!$B$5:$B$20,0),2)</f>
        <v>0</v>
      </c>
      <c r="D70" s="104">
        <f>INDEX('Waiting List Config'!$C$5:$O$20,MATCH(Summary!D$69,'Waiting List Config'!$B$5:$B$20,0),2)</f>
        <v>0</v>
      </c>
      <c r="E70" s="104">
        <f>INDEX('Waiting List Config'!$C$5:$O$20,MATCH(Summary!E$69,'Waiting List Config'!$B$5:$B$20,0),2)</f>
        <v>0</v>
      </c>
      <c r="F70" s="104">
        <f>INDEX('Waiting List Config'!$C$5:$O$20,MATCH(Summary!F$69,'Waiting List Config'!$B$5:$B$20,0),2)</f>
        <v>0</v>
      </c>
      <c r="G70" s="104">
        <f>INDEX('Waiting List Config'!$C$5:$O$20,MATCH(Summary!G$69,'Waiting List Config'!$B$5:$B$20,0),2)</f>
        <v>0</v>
      </c>
      <c r="H70" s="104">
        <f>INDEX('Waiting List Config'!$C$5:$O$20,MATCH(Summary!H$69,'Waiting List Config'!$B$5:$B$20,0),2)</f>
        <v>0</v>
      </c>
      <c r="I70" s="104">
        <f>INDEX('Waiting List Config'!$C$5:$O$20,MATCH(Summary!I$69,'Waiting List Config'!$B$5:$B$20,0),2)</f>
        <v>0</v>
      </c>
      <c r="J70" s="104">
        <f>INDEX('Waiting List Config'!$C$5:$O$20,MATCH(Summary!J$69,'Waiting List Config'!$B$5:$B$20,0),2)</f>
        <v>0</v>
      </c>
      <c r="K70" s="104">
        <f>INDEX('Waiting List Config'!$C$5:$O$20,MATCH(Summary!K$69,'Waiting List Config'!$B$5:$B$20,0),2)</f>
        <v>0</v>
      </c>
      <c r="L70" s="104">
        <f>INDEX('Waiting List Config'!$C$5:$O$20,MATCH(Summary!L$69,'Waiting List Config'!$B$5:$B$20,0),2)</f>
        <v>0</v>
      </c>
      <c r="M70" s="104">
        <f>INDEX('Waiting List Config'!$C$5:$O$20,MATCH(Summary!M$69,'Waiting List Config'!$B$5:$B$20,0),2)</f>
        <v>0</v>
      </c>
      <c r="N70" s="104">
        <f>INDEX('Waiting List Config'!$C$5:$O$20,MATCH(Summary!N$69,'Waiting List Config'!$B$5:$B$20,0),2)</f>
        <v>0</v>
      </c>
      <c r="O70" s="104">
        <f>INDEX('Waiting List Config'!$C$5:$O$20,MATCH(Summary!O$69,'Waiting List Config'!$B$5:$B$20,0),2)</f>
        <v>0</v>
      </c>
      <c r="P70" s="104">
        <f>INDEX('Waiting List Config'!$C$5:$O$20,MATCH(Summary!P$69,'Waiting List Config'!$B$5:$B$20,0),2)</f>
        <v>0</v>
      </c>
      <c r="Q70" s="104">
        <f>INDEX('Waiting List Config'!$C$5:$O$20,MATCH(Summary!Q$69,'Waiting List Config'!$B$5:$B$20,0),2)</f>
        <v>0</v>
      </c>
    </row>
    <row r="71" spans="1:17" ht="29.5" thickBot="1" x14ac:dyDescent="0.4">
      <c r="A71" s="89" t="s">
        <v>209</v>
      </c>
      <c r="B71" s="104" t="str">
        <f>INDEX('Waiting List Config'!$C$5:$O$20,MATCH(Summary!B$69,'Waiting List Config'!$B$5:$B$20,0),7)</f>
        <v/>
      </c>
      <c r="C71" s="104" t="str">
        <f>INDEX('Waiting List Config'!$C$5:$O$20,MATCH(Summary!C$69,'Waiting List Config'!$B$5:$B$20,0),7)</f>
        <v/>
      </c>
      <c r="D71" s="104" t="str">
        <f>INDEX('Waiting List Config'!$C$5:$O$20,MATCH(Summary!D$69,'Waiting List Config'!$B$5:$B$20,0),7)</f>
        <v/>
      </c>
      <c r="E71" s="104" t="str">
        <f>INDEX('Waiting List Config'!$C$5:$O$20,MATCH(Summary!E$69,'Waiting List Config'!$B$5:$B$20,0),7)</f>
        <v/>
      </c>
      <c r="F71" s="104" t="str">
        <f>INDEX('Waiting List Config'!$C$5:$O$20,MATCH(Summary!F$69,'Waiting List Config'!$B$5:$B$20,0),7)</f>
        <v/>
      </c>
      <c r="G71" s="104" t="str">
        <f>INDEX('Waiting List Config'!$C$5:$O$20,MATCH(Summary!G$69,'Waiting List Config'!$B$5:$B$20,0),7)</f>
        <v/>
      </c>
      <c r="H71" s="104" t="str">
        <f>INDEX('Waiting List Config'!$C$5:$O$20,MATCH(Summary!H$69,'Waiting List Config'!$B$5:$B$20,0),7)</f>
        <v/>
      </c>
      <c r="I71" s="104" t="str">
        <f>INDEX('Waiting List Config'!$C$5:$O$20,MATCH(Summary!I$69,'Waiting List Config'!$B$5:$B$20,0),7)</f>
        <v/>
      </c>
      <c r="J71" s="104" t="str">
        <f>INDEX('Waiting List Config'!$C$5:$O$20,MATCH(Summary!J$69,'Waiting List Config'!$B$5:$B$20,0),7)</f>
        <v/>
      </c>
      <c r="K71" s="104" t="str">
        <f>INDEX('Waiting List Config'!$C$5:$O$20,MATCH(Summary!K$69,'Waiting List Config'!$B$5:$B$20,0),7)</f>
        <v/>
      </c>
      <c r="L71" s="104" t="str">
        <f>INDEX('Waiting List Config'!$C$5:$O$20,MATCH(Summary!L$69,'Waiting List Config'!$B$5:$B$20,0),7)</f>
        <v/>
      </c>
      <c r="M71" s="104" t="str">
        <f>INDEX('Waiting List Config'!$C$5:$O$20,MATCH(Summary!M$69,'Waiting List Config'!$B$5:$B$20,0),7)</f>
        <v/>
      </c>
      <c r="N71" s="104" t="str">
        <f>INDEX('Waiting List Config'!$C$5:$O$20,MATCH(Summary!N$69,'Waiting List Config'!$B$5:$B$20,0),7)</f>
        <v/>
      </c>
      <c r="O71" s="104" t="str">
        <f>INDEX('Waiting List Config'!$C$5:$O$20,MATCH(Summary!O$69,'Waiting List Config'!$B$5:$B$20,0),7)</f>
        <v/>
      </c>
      <c r="P71" s="104" t="str">
        <f>INDEX('Waiting List Config'!$C$5:$O$20,MATCH(Summary!P$69,'Waiting List Config'!$B$5:$B$20,0),7)</f>
        <v/>
      </c>
      <c r="Q71" s="104" t="str">
        <f>INDEX('Waiting List Config'!$C$5:$O$20,MATCH(Summary!Q$69,'Waiting List Config'!$B$5:$B$20,0),7)</f>
        <v/>
      </c>
    </row>
    <row r="72" spans="1:17" ht="29.5" thickBot="1" x14ac:dyDescent="0.4">
      <c r="A72" s="89" t="s">
        <v>184</v>
      </c>
      <c r="B72" s="104" t="str">
        <f>INDEX('Waiting List Config'!$C$5:$O$20,MATCH(Summary!B$69,'Waiting List Config'!$B$5:$B$20,0),13)</f>
        <v>0 - 0</v>
      </c>
      <c r="C72" s="104" t="str">
        <f>INDEX('Waiting List Config'!$C$5:$O$20,MATCH(Summary!C$69,'Waiting List Config'!$B$5:$B$20,0),13)</f>
        <v>0 - 0</v>
      </c>
      <c r="D72" s="104" t="str">
        <f>INDEX('Waiting List Config'!$C$5:$O$20,MATCH(Summary!D$69,'Waiting List Config'!$B$5:$B$20,0),13)</f>
        <v>0 - 0</v>
      </c>
      <c r="E72" s="104" t="str">
        <f>INDEX('Waiting List Config'!$C$5:$O$20,MATCH(Summary!E$69,'Waiting List Config'!$B$5:$B$20,0),13)</f>
        <v>0 - 0</v>
      </c>
      <c r="F72" s="104" t="str">
        <f>INDEX('Waiting List Config'!$C$5:$O$20,MATCH(Summary!F$69,'Waiting List Config'!$B$5:$B$20,0),13)</f>
        <v>0 - 0</v>
      </c>
      <c r="G72" s="104" t="str">
        <f>INDEX('Waiting List Config'!$C$5:$O$20,MATCH(Summary!G$69,'Waiting List Config'!$B$5:$B$20,0),13)</f>
        <v>0 - 0</v>
      </c>
      <c r="H72" s="104" t="str">
        <f>INDEX('Waiting List Config'!$C$5:$O$20,MATCH(Summary!H$69,'Waiting List Config'!$B$5:$B$20,0),13)</f>
        <v>0 - 0</v>
      </c>
      <c r="I72" s="104" t="str">
        <f>INDEX('Waiting List Config'!$C$5:$O$20,MATCH(Summary!I$69,'Waiting List Config'!$B$5:$B$20,0),13)</f>
        <v>0 - 0</v>
      </c>
      <c r="J72" s="104" t="str">
        <f>INDEX('Waiting List Config'!$C$5:$O$20,MATCH(Summary!J$69,'Waiting List Config'!$B$5:$B$20,0),13)</f>
        <v>0 - 0</v>
      </c>
      <c r="K72" s="104" t="str">
        <f>INDEX('Waiting List Config'!$C$5:$O$20,MATCH(Summary!K$69,'Waiting List Config'!$B$5:$B$20,0),13)</f>
        <v>0 - 0</v>
      </c>
      <c r="L72" s="104" t="str">
        <f>INDEX('Waiting List Config'!$C$5:$O$20,MATCH(Summary!L$69,'Waiting List Config'!$B$5:$B$20,0),13)</f>
        <v>0 - 0</v>
      </c>
      <c r="M72" s="104" t="str">
        <f>INDEX('Waiting List Config'!$C$5:$O$20,MATCH(Summary!M$69,'Waiting List Config'!$B$5:$B$20,0),13)</f>
        <v>0 - 0</v>
      </c>
      <c r="N72" s="104" t="str">
        <f>INDEX('Waiting List Config'!$C$5:$O$20,MATCH(Summary!N$69,'Waiting List Config'!$B$5:$B$20,0),13)</f>
        <v>0 - 0</v>
      </c>
      <c r="O72" s="104" t="str">
        <f>INDEX('Waiting List Config'!$C$5:$O$20,MATCH(Summary!O$69,'Waiting List Config'!$B$5:$B$20,0),13)</f>
        <v>0 - 0</v>
      </c>
      <c r="P72" s="104" t="str">
        <f>INDEX('Waiting List Config'!$C$5:$O$20,MATCH(Summary!P$69,'Waiting List Config'!$B$5:$B$20,0),13)</f>
        <v>0 - 0</v>
      </c>
      <c r="Q72" s="105" t="str">
        <f>INDEX('Waiting List Config'!$C$5:$O$20,MATCH(Summary!Q$69,'Waiting List Config'!$B$5:$B$20,0),13)</f>
        <v>0 - 0</v>
      </c>
    </row>
    <row r="73" spans="1:17" ht="58.5" thickBot="1" x14ac:dyDescent="0.4">
      <c r="A73" s="103" t="str">
        <f>"Estimated additional capacity to clear backlog - non-group sessions ("&amp;LOWER(B7)&amp;"):"</f>
        <v>Estimated additional capacity to clear backlog - non-group sessions (minutes):</v>
      </c>
      <c r="B73" s="105" t="str">
        <f>INDEX('Waiting List Config'!$B$5:$U$20,MATCH(Summary!B$69,'Waiting List Config'!$B$5:$B$20,0),19)</f>
        <v>0 - 0</v>
      </c>
      <c r="C73" s="105" t="str">
        <f>INDEX('Waiting List Config'!$B$5:$U$20,MATCH(Summary!C$69,'Waiting List Config'!$B$5:$B$20,0),19)</f>
        <v>0 - 0</v>
      </c>
      <c r="D73" s="105" t="str">
        <f>INDEX('Waiting List Config'!$B$5:$U$20,MATCH(Summary!D$69,'Waiting List Config'!$B$5:$B$20,0),19)</f>
        <v>0 - 0</v>
      </c>
      <c r="E73" s="105" t="str">
        <f>INDEX('Waiting List Config'!$B$5:$U$20,MATCH(Summary!E$69,'Waiting List Config'!$B$5:$B$20,0),19)</f>
        <v>0 - 0</v>
      </c>
      <c r="F73" s="105" t="str">
        <f>INDEX('Waiting List Config'!$B$5:$U$20,MATCH(Summary!F$69,'Waiting List Config'!$B$5:$B$20,0),19)</f>
        <v>0 - 0</v>
      </c>
      <c r="G73" s="105" t="str">
        <f>INDEX('Waiting List Config'!$B$5:$U$20,MATCH(Summary!G$69,'Waiting List Config'!$B$5:$B$20,0),19)</f>
        <v>0 - 0</v>
      </c>
      <c r="H73" s="105" t="str">
        <f>INDEX('Waiting List Config'!$B$5:$U$20,MATCH(Summary!H$69,'Waiting List Config'!$B$5:$B$20,0),19)</f>
        <v>0 - 0</v>
      </c>
      <c r="I73" s="105" t="str">
        <f>INDEX('Waiting List Config'!$B$5:$U$20,MATCH(Summary!I$69,'Waiting List Config'!$B$5:$B$20,0),19)</f>
        <v>0 - 0</v>
      </c>
      <c r="J73" s="105" t="str">
        <f>INDEX('Waiting List Config'!$B$5:$U$20,MATCH(Summary!J$69,'Waiting List Config'!$B$5:$B$20,0),19)</f>
        <v>0 - 0</v>
      </c>
      <c r="K73" s="105" t="str">
        <f>INDEX('Waiting List Config'!$B$5:$U$20,MATCH(Summary!K$69,'Waiting List Config'!$B$5:$B$20,0),19)</f>
        <v>0 - 0</v>
      </c>
      <c r="L73" s="105" t="str">
        <f>INDEX('Waiting List Config'!$B$5:$U$20,MATCH(Summary!L$69,'Waiting List Config'!$B$5:$B$20,0),19)</f>
        <v>0 - 0</v>
      </c>
      <c r="M73" s="105" t="str">
        <f>INDEX('Waiting List Config'!$B$5:$U$20,MATCH(Summary!M$69,'Waiting List Config'!$B$5:$B$20,0),19)</f>
        <v>0 - 0</v>
      </c>
      <c r="N73" s="105" t="str">
        <f>INDEX('Waiting List Config'!$B$5:$U$20,MATCH(Summary!N$69,'Waiting List Config'!$B$5:$B$20,0),19)</f>
        <v>0 - 0</v>
      </c>
      <c r="O73" s="105" t="str">
        <f>INDEX('Waiting List Config'!$B$5:$U$20,MATCH(Summary!O$69,'Waiting List Config'!$B$5:$B$20,0),19)</f>
        <v>0 - 0</v>
      </c>
      <c r="P73" s="105" t="str">
        <f>INDEX('Waiting List Config'!$B$5:$U$20,MATCH(Summary!P$69,'Waiting List Config'!$B$5:$B$20,0),19)</f>
        <v>0 - 0</v>
      </c>
      <c r="Q73" s="76"/>
    </row>
    <row r="74" spans="1:17" ht="58.5" thickBot="1" x14ac:dyDescent="0.4">
      <c r="A74" s="89" t="str">
        <f>"Estimated additional capacity to clear backlog - group sessions ("&amp;LOWER(B7)&amp;"):"</f>
        <v>Estimated additional capacity to clear backlog - group sessions (minutes):</v>
      </c>
      <c r="B74" s="105" t="str">
        <f>INDEX('Waiting List Config'!$B$5:$U$20,MATCH(Summary!B$69,'Waiting List Config'!$B$5:$B$20,0),20)</f>
        <v>0 - 0</v>
      </c>
      <c r="C74" s="105" t="str">
        <f>INDEX('Waiting List Config'!$B$5:$U$20,MATCH(Summary!C$69,'Waiting List Config'!$B$5:$B$20,0),20)</f>
        <v>0 - 0</v>
      </c>
      <c r="D74" s="105" t="str">
        <f>INDEX('Waiting List Config'!$B$5:$U$20,MATCH(Summary!D$69,'Waiting List Config'!$B$5:$B$20,0),20)</f>
        <v>0 - 0</v>
      </c>
      <c r="E74" s="105" t="str">
        <f>INDEX('Waiting List Config'!$B$5:$U$20,MATCH(Summary!E$69,'Waiting List Config'!$B$5:$B$20,0),20)</f>
        <v>0 - 0</v>
      </c>
      <c r="F74" s="105" t="str">
        <f>INDEX('Waiting List Config'!$B$5:$U$20,MATCH(Summary!F$69,'Waiting List Config'!$B$5:$B$20,0),20)</f>
        <v>0 - 0</v>
      </c>
      <c r="G74" s="105" t="str">
        <f>INDEX('Waiting List Config'!$B$5:$U$20,MATCH(Summary!G$69,'Waiting List Config'!$B$5:$B$20,0),20)</f>
        <v>0 - 0</v>
      </c>
      <c r="H74" s="105" t="str">
        <f>INDEX('Waiting List Config'!$B$5:$U$20,MATCH(Summary!H$69,'Waiting List Config'!$B$5:$B$20,0),20)</f>
        <v>0 - 0</v>
      </c>
      <c r="I74" s="105" t="str">
        <f>INDEX('Waiting List Config'!$B$5:$U$20,MATCH(Summary!I$69,'Waiting List Config'!$B$5:$B$20,0),20)</f>
        <v>0 - 0</v>
      </c>
      <c r="J74" s="105" t="str">
        <f>INDEX('Waiting List Config'!$B$5:$U$20,MATCH(Summary!J$69,'Waiting List Config'!$B$5:$B$20,0),20)</f>
        <v>0 - 0</v>
      </c>
      <c r="K74" s="105" t="str">
        <f>INDEX('Waiting List Config'!$B$5:$U$20,MATCH(Summary!K$69,'Waiting List Config'!$B$5:$B$20,0),20)</f>
        <v>0 - 0</v>
      </c>
      <c r="L74" s="105" t="str">
        <f>INDEX('Waiting List Config'!$B$5:$U$20,MATCH(Summary!L$69,'Waiting List Config'!$B$5:$B$20,0),20)</f>
        <v>0 - 0</v>
      </c>
      <c r="M74" s="105" t="str">
        <f>INDEX('Waiting List Config'!$B$5:$U$20,MATCH(Summary!M$69,'Waiting List Config'!$B$5:$B$20,0),20)</f>
        <v>0 - 0</v>
      </c>
      <c r="N74" s="105" t="str">
        <f>INDEX('Waiting List Config'!$B$5:$U$20,MATCH(Summary!N$69,'Waiting List Config'!$B$5:$B$20,0),20)</f>
        <v>0 - 0</v>
      </c>
      <c r="O74" s="105" t="str">
        <f>INDEX('Waiting List Config'!$B$5:$U$20,MATCH(Summary!O$69,'Waiting List Config'!$B$5:$B$20,0),20)</f>
        <v>0 - 0</v>
      </c>
      <c r="P74" s="105" t="str">
        <f>INDEX('Waiting List Config'!$B$5:$U$20,MATCH(Summary!P$69,'Waiting List Config'!$B$5:$B$20,0),20)</f>
        <v>0 - 0</v>
      </c>
      <c r="Q74" s="76"/>
    </row>
    <row r="75" spans="1:17" ht="44" thickBot="1" x14ac:dyDescent="0.4">
      <c r="A75" s="89" t="s">
        <v>210</v>
      </c>
      <c r="B75" s="105" t="str">
        <f>INDEX('Waiting List Config'!$B$5:$X$20,MATCH(Summary!B$69,'Waiting List Config'!$B$5:$B$20,0),23)</f>
        <v>0 - 0</v>
      </c>
      <c r="C75" s="105" t="str">
        <f>INDEX('Waiting List Config'!$B$5:$X$20,MATCH(Summary!C$69,'Waiting List Config'!$B$5:$B$20,0),23)</f>
        <v>0 - 0</v>
      </c>
      <c r="D75" s="105" t="str">
        <f>INDEX('Waiting List Config'!$B$5:$X$20,MATCH(Summary!D$69,'Waiting List Config'!$B$5:$B$20,0),23)</f>
        <v>0 - 0</v>
      </c>
      <c r="E75" s="105" t="str">
        <f>INDEX('Waiting List Config'!$B$5:$X$20,MATCH(Summary!E$69,'Waiting List Config'!$B$5:$B$20,0),23)</f>
        <v>0 - 0</v>
      </c>
      <c r="F75" s="105" t="str">
        <f>INDEX('Waiting List Config'!$B$5:$X$20,MATCH(Summary!F$69,'Waiting List Config'!$B$5:$B$20,0),23)</f>
        <v>0 - 0</v>
      </c>
      <c r="G75" s="105" t="str">
        <f>INDEX('Waiting List Config'!$B$5:$X$20,MATCH(Summary!G$69,'Waiting List Config'!$B$5:$B$20,0),23)</f>
        <v>0 - 0</v>
      </c>
      <c r="H75" s="105" t="str">
        <f>INDEX('Waiting List Config'!$B$5:$X$20,MATCH(Summary!H$69,'Waiting List Config'!$B$5:$B$20,0),23)</f>
        <v>0 - 0</v>
      </c>
      <c r="I75" s="105" t="str">
        <f>INDEX('Waiting List Config'!$B$5:$X$20,MATCH(Summary!I$69,'Waiting List Config'!$B$5:$B$20,0),23)</f>
        <v>0 - 0</v>
      </c>
      <c r="J75" s="105" t="str">
        <f>INDEX('Waiting List Config'!$B$5:$X$20,MATCH(Summary!J$69,'Waiting List Config'!$B$5:$B$20,0),23)</f>
        <v>0 - 0</v>
      </c>
      <c r="K75" s="105" t="str">
        <f>INDEX('Waiting List Config'!$B$5:$X$20,MATCH(Summary!K$69,'Waiting List Config'!$B$5:$B$20,0),23)</f>
        <v>0 - 0</v>
      </c>
      <c r="L75" s="105" t="str">
        <f>INDEX('Waiting List Config'!$B$5:$X$20,MATCH(Summary!L$69,'Waiting List Config'!$B$5:$B$20,0),23)</f>
        <v>0 - 0</v>
      </c>
      <c r="M75" s="105" t="str">
        <f>INDEX('Waiting List Config'!$B$5:$X$20,MATCH(Summary!M$69,'Waiting List Config'!$B$5:$B$20,0),23)</f>
        <v>0 - 0</v>
      </c>
      <c r="N75" s="105" t="str">
        <f>INDEX('Waiting List Config'!$B$5:$X$20,MATCH(Summary!N$69,'Waiting List Config'!$B$5:$B$20,0),23)</f>
        <v>0 - 0</v>
      </c>
      <c r="O75" s="105" t="str">
        <f>INDEX('Waiting List Config'!$B$5:$X$20,MATCH(Summary!O$69,'Waiting List Config'!$B$5:$B$20,0),23)</f>
        <v>0 - 0</v>
      </c>
      <c r="P75" s="105" t="str">
        <f>INDEX('Waiting List Config'!$B$5:$X$20,MATCH(Summary!P$69,'Waiting List Config'!$B$5:$B$20,0),23)</f>
        <v>0 - 0</v>
      </c>
    </row>
  </sheetData>
  <sheetProtection algorithmName="SHA-512" hashValue="5TbGhl1R+4jVU6r8dnvwZS1M1Q3ISkNIbxv86sW6QNXKJaebgEEpp+YjqsMa7Ks4i+1tCgw3y6NEa4NhLVL+0Q==" saltValue="YnV2nHuTfWPhetWty60+Nw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A18" sqref="A18"/>
    </sheetView>
  </sheetViews>
  <sheetFormatPr defaultColWidth="8.7265625"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</cols>
  <sheetData>
    <row r="1" spans="1:16" ht="24" thickBot="1" x14ac:dyDescent="0.6">
      <c r="A1" s="25" t="s">
        <v>138</v>
      </c>
      <c r="I1" s="55" t="s">
        <v>155</v>
      </c>
    </row>
    <row r="2" spans="1:16" ht="15" thickBot="1" x14ac:dyDescent="0.4">
      <c r="I2" s="97" t="s">
        <v>60</v>
      </c>
      <c r="J2" s="160" t="s">
        <v>214</v>
      </c>
      <c r="K2" s="5"/>
      <c r="L2" s="88" t="s">
        <v>61</v>
      </c>
      <c r="M2" s="161" t="s">
        <v>62</v>
      </c>
      <c r="N2" s="5"/>
      <c r="O2" s="88" t="s">
        <v>86</v>
      </c>
      <c r="P2" s="161" t="s">
        <v>88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6" t="str">
        <f>Setup!B15</f>
        <v>Caseloads</v>
      </c>
      <c r="B5" s="77" t="s">
        <v>139</v>
      </c>
      <c r="C5" s="77" t="s">
        <v>140</v>
      </c>
      <c r="D5" s="77" t="s">
        <v>141</v>
      </c>
      <c r="E5" s="77" t="s">
        <v>142</v>
      </c>
      <c r="F5" s="63"/>
      <c r="G5" s="63"/>
      <c r="I5" t="str">
        <f>"Planning Scenario - "&amp;LOWER(J2)&amp;", "&amp;IF(M2="Total","all session types",LOWER(M2)&amp;" sessions")</f>
        <v>Planning Scenario - all teams, all session types</v>
      </c>
    </row>
    <row r="6" spans="1:16" x14ac:dyDescent="0.35">
      <c r="A6" s="47" t="str">
        <f>Setup!A20</f>
        <v>20 Group Sessions</v>
      </c>
      <c r="B6" s="99">
        <f>IFERROR(INDEX('Required Capacity (Hide)'!$B$5:$C$19,MATCH(Planning!$A6,'Required Capacity (Hide)'!$A$5:$A$19,0),1),0)</f>
        <v>0</v>
      </c>
      <c r="C6" s="116">
        <f>IFERROR(INDEX('Required Capacity (Hide)'!$B$5:$C$19,MATCH(Planning!$A6,'Required Capacity (Hide)'!$A$5:$A$19,0),2),0)</f>
        <v>0</v>
      </c>
      <c r="D6" s="150"/>
      <c r="E6" s="151"/>
      <c r="F6" s="66"/>
      <c r="G6" s="67"/>
      <c r="I6" s="65" t="str">
        <f>P2&amp;" per week"</f>
        <v>Minutes per week</v>
      </c>
    </row>
    <row r="7" spans="1:16" x14ac:dyDescent="0.35">
      <c r="A7" s="47" t="str">
        <f>Setup!A21</f>
        <v>40 Group Session</v>
      </c>
      <c r="B7" s="100">
        <f>IFERROR(INDEX('Required Capacity (Hide)'!$B$5:$C$19,MATCH(Planning!$A7,'Required Capacity (Hide)'!$A$5:$A$19,0),1),0)</f>
        <v>0</v>
      </c>
      <c r="C7" s="117">
        <f>IFERROR(INDEX('Required Capacity (Hide)'!$B$5:$C$19,MATCH(Planning!$A7,'Required Capacity (Hide)'!$A$5:$A$19,0),2),0)</f>
        <v>0</v>
      </c>
      <c r="D7" s="152"/>
      <c r="E7" s="153"/>
      <c r="F7" s="68"/>
      <c r="G7" s="69"/>
    </row>
    <row r="8" spans="1:16" x14ac:dyDescent="0.35">
      <c r="A8" s="47" t="str">
        <f>Setup!A22</f>
        <v>8 Group Session</v>
      </c>
      <c r="B8" s="100">
        <f>IFERROR(INDEX('Required Capacity (Hide)'!$B$5:$C$19,MATCH(Planning!$A8,'Required Capacity (Hide)'!$A$5:$A$19,0),1),0)</f>
        <v>0</v>
      </c>
      <c r="C8" s="117">
        <f>IFERROR(INDEX('Required Capacity (Hide)'!$B$5:$C$19,MATCH(Planning!$A8,'Required Capacity (Hide)'!$A$5:$A$19,0),2),0)</f>
        <v>0</v>
      </c>
      <c r="D8" s="152"/>
      <c r="E8" s="153"/>
      <c r="F8" s="68"/>
      <c r="G8" s="69"/>
    </row>
    <row r="9" spans="1:16" x14ac:dyDescent="0.35">
      <c r="A9" s="47" t="str">
        <f>Setup!A23</f>
        <v>20 Individual</v>
      </c>
      <c r="B9" s="100">
        <f>IFERROR(INDEX('Required Capacity (Hide)'!$B$5:$C$19,MATCH(Planning!$A9,'Required Capacity (Hide)'!$A$5:$A$19,0),1),0)</f>
        <v>0</v>
      </c>
      <c r="C9" s="117">
        <f>IFERROR(INDEX('Required Capacity (Hide)'!$B$5:$C$19,MATCH(Planning!$A9,'Required Capacity (Hide)'!$A$5:$A$19,0),2),0)</f>
        <v>0</v>
      </c>
      <c r="D9" s="152"/>
      <c r="E9" s="153"/>
      <c r="F9" s="68"/>
      <c r="G9" s="69"/>
    </row>
    <row r="10" spans="1:16" x14ac:dyDescent="0.35">
      <c r="A10" s="47" t="str">
        <f>Setup!A24</f>
        <v>40 Individual</v>
      </c>
      <c r="B10" s="100">
        <f>IFERROR(INDEX('Required Capacity (Hide)'!$B$5:$C$19,MATCH(Planning!$A10,'Required Capacity (Hide)'!$A$5:$A$19,0),1),0)</f>
        <v>0</v>
      </c>
      <c r="C10" s="117">
        <f>IFERROR(INDEX('Required Capacity (Hide)'!$B$5:$C$19,MATCH(Planning!$A10,'Required Capacity (Hide)'!$A$5:$A$19,0),2),0)</f>
        <v>0</v>
      </c>
      <c r="D10" s="152"/>
      <c r="E10" s="153"/>
      <c r="F10" s="68"/>
      <c r="G10" s="69"/>
    </row>
    <row r="11" spans="1:16" x14ac:dyDescent="0.35">
      <c r="A11" s="47" t="str">
        <f>Setup!A25</f>
        <v>Caseload 6</v>
      </c>
      <c r="B11" s="100">
        <f>IFERROR(INDEX('Required Capacity (Hide)'!$B$5:$C$19,MATCH(Planning!$A11,'Required Capacity (Hide)'!$A$5:$A$19,0),1),0)</f>
        <v>0</v>
      </c>
      <c r="C11" s="117">
        <f>IFERROR(INDEX('Required Capacity (Hide)'!$B$5:$C$19,MATCH(Planning!$A11,'Required Capacity (Hide)'!$A$5:$A$19,0),2),0)</f>
        <v>0</v>
      </c>
      <c r="D11" s="152"/>
      <c r="E11" s="153"/>
      <c r="F11" s="35" t="e">
        <v>#DIV/0!</v>
      </c>
      <c r="G11" s="6">
        <v>1</v>
      </c>
    </row>
    <row r="12" spans="1:16" x14ac:dyDescent="0.35">
      <c r="A12" s="47" t="str">
        <f>Setup!A26</f>
        <v>Caseload 7</v>
      </c>
      <c r="B12" s="100">
        <f>IFERROR(INDEX('Required Capacity (Hide)'!$B$5:$C$19,MATCH(Planning!$A12,'Required Capacity (Hide)'!$A$5:$A$19,0),1),0)</f>
        <v>0</v>
      </c>
      <c r="C12" s="117">
        <f>IFERROR(INDEX('Required Capacity (Hide)'!$B$5:$C$19,MATCH(Planning!$A12,'Required Capacity (Hide)'!$A$5:$A$19,0),2),0)</f>
        <v>0</v>
      </c>
      <c r="D12" s="152"/>
      <c r="E12" s="153"/>
      <c r="F12" s="35" t="e">
        <v>#DIV/0!</v>
      </c>
      <c r="G12" s="6">
        <v>1</v>
      </c>
    </row>
    <row r="13" spans="1:16" x14ac:dyDescent="0.35">
      <c r="A13" s="47" t="str">
        <f>Setup!A27</f>
        <v>Caseload 8</v>
      </c>
      <c r="B13" s="100">
        <f>IFERROR(INDEX('Required Capacity (Hide)'!$B$5:$C$19,MATCH(Planning!$A13,'Required Capacity (Hide)'!$A$5:$A$19,0),1),0)</f>
        <v>0</v>
      </c>
      <c r="C13" s="117">
        <f>IFERROR(INDEX('Required Capacity (Hide)'!$B$5:$C$19,MATCH(Planning!$A13,'Required Capacity (Hide)'!$A$5:$A$19,0),2),0)</f>
        <v>0</v>
      </c>
      <c r="D13" s="152"/>
      <c r="E13" s="153"/>
      <c r="F13" s="35" t="e">
        <v>#DIV/0!</v>
      </c>
      <c r="G13" s="6">
        <v>1</v>
      </c>
    </row>
    <row r="14" spans="1:16" x14ac:dyDescent="0.35">
      <c r="A14" s="47" t="str">
        <f>Setup!A28</f>
        <v>Caseload 9</v>
      </c>
      <c r="B14" s="100">
        <f>IFERROR(INDEX('Required Capacity (Hide)'!$B$5:$C$19,MATCH(Planning!$A14,'Required Capacity (Hide)'!$A$5:$A$19,0),1),0)</f>
        <v>0</v>
      </c>
      <c r="C14" s="117">
        <f>IFERROR(INDEX('Required Capacity (Hide)'!$B$5:$C$19,MATCH(Planning!$A14,'Required Capacity (Hide)'!$A$5:$A$19,0),2),0)</f>
        <v>0</v>
      </c>
      <c r="D14" s="152"/>
      <c r="E14" s="153"/>
      <c r="F14" s="35" t="e">
        <v>#DIV/0!</v>
      </c>
      <c r="G14" s="6">
        <v>1</v>
      </c>
    </row>
    <row r="15" spans="1:16" x14ac:dyDescent="0.35">
      <c r="A15" s="47" t="str">
        <f>Setup!A29</f>
        <v>Caseload 10</v>
      </c>
      <c r="B15" s="100">
        <f>IFERROR(INDEX('Required Capacity (Hide)'!$B$5:$C$19,MATCH(Planning!$A15,'Required Capacity (Hide)'!$A$5:$A$19,0),1),0)</f>
        <v>0</v>
      </c>
      <c r="C15" s="117">
        <f>IFERROR(INDEX('Required Capacity (Hide)'!$B$5:$C$19,MATCH(Planning!$A15,'Required Capacity (Hide)'!$A$5:$A$19,0),2),0)</f>
        <v>0</v>
      </c>
      <c r="D15" s="152"/>
      <c r="E15" s="153"/>
      <c r="F15" s="35" t="e">
        <v>#DIV/0!</v>
      </c>
      <c r="G15" s="6">
        <v>1</v>
      </c>
    </row>
    <row r="16" spans="1:16" x14ac:dyDescent="0.35">
      <c r="A16" s="47" t="str">
        <f>Setup!A30</f>
        <v>Caseload 11</v>
      </c>
      <c r="B16" s="100">
        <f>IFERROR(INDEX('Required Capacity (Hide)'!$B$5:$C$19,MATCH(Planning!$A16,'Required Capacity (Hide)'!$A$5:$A$19,0),1),0)</f>
        <v>0</v>
      </c>
      <c r="C16" s="117">
        <f>IFERROR(INDEX('Required Capacity (Hide)'!$B$5:$C$19,MATCH(Planning!$A16,'Required Capacity (Hide)'!$A$5:$A$19,0),2),0)</f>
        <v>0</v>
      </c>
      <c r="D16" s="152"/>
      <c r="E16" s="153"/>
      <c r="F16" s="35" t="e">
        <v>#DIV/0!</v>
      </c>
      <c r="G16" s="6">
        <v>1</v>
      </c>
    </row>
    <row r="17" spans="1:7" x14ac:dyDescent="0.35">
      <c r="A17" s="47" t="str">
        <f>Setup!A31</f>
        <v>Caseload 12</v>
      </c>
      <c r="B17" s="100">
        <f>IFERROR(INDEX('Required Capacity (Hide)'!$B$5:$C$19,MATCH(Planning!$A17,'Required Capacity (Hide)'!$A$5:$A$19,0),1),0)</f>
        <v>0</v>
      </c>
      <c r="C17" s="117">
        <f>IFERROR(INDEX('Required Capacity (Hide)'!$B$5:$C$19,MATCH(Planning!$A17,'Required Capacity (Hide)'!$A$5:$A$19,0),2),0)</f>
        <v>0</v>
      </c>
      <c r="D17" s="152"/>
      <c r="E17" s="153"/>
      <c r="F17" s="35" t="e">
        <v>#DIV/0!</v>
      </c>
      <c r="G17" s="6">
        <v>1</v>
      </c>
    </row>
    <row r="18" spans="1:7" x14ac:dyDescent="0.35">
      <c r="A18" s="47" t="str">
        <f>Setup!A32</f>
        <v>Caseload 13</v>
      </c>
      <c r="B18" s="100">
        <f>IFERROR(INDEX('Required Capacity (Hide)'!$B$5:$C$19,MATCH(Planning!$A18,'Required Capacity (Hide)'!$A$5:$A$19,0),1),0)</f>
        <v>0</v>
      </c>
      <c r="C18" s="117">
        <f>IFERROR(INDEX('Required Capacity (Hide)'!$B$5:$C$19,MATCH(Planning!$A18,'Required Capacity (Hide)'!$A$5:$A$19,0),2),0)</f>
        <v>0</v>
      </c>
      <c r="D18" s="152"/>
      <c r="E18" s="153"/>
      <c r="F18" s="35" t="e">
        <v>#DIV/0!</v>
      </c>
      <c r="G18" s="6">
        <v>1</v>
      </c>
    </row>
    <row r="19" spans="1:7" x14ac:dyDescent="0.35">
      <c r="A19" s="47" t="str">
        <f>Setup!A33</f>
        <v>Caseload 14</v>
      </c>
      <c r="B19" s="100">
        <f>IFERROR(INDEX('Required Capacity (Hide)'!$B$5:$C$19,MATCH(Planning!$A19,'Required Capacity (Hide)'!$A$5:$A$19,0),1),0)</f>
        <v>0</v>
      </c>
      <c r="C19" s="117">
        <f>IFERROR(INDEX('Required Capacity (Hide)'!$B$5:$C$19,MATCH(Planning!$A19,'Required Capacity (Hide)'!$A$5:$A$19,0),2),0)</f>
        <v>0</v>
      </c>
      <c r="D19" s="152"/>
      <c r="E19" s="153"/>
      <c r="F19" s="35" t="e">
        <v>#DIV/0!</v>
      </c>
      <c r="G19" s="6">
        <v>1</v>
      </c>
    </row>
    <row r="20" spans="1:7" ht="15" thickBot="1" x14ac:dyDescent="0.4">
      <c r="A20" s="48" t="str">
        <f>Setup!A34</f>
        <v>Caseload 15</v>
      </c>
      <c r="B20" s="101">
        <f>IFERROR(INDEX('Required Capacity (Hide)'!$B$5:$C$19,MATCH(Planning!$A20,'Required Capacity (Hide)'!$A$5:$A$19,0),1),0)</f>
        <v>0</v>
      </c>
      <c r="C20" s="166">
        <f>IFERROR(INDEX('Required Capacity (Hide)'!$B$5:$C$19,MATCH(Planning!$A20,'Required Capacity (Hide)'!$A$5:$A$19,0),2),0)</f>
        <v>0</v>
      </c>
      <c r="D20" s="154"/>
      <c r="E20" s="155"/>
      <c r="F20" s="36" t="e">
        <v>#DIV/0!</v>
      </c>
      <c r="G20" s="10">
        <v>1</v>
      </c>
    </row>
    <row r="21" spans="1:7" x14ac:dyDescent="0.35">
      <c r="A21" s="4"/>
      <c r="B21" s="167"/>
      <c r="C21" s="167"/>
      <c r="D21" s="4"/>
      <c r="E21" s="4"/>
      <c r="F21" s="4"/>
      <c r="G21" s="4"/>
    </row>
    <row r="22" spans="1:7" x14ac:dyDescent="0.35">
      <c r="A22" s="55" t="s">
        <v>145</v>
      </c>
    </row>
    <row r="23" spans="1:7" ht="15" thickBot="1" x14ac:dyDescent="0.4"/>
    <row r="24" spans="1:7" ht="58.5" thickBot="1" x14ac:dyDescent="0.4">
      <c r="A24" s="56" t="str">
        <f>Setup!B15</f>
        <v>Caseloads</v>
      </c>
      <c r="B24" s="77" t="s">
        <v>149</v>
      </c>
      <c r="C24" s="77" t="s">
        <v>183</v>
      </c>
      <c r="D24" s="77" t="s">
        <v>151</v>
      </c>
      <c r="E24" s="77" t="s">
        <v>152</v>
      </c>
      <c r="F24" s="63"/>
      <c r="G24" s="63"/>
    </row>
    <row r="25" spans="1:7" x14ac:dyDescent="0.35">
      <c r="A25" s="47" t="str">
        <f>Setup!A20</f>
        <v>20 Group Sessions</v>
      </c>
      <c r="B25" s="99">
        <f>INDEX('Planning Backing (Hide)'!$B$21:$C$35,MATCH(A25,'Planning Backing (Hide)'!$A$21:$A$35,0),1)</f>
        <v>0</v>
      </c>
      <c r="C25" s="116">
        <f>INDEX('Planning Backing (Hide)'!$B$21:$C$35,MATCH(A25,'Planning Backing (Hide)'!$A$21:$A$35,0),2)</f>
        <v>0</v>
      </c>
      <c r="D25" s="156"/>
      <c r="E25" s="157"/>
      <c r="F25" s="66"/>
      <c r="G25" s="67"/>
    </row>
    <row r="26" spans="1:7" x14ac:dyDescent="0.35">
      <c r="A26" s="47" t="str">
        <f>Setup!A21</f>
        <v>40 Group Session</v>
      </c>
      <c r="B26" s="100">
        <f>INDEX('Planning Backing (Hide)'!$B$21:$C$35,MATCH(A26,'Planning Backing (Hide)'!$A$21:$A$35,0),1)</f>
        <v>0</v>
      </c>
      <c r="C26" s="117">
        <f>INDEX('Planning Backing (Hide)'!$B$21:$C$35,MATCH(A26,'Planning Backing (Hide)'!$A$21:$A$35,0),2)</f>
        <v>0</v>
      </c>
      <c r="D26" s="158"/>
      <c r="E26" s="159"/>
      <c r="F26" s="68"/>
      <c r="G26" s="69"/>
    </row>
    <row r="27" spans="1:7" x14ac:dyDescent="0.35">
      <c r="A27" s="47" t="str">
        <f>Setup!A22</f>
        <v>8 Group Session</v>
      </c>
      <c r="B27" s="100">
        <f>INDEX('Planning Backing (Hide)'!$B$21:$C$35,MATCH(A27,'Planning Backing (Hide)'!$A$21:$A$35,0),1)</f>
        <v>0</v>
      </c>
      <c r="C27" s="117">
        <f>INDEX('Planning Backing (Hide)'!$B$21:$C$35,MATCH(A27,'Planning Backing (Hide)'!$A$21:$A$35,0),2)</f>
        <v>0</v>
      </c>
      <c r="D27" s="158"/>
      <c r="E27" s="159"/>
      <c r="F27" s="68"/>
      <c r="G27" s="69"/>
    </row>
    <row r="28" spans="1:7" x14ac:dyDescent="0.35">
      <c r="A28" s="47" t="str">
        <f>Setup!A23</f>
        <v>20 Individual</v>
      </c>
      <c r="B28" s="100">
        <f>INDEX('Planning Backing (Hide)'!$B$21:$C$35,MATCH(A28,'Planning Backing (Hide)'!$A$21:$A$35,0),1)</f>
        <v>0</v>
      </c>
      <c r="C28" s="117">
        <f>INDEX('Planning Backing (Hide)'!$B$21:$C$35,MATCH(A28,'Planning Backing (Hide)'!$A$21:$A$35,0),2)</f>
        <v>0</v>
      </c>
      <c r="D28" s="158"/>
      <c r="E28" s="159"/>
      <c r="F28" s="68"/>
      <c r="G28" s="69"/>
    </row>
    <row r="29" spans="1:7" x14ac:dyDescent="0.35">
      <c r="A29" s="47" t="str">
        <f>Setup!A24</f>
        <v>40 Individual</v>
      </c>
      <c r="B29" s="100">
        <f>INDEX('Planning Backing (Hide)'!$B$21:$C$35,MATCH(A29,'Planning Backing (Hide)'!$A$21:$A$35,0),1)</f>
        <v>0</v>
      </c>
      <c r="C29" s="117">
        <f>INDEX('Planning Backing (Hide)'!$B$21:$C$35,MATCH(A29,'Planning Backing (Hide)'!$A$21:$A$35,0),2)</f>
        <v>0</v>
      </c>
      <c r="D29" s="158"/>
      <c r="E29" s="159"/>
      <c r="F29" s="68"/>
      <c r="G29" s="69"/>
    </row>
    <row r="30" spans="1:7" x14ac:dyDescent="0.35">
      <c r="A30" s="47" t="str">
        <f>Setup!A25</f>
        <v>Caseload 6</v>
      </c>
      <c r="B30" s="74">
        <f>INDEX('Planning Backing (Hide)'!$B$21:$C$35,MATCH(A30,'Planning Backing (Hide)'!$A$21:$A$35,0),1)</f>
        <v>0</v>
      </c>
      <c r="C30" s="114">
        <f>INDEX('Planning Backing (Hide)'!$B$21:$C$35,MATCH(A30,'Planning Backing (Hide)'!$A$21:$A$35,0),2)</f>
        <v>0</v>
      </c>
      <c r="D30" s="152"/>
      <c r="E30" s="153"/>
      <c r="F30" s="35"/>
      <c r="G30" s="6"/>
    </row>
    <row r="31" spans="1:7" x14ac:dyDescent="0.35">
      <c r="A31" s="47" t="str">
        <f>Setup!A26</f>
        <v>Caseload 7</v>
      </c>
      <c r="B31" s="74">
        <f>INDEX('Planning Backing (Hide)'!$B$21:$C$35,MATCH(A31,'Planning Backing (Hide)'!$A$21:$A$35,0),1)</f>
        <v>0</v>
      </c>
      <c r="C31" s="114">
        <f>INDEX('Planning Backing (Hide)'!$B$21:$C$35,MATCH(A31,'Planning Backing (Hide)'!$A$21:$A$35,0),2)</f>
        <v>0</v>
      </c>
      <c r="D31" s="152"/>
      <c r="E31" s="153"/>
      <c r="F31" s="35"/>
      <c r="G31" s="6"/>
    </row>
    <row r="32" spans="1:7" x14ac:dyDescent="0.35">
      <c r="A32" s="47" t="str">
        <f>Setup!A27</f>
        <v>Caseload 8</v>
      </c>
      <c r="B32" s="74">
        <f>INDEX('Planning Backing (Hide)'!$B$21:$C$35,MATCH(A32,'Planning Backing (Hide)'!$A$21:$A$35,0),1)</f>
        <v>0</v>
      </c>
      <c r="C32" s="114">
        <f>INDEX('Planning Backing (Hide)'!$B$21:$C$35,MATCH(A32,'Planning Backing (Hide)'!$A$21:$A$35,0),2)</f>
        <v>0</v>
      </c>
      <c r="D32" s="152"/>
      <c r="E32" s="153"/>
      <c r="F32" s="35"/>
      <c r="G32" s="6"/>
    </row>
    <row r="33" spans="1:7" x14ac:dyDescent="0.35">
      <c r="A33" s="47" t="str">
        <f>Setup!A28</f>
        <v>Caseload 9</v>
      </c>
      <c r="B33" s="74">
        <f>INDEX('Planning Backing (Hide)'!$B$21:$C$35,MATCH(A33,'Planning Backing (Hide)'!$A$21:$A$35,0),1)</f>
        <v>0</v>
      </c>
      <c r="C33" s="114">
        <f>INDEX('Planning Backing (Hide)'!$B$21:$C$35,MATCH(A33,'Planning Backing (Hide)'!$A$21:$A$35,0),2)</f>
        <v>0</v>
      </c>
      <c r="D33" s="152"/>
      <c r="E33" s="153"/>
      <c r="F33" s="35"/>
      <c r="G33" s="6"/>
    </row>
    <row r="34" spans="1:7" x14ac:dyDescent="0.35">
      <c r="A34" s="47" t="str">
        <f>Setup!A29</f>
        <v>Caseload 10</v>
      </c>
      <c r="B34" s="74">
        <f>INDEX('Planning Backing (Hide)'!$B$21:$C$35,MATCH(A34,'Planning Backing (Hide)'!$A$21:$A$35,0),1)</f>
        <v>0</v>
      </c>
      <c r="C34" s="114">
        <f>INDEX('Planning Backing (Hide)'!$B$21:$C$35,MATCH(A34,'Planning Backing (Hide)'!$A$21:$A$35,0),2)</f>
        <v>0</v>
      </c>
      <c r="D34" s="152"/>
      <c r="E34" s="153"/>
      <c r="F34" s="35"/>
      <c r="G34" s="6"/>
    </row>
    <row r="35" spans="1:7" x14ac:dyDescent="0.35">
      <c r="A35" s="47" t="str">
        <f>Setup!A30</f>
        <v>Caseload 11</v>
      </c>
      <c r="B35" s="74">
        <f>INDEX('Planning Backing (Hide)'!$B$21:$C$35,MATCH(A35,'Planning Backing (Hide)'!$A$21:$A$35,0),1)</f>
        <v>0</v>
      </c>
      <c r="C35" s="114">
        <f>INDEX('Planning Backing (Hide)'!$B$21:$C$35,MATCH(A35,'Planning Backing (Hide)'!$A$21:$A$35,0),2)</f>
        <v>0</v>
      </c>
      <c r="D35" s="152"/>
      <c r="E35" s="153"/>
      <c r="F35" s="35"/>
      <c r="G35" s="6"/>
    </row>
    <row r="36" spans="1:7" x14ac:dyDescent="0.35">
      <c r="A36" s="47" t="str">
        <f>Setup!A31</f>
        <v>Caseload 12</v>
      </c>
      <c r="B36" s="74">
        <f>INDEX('Planning Backing (Hide)'!$B$21:$C$35,MATCH(A36,'Planning Backing (Hide)'!$A$21:$A$35,0),1)</f>
        <v>0</v>
      </c>
      <c r="C36" s="114">
        <f>INDEX('Planning Backing (Hide)'!$B$21:$C$35,MATCH(A36,'Planning Backing (Hide)'!$A$21:$A$35,0),2)</f>
        <v>0</v>
      </c>
      <c r="D36" s="152"/>
      <c r="E36" s="153"/>
      <c r="F36" s="35"/>
      <c r="G36" s="6"/>
    </row>
    <row r="37" spans="1:7" x14ac:dyDescent="0.35">
      <c r="A37" s="47" t="str">
        <f>Setup!A32</f>
        <v>Caseload 13</v>
      </c>
      <c r="B37" s="74">
        <f>INDEX('Planning Backing (Hide)'!$B$21:$C$35,MATCH(A37,'Planning Backing (Hide)'!$A$21:$A$35,0),1)</f>
        <v>0</v>
      </c>
      <c r="C37" s="114">
        <f>INDEX('Planning Backing (Hide)'!$B$21:$C$35,MATCH(A37,'Planning Backing (Hide)'!$A$21:$A$35,0),2)</f>
        <v>0</v>
      </c>
      <c r="D37" s="152"/>
      <c r="E37" s="153"/>
      <c r="F37" s="35"/>
      <c r="G37" s="6"/>
    </row>
    <row r="38" spans="1:7" x14ac:dyDescent="0.35">
      <c r="A38" s="47" t="str">
        <f>Setup!A33</f>
        <v>Caseload 14</v>
      </c>
      <c r="B38" s="74">
        <f>INDEX('Planning Backing (Hide)'!$B$21:$C$35,MATCH(A38,'Planning Backing (Hide)'!$A$21:$A$35,0),1)</f>
        <v>0</v>
      </c>
      <c r="C38" s="114">
        <f>INDEX('Planning Backing (Hide)'!$B$21:$C$35,MATCH(A38,'Planning Backing (Hide)'!$A$21:$A$35,0),2)</f>
        <v>0</v>
      </c>
      <c r="D38" s="152"/>
      <c r="E38" s="153"/>
      <c r="F38" s="35"/>
      <c r="G38" s="6"/>
    </row>
    <row r="39" spans="1:7" ht="15" thickBot="1" x14ac:dyDescent="0.4">
      <c r="A39" s="47" t="str">
        <f>Setup!A34</f>
        <v>Caseload 15</v>
      </c>
      <c r="B39" s="75">
        <f>INDEX('Planning Backing (Hide)'!$B$21:$C$35,MATCH(A39,'Planning Backing (Hide)'!$A$21:$A$35,0),1)</f>
        <v>0</v>
      </c>
      <c r="C39" s="115">
        <f>INDEX('Planning Backing (Hide)'!$B$21:$C$35,MATCH(A39,'Planning Backing (Hide)'!$A$21:$A$35,0),2)</f>
        <v>0</v>
      </c>
      <c r="D39" s="154"/>
      <c r="E39" s="155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2" t="s">
        <v>179</v>
      </c>
      <c r="B41" s="5"/>
      <c r="C41" s="5"/>
      <c r="D41" s="5"/>
      <c r="E41" s="5"/>
    </row>
    <row r="42" spans="1:7" ht="15" thickBot="1" x14ac:dyDescent="0.4">
      <c r="A42" s="98" t="s">
        <v>180</v>
      </c>
      <c r="B42" s="5"/>
      <c r="C42" s="5"/>
      <c r="D42" s="5"/>
      <c r="E42" s="5"/>
    </row>
    <row r="43" spans="1:7" ht="29.5" thickBot="1" x14ac:dyDescent="0.4">
      <c r="A43" s="56" t="str">
        <f>Setup!B15</f>
        <v>Caseloads</v>
      </c>
      <c r="B43" s="77" t="s">
        <v>45</v>
      </c>
      <c r="C43" s="77" t="s">
        <v>177</v>
      </c>
      <c r="D43" s="77" t="s">
        <v>178</v>
      </c>
      <c r="E43" s="5"/>
    </row>
    <row r="44" spans="1:7" x14ac:dyDescent="0.35">
      <c r="A44" s="121"/>
      <c r="B44" s="121"/>
      <c r="C44" s="73" t="str" cm="1">
        <f t="array" ref="C44">IFERROR(INDEX(Service!$E$6:$E$30,MATCH(1,(Service!$B$6:$B$30=Planning!A44)*(Service!$C$6:$C$30=Planning!B44),0),1),"")</f>
        <v/>
      </c>
      <c r="D44" s="138"/>
      <c r="E44" s="5"/>
    </row>
    <row r="45" spans="1:7" x14ac:dyDescent="0.35">
      <c r="A45" s="122"/>
      <c r="B45" s="122"/>
      <c r="C45" s="74" t="str" cm="1">
        <f t="array" ref="C45">IFERROR(INDEX(Service!$E$6:$E$30,MATCH(1,(Service!$B$6:$B$30=Planning!A45)*(Service!$C$6:$C$30=Planning!B45),0),1),"")</f>
        <v/>
      </c>
      <c r="D45" s="141"/>
      <c r="E45" s="5"/>
    </row>
    <row r="46" spans="1:7" x14ac:dyDescent="0.35">
      <c r="A46" s="122"/>
      <c r="B46" s="122"/>
      <c r="C46" s="74" t="str" cm="1">
        <f t="array" ref="C46">IFERROR(INDEX(Service!$E$6:$E$30,MATCH(1,(Service!$B$6:$B$30=Planning!A46)*(Service!$C$6:$C$30=Planning!B46),0),1),"")</f>
        <v/>
      </c>
      <c r="D46" s="141"/>
      <c r="E46" s="5"/>
    </row>
    <row r="47" spans="1:7" x14ac:dyDescent="0.35">
      <c r="A47" s="122"/>
      <c r="B47" s="122"/>
      <c r="C47" s="74" t="str" cm="1">
        <f t="array" ref="C47">IFERROR(INDEX(Service!$E$6:$E$30,MATCH(1,(Service!$B$6:$B$30=Planning!A47)*(Service!$C$6:$C$30=Planning!B47),0),1),"")</f>
        <v/>
      </c>
      <c r="D47" s="141"/>
      <c r="E47" s="5"/>
    </row>
    <row r="48" spans="1:7" x14ac:dyDescent="0.35">
      <c r="A48" s="122"/>
      <c r="B48" s="122"/>
      <c r="C48" s="74" t="str" cm="1">
        <f t="array" ref="C48">IFERROR(INDEX(Service!$E$6:$E$30,MATCH(1,(Service!$B$6:$B$30=Planning!A48)*(Service!$C$6:$C$30=Planning!B48),0),1),"")</f>
        <v/>
      </c>
      <c r="D48" s="141"/>
      <c r="E48" s="5"/>
    </row>
    <row r="49" spans="1:7" x14ac:dyDescent="0.35">
      <c r="A49" s="122"/>
      <c r="B49" s="122"/>
      <c r="C49" s="74" t="str" cm="1">
        <f t="array" ref="C49">IFERROR(INDEX(Service!$E$6:$E$30,MATCH(1,(Service!$B$6:$B$30=Planning!A49)*(Service!$C$6:$C$30=Planning!B49),0),1),"")</f>
        <v/>
      </c>
      <c r="D49" s="141"/>
      <c r="E49" s="5"/>
    </row>
    <row r="50" spans="1:7" x14ac:dyDescent="0.35">
      <c r="A50" s="122"/>
      <c r="B50" s="122"/>
      <c r="C50" s="74" t="str" cm="1">
        <f t="array" ref="C50">IFERROR(INDEX(Service!$E$6:$E$30,MATCH(1,(Service!$B$6:$B$30=Planning!A50)*(Service!$C$6:$C$30=Planning!B50),0),1),"")</f>
        <v/>
      </c>
      <c r="D50" s="141"/>
      <c r="E50" s="5"/>
    </row>
    <row r="51" spans="1:7" x14ac:dyDescent="0.35">
      <c r="A51" s="122"/>
      <c r="B51" s="122"/>
      <c r="C51" s="74" t="str" cm="1">
        <f t="array" ref="C51">IFERROR(INDEX(Service!$E$6:$E$30,MATCH(1,(Service!$B$6:$B$30=Planning!A51)*(Service!$C$6:$C$30=Planning!B51),0),1),"")</f>
        <v/>
      </c>
      <c r="D51" s="141"/>
      <c r="E51" s="5"/>
    </row>
    <row r="52" spans="1:7" x14ac:dyDescent="0.35">
      <c r="A52" s="122"/>
      <c r="B52" s="122"/>
      <c r="C52" s="74" t="str" cm="1">
        <f t="array" ref="C52">IFERROR(INDEX(Service!$E$6:$E$30,MATCH(1,(Service!$B$6:$B$30=Planning!A52)*(Service!$C$6:$C$30=Planning!B52),0),1),"")</f>
        <v/>
      </c>
      <c r="D52" s="141"/>
      <c r="E52" s="5"/>
    </row>
    <row r="53" spans="1:7" x14ac:dyDescent="0.35">
      <c r="A53" s="122"/>
      <c r="B53" s="122"/>
      <c r="C53" s="74" t="str" cm="1">
        <f t="array" ref="C53">IFERROR(INDEX(Service!$E$6:$E$30,MATCH(1,(Service!$B$6:$B$30=Planning!A53)*(Service!$C$6:$C$30=Planning!B53),0),1),"")</f>
        <v/>
      </c>
      <c r="D53" s="141"/>
      <c r="E53" s="5"/>
    </row>
    <row r="54" spans="1:7" x14ac:dyDescent="0.35">
      <c r="A54" s="122"/>
      <c r="B54" s="122"/>
      <c r="C54" s="74" t="str" cm="1">
        <f t="array" ref="C54">IFERROR(INDEX(Service!$E$6:$E$30,MATCH(1,(Service!$B$6:$B$30=Planning!A54)*(Service!$C$6:$C$30=Planning!B54),0),1),"")</f>
        <v/>
      </c>
      <c r="D54" s="141"/>
      <c r="E54" s="5"/>
    </row>
    <row r="55" spans="1:7" x14ac:dyDescent="0.35">
      <c r="A55" s="122"/>
      <c r="B55" s="122"/>
      <c r="C55" s="74" t="str" cm="1">
        <f t="array" ref="C55">IFERROR(INDEX(Service!$E$6:$E$30,MATCH(1,(Service!$B$6:$B$30=Planning!A55)*(Service!$C$6:$C$30=Planning!B55),0),1),"")</f>
        <v/>
      </c>
      <c r="D55" s="141"/>
      <c r="E55" s="5"/>
    </row>
    <row r="56" spans="1:7" x14ac:dyDescent="0.35">
      <c r="A56" s="122"/>
      <c r="B56" s="122"/>
      <c r="C56" s="74" t="str" cm="1">
        <f t="array" ref="C56">IFERROR(INDEX(Service!$E$6:$E$30,MATCH(1,(Service!$B$6:$B$30=Planning!A56)*(Service!$C$6:$C$30=Planning!B56),0),1),"")</f>
        <v/>
      </c>
      <c r="D56" s="141"/>
      <c r="E56" s="5"/>
    </row>
    <row r="57" spans="1:7" x14ac:dyDescent="0.35">
      <c r="A57" s="122"/>
      <c r="B57" s="122"/>
      <c r="C57" s="74" t="str" cm="1">
        <f t="array" ref="C57">IFERROR(INDEX(Service!$E$6:$E$30,MATCH(1,(Service!$B$6:$B$30=Planning!A57)*(Service!$C$6:$C$30=Planning!B57),0),1),"")</f>
        <v/>
      </c>
      <c r="D57" s="141"/>
      <c r="E57" s="5"/>
    </row>
    <row r="58" spans="1:7" ht="15" thickBot="1" x14ac:dyDescent="0.4">
      <c r="A58" s="127"/>
      <c r="B58" s="127"/>
      <c r="C58" s="75" t="str" cm="1">
        <f t="array" ref="C58">IFERROR(INDEX(Service!$E$6:$E$30,MATCH(1,(Service!$B$6:$B$30=Planning!A58)*(Service!$C$6:$C$30=Planning!B58),0),1),"")</f>
        <v/>
      </c>
      <c r="D58" s="144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156</v>
      </c>
      <c r="F60" s="64"/>
      <c r="G60" s="64"/>
    </row>
    <row r="61" spans="1:7" ht="15" thickBot="1" x14ac:dyDescent="0.4"/>
    <row r="62" spans="1:7" ht="44" thickBot="1" x14ac:dyDescent="0.4">
      <c r="A62" s="56" t="str">
        <f>Setup!B15</f>
        <v>Caseloads</v>
      </c>
      <c r="B62" s="77" t="str">
        <f>"Current Non-Group Capacity ("&amp;LOWER(P2)&amp;")"</f>
        <v>Current Non-Group Capacity (minutes)</v>
      </c>
      <c r="C62" s="77" t="str">
        <f>"Current Group Capacity ("&amp;LOWER(P2)&amp;")"</f>
        <v>Current Group Capacity (minutes)</v>
      </c>
      <c r="D62" s="77" t="str">
        <f>"Edit Non-Group Capacity ("&amp;LOWER(P2)&amp;")"</f>
        <v>Edit Non-Group Capacity (minutes)</v>
      </c>
      <c r="E62" s="77" t="str">
        <f>"Edit Group Capacity ("&amp;LOWER(P2)&amp;")"</f>
        <v>Edit Group Capacity (minutes)</v>
      </c>
    </row>
    <row r="63" spans="1:7" x14ac:dyDescent="0.35">
      <c r="A63" s="47" t="str">
        <f>Setup!A20</f>
        <v>20 Group Sessions</v>
      </c>
      <c r="B63" s="99">
        <f ca="1">'Planning Backing (Hide)'!B82</f>
        <v>0</v>
      </c>
      <c r="C63" s="99">
        <f ca="1">'Planning Backing (Hide)'!C82</f>
        <v>0</v>
      </c>
      <c r="D63" s="121"/>
      <c r="E63" s="121"/>
    </row>
    <row r="64" spans="1:7" x14ac:dyDescent="0.35">
      <c r="A64" s="47" t="str">
        <f>Setup!A21</f>
        <v>40 Group Session</v>
      </c>
      <c r="B64" s="100">
        <f ca="1">'Planning Backing (Hide)'!B83</f>
        <v>0</v>
      </c>
      <c r="C64" s="100">
        <f ca="1">'Planning Backing (Hide)'!C83</f>
        <v>0</v>
      </c>
      <c r="D64" s="122"/>
      <c r="E64" s="122"/>
    </row>
    <row r="65" spans="1:5" x14ac:dyDescent="0.35">
      <c r="A65" s="47" t="str">
        <f>Setup!A22</f>
        <v>8 Group Session</v>
      </c>
      <c r="B65" s="100">
        <f ca="1">'Planning Backing (Hide)'!B84</f>
        <v>0</v>
      </c>
      <c r="C65" s="100">
        <f ca="1">'Planning Backing (Hide)'!C84</f>
        <v>0</v>
      </c>
      <c r="D65" s="122"/>
      <c r="E65" s="122"/>
    </row>
    <row r="66" spans="1:5" x14ac:dyDescent="0.35">
      <c r="A66" s="47" t="str">
        <f>Setup!A23</f>
        <v>20 Individual</v>
      </c>
      <c r="B66" s="100">
        <f ca="1">'Planning Backing (Hide)'!B85</f>
        <v>0</v>
      </c>
      <c r="C66" s="100">
        <f ca="1">'Planning Backing (Hide)'!C85</f>
        <v>0</v>
      </c>
      <c r="D66" s="122"/>
      <c r="E66" s="122"/>
    </row>
    <row r="67" spans="1:5" x14ac:dyDescent="0.35">
      <c r="A67" s="47" t="str">
        <f>Setup!A24</f>
        <v>40 Individual</v>
      </c>
      <c r="B67" s="100">
        <f ca="1">'Planning Backing (Hide)'!B86</f>
        <v>0</v>
      </c>
      <c r="C67" s="100">
        <f ca="1">'Planning Backing (Hide)'!C86</f>
        <v>0</v>
      </c>
      <c r="D67" s="122"/>
      <c r="E67" s="122"/>
    </row>
    <row r="68" spans="1:5" x14ac:dyDescent="0.35">
      <c r="A68" s="47" t="str">
        <f>Setup!A25</f>
        <v>Caseload 6</v>
      </c>
      <c r="B68" s="74">
        <f ca="1">'Planning Backing (Hide)'!B87</f>
        <v>0</v>
      </c>
      <c r="C68" s="74">
        <f ca="1">'Planning Backing (Hide)'!C87</f>
        <v>0</v>
      </c>
      <c r="D68" s="122"/>
      <c r="E68" s="122"/>
    </row>
    <row r="69" spans="1:5" x14ac:dyDescent="0.35">
      <c r="A69" s="47" t="str">
        <f>Setup!A26</f>
        <v>Caseload 7</v>
      </c>
      <c r="B69" s="74">
        <f ca="1">'Planning Backing (Hide)'!B88</f>
        <v>0</v>
      </c>
      <c r="C69" s="74">
        <f ca="1">'Planning Backing (Hide)'!C88</f>
        <v>0</v>
      </c>
      <c r="D69" s="122"/>
      <c r="E69" s="122"/>
    </row>
    <row r="70" spans="1:5" x14ac:dyDescent="0.35">
      <c r="A70" s="47" t="str">
        <f>Setup!A27</f>
        <v>Caseload 8</v>
      </c>
      <c r="B70" s="74">
        <f ca="1">'Planning Backing (Hide)'!B89</f>
        <v>0</v>
      </c>
      <c r="C70" s="74">
        <f ca="1">'Planning Backing (Hide)'!C89</f>
        <v>0</v>
      </c>
      <c r="D70" s="122"/>
      <c r="E70" s="122"/>
    </row>
    <row r="71" spans="1:5" x14ac:dyDescent="0.35">
      <c r="A71" s="47" t="str">
        <f>Setup!A28</f>
        <v>Caseload 9</v>
      </c>
      <c r="B71" s="74">
        <f ca="1">'Planning Backing (Hide)'!B90</f>
        <v>0</v>
      </c>
      <c r="C71" s="74">
        <f ca="1">'Planning Backing (Hide)'!C90</f>
        <v>0</v>
      </c>
      <c r="D71" s="122"/>
      <c r="E71" s="122"/>
    </row>
    <row r="72" spans="1:5" x14ac:dyDescent="0.35">
      <c r="A72" s="47" t="str">
        <f>Setup!A29</f>
        <v>Caseload 10</v>
      </c>
      <c r="B72" s="74">
        <f ca="1">'Planning Backing (Hide)'!B91</f>
        <v>0</v>
      </c>
      <c r="C72" s="74">
        <f ca="1">'Planning Backing (Hide)'!C91</f>
        <v>0</v>
      </c>
      <c r="D72" s="122"/>
      <c r="E72" s="122"/>
    </row>
    <row r="73" spans="1:5" x14ac:dyDescent="0.35">
      <c r="A73" s="47" t="str">
        <f>Setup!A30</f>
        <v>Caseload 11</v>
      </c>
      <c r="B73" s="74">
        <f ca="1">'Planning Backing (Hide)'!B92</f>
        <v>0</v>
      </c>
      <c r="C73" s="74">
        <f ca="1">'Planning Backing (Hide)'!C92</f>
        <v>0</v>
      </c>
      <c r="D73" s="122"/>
      <c r="E73" s="122"/>
    </row>
    <row r="74" spans="1:5" x14ac:dyDescent="0.35">
      <c r="A74" s="47" t="str">
        <f>Setup!A31</f>
        <v>Caseload 12</v>
      </c>
      <c r="B74" s="74">
        <f ca="1">'Planning Backing (Hide)'!B93</f>
        <v>0</v>
      </c>
      <c r="C74" s="74">
        <f ca="1">'Planning Backing (Hide)'!C93</f>
        <v>0</v>
      </c>
      <c r="D74" s="122"/>
      <c r="E74" s="122"/>
    </row>
    <row r="75" spans="1:5" x14ac:dyDescent="0.35">
      <c r="A75" s="47" t="str">
        <f>Setup!A32</f>
        <v>Caseload 13</v>
      </c>
      <c r="B75" s="74">
        <f ca="1">'Planning Backing (Hide)'!B94</f>
        <v>0</v>
      </c>
      <c r="C75" s="74">
        <f ca="1">'Planning Backing (Hide)'!C94</f>
        <v>0</v>
      </c>
      <c r="D75" s="122"/>
      <c r="E75" s="122"/>
    </row>
    <row r="76" spans="1:5" x14ac:dyDescent="0.35">
      <c r="A76" s="47" t="str">
        <f>Setup!A33</f>
        <v>Caseload 14</v>
      </c>
      <c r="B76" s="74">
        <f ca="1">'Planning Backing (Hide)'!B95</f>
        <v>0</v>
      </c>
      <c r="C76" s="74">
        <f ca="1">'Planning Backing (Hide)'!C95</f>
        <v>0</v>
      </c>
      <c r="D76" s="122"/>
      <c r="E76" s="122"/>
    </row>
    <row r="77" spans="1:5" ht="15" thickBot="1" x14ac:dyDescent="0.4">
      <c r="A77" s="48" t="str">
        <f>Setup!A34</f>
        <v>Caseload 15</v>
      </c>
      <c r="B77" s="75">
        <f ca="1">'Planning Backing (Hide)'!B96</f>
        <v>0</v>
      </c>
      <c r="C77" s="75">
        <f ca="1">'Planning Backing (Hide)'!C96</f>
        <v>0</v>
      </c>
      <c r="D77" s="127"/>
      <c r="E77" s="127"/>
    </row>
    <row r="78" spans="1:5" x14ac:dyDescent="0.35">
      <c r="A78" s="4"/>
      <c r="B78" s="4"/>
      <c r="C78" s="4"/>
      <c r="D78" s="4"/>
      <c r="E78" s="4"/>
    </row>
  </sheetData>
  <sheetProtection algorithmName="SHA-512" hashValue="yM0VRZb2XDRJTR75Y0pL1Kgo9b1t3406Fy3KcEaXC/IeRkFcUnzEP7nJdP8IfEB8tYm1hr+tzvFO8tY2sNq+jQ==" saltValue="Ih92QrasZzgSWWvJ4QfnQg==" spinCount="100000" sheet="1" objects="1" scenarios="1" formatColumns="0" formatRows="0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3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148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4" t="s">
        <v>139</v>
      </c>
      <c r="C3" s="64" t="s">
        <v>140</v>
      </c>
      <c r="D3" s="64" t="s">
        <v>141</v>
      </c>
      <c r="E3" s="64" t="s">
        <v>142</v>
      </c>
      <c r="F3" s="64" t="s">
        <v>143</v>
      </c>
      <c r="G3" s="64" t="s">
        <v>144</v>
      </c>
      <c r="I3" s="7"/>
      <c r="J3" s="26">
        <f>INDEX($D$21:$E$35,MATCH(J$1,$A$21:$A$35,0),1)/IF(Planning!$P$2="Minutes",1,60)</f>
        <v>0</v>
      </c>
      <c r="K3" s="28"/>
      <c r="L3" s="26">
        <f>INDEX($D$21:$E$35,MATCH(J$1,$A$21:$A$35,0),2)/IF(Planning!$P$2="Minutes",1,60)</f>
        <v>0</v>
      </c>
      <c r="M3" s="28"/>
      <c r="N3" s="27"/>
      <c r="O3" s="28"/>
      <c r="P3" s="26">
        <f>INDEX($D$21:$E$35,MATCH(P$1,$A$21:$A$35,0),1)/IF(Planning!$P$2="Minutes",1,60)</f>
        <v>0</v>
      </c>
      <c r="Q3" s="28"/>
      <c r="R3" s="26">
        <f>INDEX($D$21:$E$35,MATCH(P$1,$A$21:$A$35,0),2)/IF(Planning!$P$2="Minutes",1,60)</f>
        <v>0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0</v>
      </c>
      <c r="Y3" s="28"/>
      <c r="Z3" s="27"/>
      <c r="AA3" s="28"/>
      <c r="AB3" s="26">
        <f>INDEX($D$21:$E$35,MATCH(AB$1,$A$21:$A$35,0),1)/IF(Planning!$P$2="Minutes",1,60)</f>
        <v>0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0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 t="e">
        <f>INDEX('Required Capacity (Hide)'!$B$5:$C$19,MATCH('Planning Backing (Hide)'!$A4,'Required Capacity (Hide)'!$A$5:$A$19,0),1)</f>
        <v>#VALUE!</v>
      </c>
      <c r="C4" t="e">
        <f>INDEX('Required Capacity (Hide)'!$B$5:$C$19,MATCH('Planning Backing (Hide)'!$A4,'Required Capacity (Hide)'!$A$5:$A$19,0),2)</f>
        <v>#VALUE!</v>
      </c>
      <c r="D4" t="e">
        <f>IF(Planning!D6="",'Planning Backing (Hide)'!B4,Planning!D6)</f>
        <v>#VALUE!</v>
      </c>
      <c r="E4" t="e">
        <f>IF(Planning!E6="",'Planning Backing (Hide)'!C4,Planning!E6)</f>
        <v>#VALUE!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 t="e">
        <f>INDEX('Required Capacity (Hide)'!$B$5:$C$19,MATCH('Planning Backing (Hide)'!$A5,'Required Capacity (Hide)'!$A$5:$A$19,0),1)</f>
        <v>#VALUE!</v>
      </c>
      <c r="C5" t="e">
        <f>INDEX('Required Capacity (Hide)'!$B$5:$C$19,MATCH('Planning Backing (Hide)'!$A5,'Required Capacity (Hide)'!$A$5:$A$19,0),2)</f>
        <v>#VALUE!</v>
      </c>
      <c r="D5" t="e">
        <f>IF(Planning!D7="",'Planning Backing (Hide)'!B5,Planning!D7)</f>
        <v>#VALUE!</v>
      </c>
      <c r="E5" t="e">
        <f>IF(Planning!E7="",'Planning Backing (Hide)'!C5,Planning!E7)</f>
        <v>#VALUE!</v>
      </c>
      <c r="F5">
        <v>1</v>
      </c>
      <c r="G5">
        <v>1</v>
      </c>
      <c r="I5" s="12">
        <f ca="1">'Required Capacity (Hide)'!E5</f>
        <v>44204</v>
      </c>
      <c r="J5" t="e">
        <f>INDEX($D$4:$E$18,MATCH(J$1,$A$4:$A$18,0),1)*J$3</f>
        <v>#VALUE!</v>
      </c>
      <c r="K5" t="e">
        <f>INDEX($D$4:$E$18,MATCH(J$1,$A$4:$A$18,0),2)*J$3</f>
        <v>#VALUE!</v>
      </c>
      <c r="L5" t="e">
        <f>INDEX($D$4:$E$18,MATCH(L$1,$A$4:$A$18,0),1)*L$3</f>
        <v>#VALUE!</v>
      </c>
      <c r="M5" t="e">
        <f>INDEX($D$4:$E$18,MATCH(L$1,$A$4:$A$18,0),2)*L$3</f>
        <v>#VALUE!</v>
      </c>
      <c r="N5" t="e">
        <f>SUMIF(J$4:M$4,N$4,J5:M5)</f>
        <v>#VALUE!</v>
      </c>
      <c r="O5" t="e">
        <f>SUMIF(J$4:M$4,O$4,J5:M5)</f>
        <v>#VALUE!</v>
      </c>
      <c r="P5" t="e">
        <f>INDEX($D$4:$E$18,MATCH(P$1,$A$4:$A$18,0),1)*P$3</f>
        <v>#VALUE!</v>
      </c>
      <c r="Q5" t="e">
        <f>INDEX($D$4:$E$18,MATCH(P$1,$A$4:$A$18,0),2)*P$3</f>
        <v>#VALUE!</v>
      </c>
      <c r="R5" t="e">
        <f>INDEX($D$4:$E$18,MATCH(R$1,$A$4:$A$18,0),1)*R$3</f>
        <v>#VALUE!</v>
      </c>
      <c r="S5" t="e">
        <f>INDEX($D$4:$E$18,MATCH(R$1,$A$4:$A$18,0),2)*R$3</f>
        <v>#VALUE!</v>
      </c>
      <c r="T5" t="e">
        <f>SUMIF(P$4:S$4,T$4,P5:S5)</f>
        <v>#VALUE!</v>
      </c>
      <c r="U5" t="e">
        <f>SUMIF(P$4:S$4,U$4,P5:S5)</f>
        <v>#VALUE!</v>
      </c>
      <c r="V5" t="e">
        <f>INDEX($D$4:$E$18,MATCH(V$1,$A$4:$A$18,0),1)*V$3</f>
        <v>#VALUE!</v>
      </c>
      <c r="W5" t="e">
        <f>INDEX($D$4:$E$18,MATCH(V$1,$A$4:$A$18,0),2)*V$3</f>
        <v>#VALUE!</v>
      </c>
      <c r="X5" t="e">
        <f>INDEX($D$4:$E$18,MATCH(X$1,$A$4:$A$18,0),1)*X$3</f>
        <v>#VALUE!</v>
      </c>
      <c r="Y5" t="e">
        <f>INDEX($D$4:$E$18,MATCH(X$1,$A$4:$A$18,0),2)*X$3</f>
        <v>#VALUE!</v>
      </c>
      <c r="Z5" t="e">
        <f>SUMIF(V$4:Y$4,Z$4,V5:Y5)</f>
        <v>#VALUE!</v>
      </c>
      <c r="AA5" t="e">
        <f>SUMIF(V$4:Y$4,AA$4,V5:Y5)</f>
        <v>#VALUE!</v>
      </c>
      <c r="AB5" t="e">
        <f>INDEX($D$4:$E$18,MATCH(AB$1,$A$4:$A$18,0),1)*AB$3</f>
        <v>#VALUE!</v>
      </c>
      <c r="AC5" t="e">
        <f>INDEX($D$4:$E$18,MATCH(AB$1,$A$4:$A$18,0),2)*AB$3</f>
        <v>#VALUE!</v>
      </c>
      <c r="AD5" t="e">
        <f>INDEX($D$4:$E$18,MATCH(AD$1,$A$4:$A$18,0),1)*AD$3</f>
        <v>#VALUE!</v>
      </c>
      <c r="AE5" t="e">
        <f>INDEX($D$4:$E$18,MATCH(AD$1,$A$4:$A$18,0),2)*AD$3</f>
        <v>#VALUE!</v>
      </c>
      <c r="AF5" t="e">
        <f>SUMIF(AB$4:AE$4,AF$4,AB5:AE5)</f>
        <v>#VALUE!</v>
      </c>
      <c r="AG5" t="e">
        <f>SUMIF(AB$4:AE$4,AG$4,AB5:AE5)</f>
        <v>#VALUE!</v>
      </c>
      <c r="AH5" t="e">
        <f>INDEX($D$4:$E$18,MATCH(AH$1,$A$4:$A$18,0),1)*AH$3</f>
        <v>#VALUE!</v>
      </c>
      <c r="AI5" t="e">
        <f>INDEX($D$4:$E$18,MATCH(AH$1,$A$4:$A$18,0),2)*AH$3</f>
        <v>#VALUE!</v>
      </c>
      <c r="AJ5" t="e">
        <f>INDEX($D$4:$E$18,MATCH(AJ$1,$A$4:$A$18,0),1)*AJ$3</f>
        <v>#VALUE!</v>
      </c>
      <c r="AK5" t="e">
        <f>INDEX($D$4:$E$18,MATCH(AJ$1,$A$4:$A$18,0),2)*AJ$3</f>
        <v>#VALUE!</v>
      </c>
      <c r="AL5" t="e">
        <f>SUMIF(AH$4:AK$4,AL$4,AH5:AK5)</f>
        <v>#VALUE!</v>
      </c>
      <c r="AM5" t="e">
        <f>SUMIF(AH$4:AK$4,AM$4,AH5:AK5)</f>
        <v>#VALUE!</v>
      </c>
      <c r="AN5" t="e">
        <f>INDEX($D$4:$E$18,MATCH(AN$1,$A$4:$A$18,0),1)*AN$3</f>
        <v>#VALUE!</v>
      </c>
      <c r="AO5" t="e">
        <f>INDEX($D$4:$E$18,MATCH(AN$1,$A$4:$A$18,0),2)*AN$3</f>
        <v>#VALUE!</v>
      </c>
      <c r="AP5" t="e">
        <f>INDEX($D$4:$E$18,MATCH(AP$1,$A$4:$A$18,0),1)*AP$3</f>
        <v>#VALUE!</v>
      </c>
      <c r="AQ5" t="e">
        <f>INDEX($D$4:$E$18,MATCH(AP$1,$A$4:$A$18,0),2)*AP$3</f>
        <v>#VALUE!</v>
      </c>
      <c r="AR5" t="e">
        <f>SUMIF(AN$4:AQ$4,AR$4,AN5:AQ5)</f>
        <v>#VALUE!</v>
      </c>
      <c r="AS5" t="e">
        <f>SUMIF(AN$4:AQ$4,AS$4,AN5:AQ5)</f>
        <v>#VALUE!</v>
      </c>
      <c r="AT5" t="e">
        <f>INDEX($D$4:$E$18,MATCH(AT$1,$A$4:$A$18,0),1)*AT$3</f>
        <v>#VALUE!</v>
      </c>
      <c r="AU5" t="e">
        <f>INDEX($D$4:$E$18,MATCH(AT$1,$A$4:$A$18,0),2)*AT$3</f>
        <v>#VALUE!</v>
      </c>
      <c r="AV5" t="e">
        <f>INDEX($D$4:$E$18,MATCH(AV$1,$A$4:$A$18,0),1)*AV$3</f>
        <v>#VALUE!</v>
      </c>
      <c r="AW5" t="e">
        <f>INDEX($D$4:$E$18,MATCH(AV$1,$A$4:$A$18,0),2)*AV$3</f>
        <v>#VALUE!</v>
      </c>
      <c r="AX5" t="e">
        <f>SUMIF(AT$4:AW$4,AX$4,AT5:AW5)</f>
        <v>#VALUE!</v>
      </c>
      <c r="AY5" t="e">
        <f>SUMIF(AT$4:AW$4,AY$4,AT5:AW5)</f>
        <v>#VALUE!</v>
      </c>
      <c r="AZ5" t="e">
        <f>INDEX($D$4:$E$18,MATCH(AZ$1,$A$4:$A$18,0),1)*AZ$3</f>
        <v>#VALUE!</v>
      </c>
      <c r="BA5" t="e">
        <f>INDEX($D$4:$E$18,MATCH(AZ$1,$A$4:$A$18,0),2)*AZ$3</f>
        <v>#VALUE!</v>
      </c>
      <c r="BB5" t="e">
        <f>INDEX($D$4:$E$18,MATCH(BB$1,$A$4:$A$18,0),1)*BB$3</f>
        <v>#VALUE!</v>
      </c>
      <c r="BC5" t="e">
        <f>INDEX($D$4:$E$18,MATCH(BB$1,$A$4:$A$18,0),2)*BB$3</f>
        <v>#VALUE!</v>
      </c>
      <c r="BD5" t="e">
        <f>SUMIF(AZ$4:BC$4,BD$4,AZ5:BC5)</f>
        <v>#VALUE!</v>
      </c>
      <c r="BE5" t="e">
        <f>SUMIF(AZ$4:BC$4,BE$4,AZ5:BC5)</f>
        <v>#VALUE!</v>
      </c>
      <c r="BF5" t="e">
        <f>INDEX($D$4:$E$18,MATCH(BF$1,$A$4:$A$18,0),1)*BF$3</f>
        <v>#VALUE!</v>
      </c>
      <c r="BG5" t="e">
        <f>INDEX($D$4:$E$18,MATCH(BF$1,$A$4:$A$18,0),2)*BF$3</f>
        <v>#VALUE!</v>
      </c>
      <c r="BH5" t="e">
        <f>INDEX($D$4:$E$18,MATCH(BH$1,$A$4:$A$18,0),1)*BH$3</f>
        <v>#VALUE!</v>
      </c>
      <c r="BI5" t="e">
        <f>INDEX($D$4:$E$18,MATCH(BH$1,$A$4:$A$18,0),2)*BH$3</f>
        <v>#VALUE!</v>
      </c>
      <c r="BJ5" t="e">
        <f>SUMIF(BF$4:BI$4,BJ$4,BF5:BI5)</f>
        <v>#VALUE!</v>
      </c>
      <c r="BK5" t="e">
        <f>SUMIF(BF$4:BI$4,BK$4,BF5:BI5)</f>
        <v>#VALUE!</v>
      </c>
      <c r="BL5" t="e">
        <f>INDEX($D$4:$E$18,MATCH(BL$1,$A$4:$A$18,0),1)*BL$3</f>
        <v>#VALUE!</v>
      </c>
      <c r="BM5" t="e">
        <f>INDEX($D$4:$E$18,MATCH(BL$1,$A$4:$A$18,0),2)*BL$3</f>
        <v>#VALUE!</v>
      </c>
      <c r="BN5" t="e">
        <f>INDEX($D$4:$E$18,MATCH(BN$1,$A$4:$A$18,0),1)*BN$3</f>
        <v>#VALUE!</v>
      </c>
      <c r="BO5" t="e">
        <f>INDEX($D$4:$E$18,MATCH(BN$1,$A$4:$A$18,0),2)*BN$3</f>
        <v>#VALUE!</v>
      </c>
      <c r="BP5" t="e">
        <f>SUMIF(BL$4:BO$4,BP$4,BL5:BO5)</f>
        <v>#VALUE!</v>
      </c>
      <c r="BQ5" t="e">
        <f>SUMIF(BL$4:BO$4,BQ$4,BL5:BO5)</f>
        <v>#VALUE!</v>
      </c>
      <c r="BR5" t="e">
        <f>INDEX($D$4:$E$18,MATCH(BR$1,$A$4:$A$18,0),1)*BR$3</f>
        <v>#VALUE!</v>
      </c>
      <c r="BS5" t="e">
        <f>INDEX($D$4:$E$18,MATCH(BR$1,$A$4:$A$18,0),2)*BR$3</f>
        <v>#VALUE!</v>
      </c>
      <c r="BT5" t="e">
        <f>INDEX($D$4:$E$18,MATCH(BT$1,$A$4:$A$18,0),1)*BT$3</f>
        <v>#VALUE!</v>
      </c>
      <c r="BU5" t="e">
        <f>INDEX($D$4:$E$18,MATCH(BT$1,$A$4:$A$18,0),2)*BT$3</f>
        <v>#VALUE!</v>
      </c>
      <c r="BV5" t="e">
        <f>SUMIF(BR$4:BU$4,BV$4,BR5:BU5)</f>
        <v>#VALUE!</v>
      </c>
      <c r="BW5" t="e">
        <f>SUMIF(BR$4:BU$4,BW$4,BR5:BU5)</f>
        <v>#VALUE!</v>
      </c>
      <c r="BX5" t="e">
        <f>INDEX($D$4:$E$18,MATCH(BX$1,$A$4:$A$18,0),1)*BX$3</f>
        <v>#VALUE!</v>
      </c>
      <c r="BY5" t="e">
        <f>INDEX($D$4:$E$18,MATCH(BX$1,$A$4:$A$18,0),2)*BX$3</f>
        <v>#VALUE!</v>
      </c>
      <c r="BZ5" t="e">
        <f>INDEX($D$4:$E$18,MATCH(BZ$1,$A$4:$A$18,0),1)*BZ$3</f>
        <v>#VALUE!</v>
      </c>
      <c r="CA5" t="e">
        <f>INDEX($D$4:$E$18,MATCH(BZ$1,$A$4:$A$18,0),2)*BZ$3</f>
        <v>#VALUE!</v>
      </c>
      <c r="CB5" t="e">
        <f>SUMIF(BX$4:CA$4,CB$4,BX5:CA5)</f>
        <v>#VALUE!</v>
      </c>
      <c r="CC5" t="e">
        <f>SUMIF(BX$4:CA$4,CC$4,BX5:CA5)</f>
        <v>#VALUE!</v>
      </c>
      <c r="CD5" t="e">
        <f>INDEX($D$4:$E$18,MATCH(CD$1,$A$4:$A$18,0),1)*CD$3</f>
        <v>#VALUE!</v>
      </c>
      <c r="CE5" t="e">
        <f>INDEX($D$4:$E$18,MATCH(CD$1,$A$4:$A$18,0),2)*CD$3</f>
        <v>#VALUE!</v>
      </c>
      <c r="CF5" t="e">
        <f>INDEX($D$4:$E$18,MATCH(CF$1,$A$4:$A$18,0),1)*CF$3</f>
        <v>#VALUE!</v>
      </c>
      <c r="CG5" t="e">
        <f>INDEX($D$4:$E$18,MATCH(CF$1,$A$4:$A$18,0),2)*CF$3</f>
        <v>#VALUE!</v>
      </c>
      <c r="CH5" t="e">
        <f>SUMIF(CD$4:CG$4,CH$4,CD5:CG5)</f>
        <v>#VALUE!</v>
      </c>
      <c r="CI5" t="e">
        <f>SUMIF(CD$4:CG$4,CI$4,CD5:CG5)</f>
        <v>#VALUE!</v>
      </c>
      <c r="CJ5" t="e">
        <f>INDEX($D$4:$E$18,MATCH(CJ$1,$A$4:$A$18,0),1)*CJ$3</f>
        <v>#VALUE!</v>
      </c>
      <c r="CK5" t="e">
        <f>INDEX($D$4:$E$18,MATCH(CJ$1,$A$4:$A$18,0),2)*CJ$3</f>
        <v>#VALUE!</v>
      </c>
      <c r="CL5" t="e">
        <f>INDEX($D$4:$E$18,MATCH(CL$1,$A$4:$A$18,0),1)*CL$3</f>
        <v>#VALUE!</v>
      </c>
      <c r="CM5" t="e">
        <f>INDEX($D$4:$E$18,MATCH(CL$1,$A$4:$A$18,0),2)*CL$3</f>
        <v>#VALUE!</v>
      </c>
      <c r="CN5" t="e">
        <f>SUMIF(CJ$4:CM$4,CN$4,CJ5:CM5)</f>
        <v>#VALUE!</v>
      </c>
      <c r="CO5" t="e">
        <f>SUMIF(CJ$4:CM$4,CO$4,CJ5:CM5)</f>
        <v>#VALUE!</v>
      </c>
      <c r="CP5" t="e">
        <f>INDEX($D$4:$E$18,MATCH(CP$1,$A$4:$A$18,0),1)*CP$3</f>
        <v>#VALUE!</v>
      </c>
      <c r="CQ5" t="e">
        <f>INDEX($D$4:$E$18,MATCH(CP$1,$A$4:$A$18,0),2)*CP$3</f>
        <v>#VALUE!</v>
      </c>
      <c r="CR5" t="e">
        <f>INDEX($D$4:$E$18,MATCH(CR$1,$A$4:$A$18,0),1)*CR$3</f>
        <v>#VALUE!</v>
      </c>
      <c r="CS5" t="e">
        <f>INDEX($D$4:$E$18,MATCH(CR$1,$A$4:$A$18,0),2)*CR$3</f>
        <v>#VALUE!</v>
      </c>
      <c r="CT5" t="e">
        <f>SUMIF(CP$4:CS$4,CT$4,CP5:CS5)</f>
        <v>#VALUE!</v>
      </c>
      <c r="CU5" t="e">
        <f>SUMIF(CP$4:CS$4,CU$4,CP5:CS5)</f>
        <v>#VALUE!</v>
      </c>
      <c r="CV5" t="e">
        <f t="shared" ref="CV5:CY5" si="0">SUMIFS($J5:$CU5,$J$2:$CU$2,CV$2,$J$4:$CU$4,CV$4)</f>
        <v>#VALUE!</v>
      </c>
      <c r="CW5" t="e">
        <f t="shared" si="0"/>
        <v>#VALUE!</v>
      </c>
      <c r="CX5" t="e">
        <f t="shared" si="0"/>
        <v>#VALUE!</v>
      </c>
      <c r="CY5" t="e">
        <f t="shared" si="0"/>
        <v>#VALUE!</v>
      </c>
      <c r="CZ5" t="e">
        <f>SUMIFS($J5:$CU5,$J$2:$CU$2,CZ$2,$J$4:$CU$4,CZ$4)</f>
        <v>#VALUE!</v>
      </c>
      <c r="DA5" t="e">
        <f>SUMIFS($J5:$CU5,$J$2:$CU$2,DA$2,$J$4:$CU$4,DA$4)</f>
        <v>#VALUE!</v>
      </c>
    </row>
    <row r="6" spans="1:105" x14ac:dyDescent="0.35">
      <c r="A6" t="str">
        <f>Setup!A22</f>
        <v>8 Group Session</v>
      </c>
      <c r="B6" t="e">
        <f>INDEX('Required Capacity (Hide)'!$B$5:$C$19,MATCH('Planning Backing (Hide)'!$A6,'Required Capacity (Hide)'!$A$5:$A$19,0),1)</f>
        <v>#VALUE!</v>
      </c>
      <c r="C6" t="e">
        <f>INDEX('Required Capacity (Hide)'!$B$5:$C$19,MATCH('Planning Backing (Hide)'!$A6,'Required Capacity (Hide)'!$A$5:$A$19,0),2)</f>
        <v>#VALUE!</v>
      </c>
      <c r="D6" t="e">
        <f>IF(Planning!D8="",'Planning Backing (Hide)'!B6,Planning!D8)</f>
        <v>#VALUE!</v>
      </c>
      <c r="E6" t="e">
        <f>IF(Planning!E8="",'Planning Backing (Hide)'!C6,Planning!E8)</f>
        <v>#VALUE!</v>
      </c>
      <c r="F6">
        <v>1</v>
      </c>
      <c r="G6">
        <v>1</v>
      </c>
      <c r="I6" s="12">
        <f ca="1">'Required Capacity (Hide)'!E6</f>
        <v>44211</v>
      </c>
      <c r="J6" t="e">
        <f t="shared" ref="J6:J56" si="1">INDEX($D$4:$E$18,MATCH(J$1,$A$4:$A$18,0),1)*J$3</f>
        <v>#VALUE!</v>
      </c>
      <c r="K6" t="e">
        <f t="shared" ref="K6:K56" si="2">INDEX($D$4:$E$18,MATCH(J$1,$A$4:$A$18,0),2)*J$3</f>
        <v>#VALUE!</v>
      </c>
      <c r="L6" t="e">
        <f t="shared" ref="L6:L56" si="3">INDEX($D$4:$E$18,MATCH(L$1,$A$4:$A$18,0),1)*L$3</f>
        <v>#VALUE!</v>
      </c>
      <c r="M6" t="e">
        <f t="shared" ref="M6:M56" si="4">INDEX($D$4:$E$18,MATCH(L$1,$A$4:$A$18,0),2)*L$3</f>
        <v>#VALUE!</v>
      </c>
      <c r="N6" t="e">
        <f t="shared" ref="N6:N56" si="5">SUMIF(J$4:M$4,N$4,J6:M6)</f>
        <v>#VALUE!</v>
      </c>
      <c r="O6" t="e">
        <f t="shared" ref="O6:O56" si="6">SUMIF(J$4:M$4,O$4,J6:M6)</f>
        <v>#VALUE!</v>
      </c>
      <c r="P6" t="e">
        <f t="shared" ref="P6:P56" si="7">INDEX($D$4:$E$18,MATCH(P$1,$A$4:$A$18,0),1)*P$3</f>
        <v>#VALUE!</v>
      </c>
      <c r="Q6" t="e">
        <f t="shared" ref="Q6:Q56" si="8">INDEX($D$4:$E$18,MATCH(P$1,$A$4:$A$18,0),2)*P$3</f>
        <v>#VALUE!</v>
      </c>
      <c r="R6" t="e">
        <f t="shared" ref="R6:R56" si="9">INDEX($D$4:$E$18,MATCH(R$1,$A$4:$A$18,0),1)*R$3</f>
        <v>#VALUE!</v>
      </c>
      <c r="S6" t="e">
        <f t="shared" ref="S6:S56" si="10">INDEX($D$4:$E$18,MATCH(R$1,$A$4:$A$18,0),2)*R$3</f>
        <v>#VALUE!</v>
      </c>
      <c r="T6" t="e">
        <f t="shared" ref="T6:T56" si="11">SUMIF(P$4:S$4,T$4,P6:S6)</f>
        <v>#VALUE!</v>
      </c>
      <c r="U6" t="e">
        <f t="shared" ref="U6:U56" si="12">SUMIF(P$4:S$4,U$4,P6:S6)</f>
        <v>#VALUE!</v>
      </c>
      <c r="V6" t="e">
        <f t="shared" ref="V6:V56" si="13">INDEX($D$4:$E$18,MATCH(V$1,$A$4:$A$18,0),1)*V$3</f>
        <v>#VALUE!</v>
      </c>
      <c r="W6" t="e">
        <f t="shared" ref="W6:W56" si="14">INDEX($D$4:$E$18,MATCH(V$1,$A$4:$A$18,0),2)*V$3</f>
        <v>#VALUE!</v>
      </c>
      <c r="X6" t="e">
        <f t="shared" ref="X6:X56" si="15">INDEX($D$4:$E$18,MATCH(X$1,$A$4:$A$18,0),1)*X$3</f>
        <v>#VALUE!</v>
      </c>
      <c r="Y6" t="e">
        <f t="shared" ref="Y6:Y56" si="16">INDEX($D$4:$E$18,MATCH(X$1,$A$4:$A$18,0),2)*X$3</f>
        <v>#VALUE!</v>
      </c>
      <c r="Z6" t="e">
        <f t="shared" ref="Z6:Z56" si="17">SUMIF(V$4:Y$4,Z$4,V6:Y6)</f>
        <v>#VALUE!</v>
      </c>
      <c r="AA6" t="e">
        <f t="shared" ref="AA6:AA56" si="18">SUMIF(V$4:Y$4,AA$4,V6:Y6)</f>
        <v>#VALUE!</v>
      </c>
      <c r="AB6" t="e">
        <f t="shared" ref="AB6:AB56" si="19">INDEX($D$4:$E$18,MATCH(AB$1,$A$4:$A$18,0),1)*AB$3</f>
        <v>#VALUE!</v>
      </c>
      <c r="AC6" t="e">
        <f t="shared" ref="AC6:AC56" si="20">INDEX($D$4:$E$18,MATCH(AB$1,$A$4:$A$18,0),2)*AB$3</f>
        <v>#VALUE!</v>
      </c>
      <c r="AD6" t="e">
        <f t="shared" ref="AD6:AD56" si="21">INDEX($D$4:$E$18,MATCH(AD$1,$A$4:$A$18,0),1)*AD$3</f>
        <v>#VALUE!</v>
      </c>
      <c r="AE6" t="e">
        <f t="shared" ref="AE6:AE56" si="22">INDEX($D$4:$E$18,MATCH(AD$1,$A$4:$A$18,0),2)*AD$3</f>
        <v>#VALUE!</v>
      </c>
      <c r="AF6" t="e">
        <f t="shared" ref="AF6:AF56" si="23">SUMIF(AB$4:AE$4,AF$4,AB6:AE6)</f>
        <v>#VALUE!</v>
      </c>
      <c r="AG6" t="e">
        <f t="shared" ref="AG6:AG56" si="24">SUMIF(AB$4:AE$4,AG$4,AB6:AE6)</f>
        <v>#VALUE!</v>
      </c>
      <c r="AH6" t="e">
        <f t="shared" ref="AH6:AH56" si="25">INDEX($D$4:$E$18,MATCH(AH$1,$A$4:$A$18,0),1)*AH$3</f>
        <v>#VALUE!</v>
      </c>
      <c r="AI6" t="e">
        <f t="shared" ref="AI6:AI56" si="26">INDEX($D$4:$E$18,MATCH(AH$1,$A$4:$A$18,0),2)*AH$3</f>
        <v>#VALUE!</v>
      </c>
      <c r="AJ6" t="e">
        <f t="shared" ref="AJ6:AJ56" si="27">INDEX($D$4:$E$18,MATCH(AJ$1,$A$4:$A$18,0),1)*AJ$3</f>
        <v>#VALUE!</v>
      </c>
      <c r="AK6" t="e">
        <f t="shared" ref="AK6:AK56" si="28">INDEX($D$4:$E$18,MATCH(AJ$1,$A$4:$A$18,0),2)*AJ$3</f>
        <v>#VALUE!</v>
      </c>
      <c r="AL6" t="e">
        <f t="shared" ref="AL6:AL56" si="29">SUMIF(AH$4:AK$4,AL$4,AH6:AK6)</f>
        <v>#VALUE!</v>
      </c>
      <c r="AM6" t="e">
        <f t="shared" ref="AM6:AM56" si="30">SUMIF(AH$4:AK$4,AM$4,AH6:AK6)</f>
        <v>#VALUE!</v>
      </c>
      <c r="AN6" t="e">
        <f t="shared" ref="AN6:AN56" si="31">INDEX($D$4:$E$18,MATCH(AN$1,$A$4:$A$18,0),1)*AN$3</f>
        <v>#VALUE!</v>
      </c>
      <c r="AO6" t="e">
        <f t="shared" ref="AO6:AO56" si="32">INDEX($D$4:$E$18,MATCH(AN$1,$A$4:$A$18,0),2)*AN$3</f>
        <v>#VALUE!</v>
      </c>
      <c r="AP6" t="e">
        <f t="shared" ref="AP6:AP56" si="33">INDEX($D$4:$E$18,MATCH(AP$1,$A$4:$A$18,0),1)*AP$3</f>
        <v>#VALUE!</v>
      </c>
      <c r="AQ6" t="e">
        <f t="shared" ref="AQ6:AQ56" si="34">INDEX($D$4:$E$18,MATCH(AP$1,$A$4:$A$18,0),2)*AP$3</f>
        <v>#VALUE!</v>
      </c>
      <c r="AR6" t="e">
        <f t="shared" ref="AR6:AR56" si="35">SUMIF(AN$4:AQ$4,AR$4,AN6:AQ6)</f>
        <v>#VALUE!</v>
      </c>
      <c r="AS6" t="e">
        <f t="shared" ref="AS6:AS56" si="36">SUMIF(AN$4:AQ$4,AS$4,AN6:AQ6)</f>
        <v>#VALUE!</v>
      </c>
      <c r="AT6" t="e">
        <f t="shared" ref="AT6:AT56" si="37">INDEX($D$4:$E$18,MATCH(AT$1,$A$4:$A$18,0),1)*AT$3</f>
        <v>#VALUE!</v>
      </c>
      <c r="AU6" t="e">
        <f t="shared" ref="AU6:AU56" si="38">INDEX($D$4:$E$18,MATCH(AT$1,$A$4:$A$18,0),2)*AT$3</f>
        <v>#VALUE!</v>
      </c>
      <c r="AV6" t="e">
        <f t="shared" ref="AV6:AV56" si="39">INDEX($D$4:$E$18,MATCH(AV$1,$A$4:$A$18,0),1)*AV$3</f>
        <v>#VALUE!</v>
      </c>
      <c r="AW6" t="e">
        <f t="shared" ref="AW6:AW56" si="40">INDEX($D$4:$E$18,MATCH(AV$1,$A$4:$A$18,0),2)*AV$3</f>
        <v>#VALUE!</v>
      </c>
      <c r="AX6" t="e">
        <f t="shared" ref="AX6:AX56" si="41">SUMIF(AT$4:AW$4,AX$4,AT6:AW6)</f>
        <v>#VALUE!</v>
      </c>
      <c r="AY6" t="e">
        <f t="shared" ref="AY6:AY56" si="42">SUMIF(AT$4:AW$4,AY$4,AT6:AW6)</f>
        <v>#VALUE!</v>
      </c>
      <c r="AZ6" t="e">
        <f t="shared" ref="AZ6:AZ56" si="43">INDEX($D$4:$E$18,MATCH(AZ$1,$A$4:$A$18,0),1)*AZ$3</f>
        <v>#VALUE!</v>
      </c>
      <c r="BA6" t="e">
        <f t="shared" ref="BA6:BA56" si="44">INDEX($D$4:$E$18,MATCH(AZ$1,$A$4:$A$18,0),2)*AZ$3</f>
        <v>#VALUE!</v>
      </c>
      <c r="BB6" t="e">
        <f t="shared" ref="BB6:BB56" si="45">INDEX($D$4:$E$18,MATCH(BB$1,$A$4:$A$18,0),1)*BB$3</f>
        <v>#VALUE!</v>
      </c>
      <c r="BC6" t="e">
        <f t="shared" ref="BC6:BC56" si="46">INDEX($D$4:$E$18,MATCH(BB$1,$A$4:$A$18,0),2)*BB$3</f>
        <v>#VALUE!</v>
      </c>
      <c r="BD6" t="e">
        <f t="shared" ref="BD6:BD56" si="47">SUMIF(AZ$4:BC$4,BD$4,AZ6:BC6)</f>
        <v>#VALUE!</v>
      </c>
      <c r="BE6" t="e">
        <f t="shared" ref="BE6:BE56" si="48">SUMIF(AZ$4:BC$4,BE$4,AZ6:BC6)</f>
        <v>#VALUE!</v>
      </c>
      <c r="BF6" t="e">
        <f t="shared" ref="BF6:BF56" si="49">INDEX($D$4:$E$18,MATCH(BF$1,$A$4:$A$18,0),1)*BF$3</f>
        <v>#VALUE!</v>
      </c>
      <c r="BG6" t="e">
        <f t="shared" ref="BG6:BG56" si="50">INDEX($D$4:$E$18,MATCH(BF$1,$A$4:$A$18,0),2)*BF$3</f>
        <v>#VALUE!</v>
      </c>
      <c r="BH6" t="e">
        <f t="shared" ref="BH6:BH56" si="51">INDEX($D$4:$E$18,MATCH(BH$1,$A$4:$A$18,0),1)*BH$3</f>
        <v>#VALUE!</v>
      </c>
      <c r="BI6" t="e">
        <f t="shared" ref="BI6:BI56" si="52">INDEX($D$4:$E$18,MATCH(BH$1,$A$4:$A$18,0),2)*BH$3</f>
        <v>#VALUE!</v>
      </c>
      <c r="BJ6" t="e">
        <f t="shared" ref="BJ6:BJ56" si="53">SUMIF(BF$4:BI$4,BJ$4,BF6:BI6)</f>
        <v>#VALUE!</v>
      </c>
      <c r="BK6" t="e">
        <f t="shared" ref="BK6:BK56" si="54">SUMIF(BF$4:BI$4,BK$4,BF6:BI6)</f>
        <v>#VALUE!</v>
      </c>
      <c r="BL6" t="e">
        <f t="shared" ref="BL6:BL56" si="55">INDEX($D$4:$E$18,MATCH(BL$1,$A$4:$A$18,0),1)*BL$3</f>
        <v>#VALUE!</v>
      </c>
      <c r="BM6" t="e">
        <f t="shared" ref="BM6:BM56" si="56">INDEX($D$4:$E$18,MATCH(BL$1,$A$4:$A$18,0),2)*BL$3</f>
        <v>#VALUE!</v>
      </c>
      <c r="BN6" t="e">
        <f t="shared" ref="BN6:BN56" si="57">INDEX($D$4:$E$18,MATCH(BN$1,$A$4:$A$18,0),1)*BN$3</f>
        <v>#VALUE!</v>
      </c>
      <c r="BO6" t="e">
        <f t="shared" ref="BO6:BO56" si="58">INDEX($D$4:$E$18,MATCH(BN$1,$A$4:$A$18,0),2)*BN$3</f>
        <v>#VALUE!</v>
      </c>
      <c r="BP6" t="e">
        <f t="shared" ref="BP6:BP56" si="59">SUMIF(BL$4:BO$4,BP$4,BL6:BO6)</f>
        <v>#VALUE!</v>
      </c>
      <c r="BQ6" t="e">
        <f t="shared" ref="BQ6:BQ56" si="60">SUMIF(BL$4:BO$4,BQ$4,BL6:BO6)</f>
        <v>#VALUE!</v>
      </c>
      <c r="BR6" t="e">
        <f t="shared" ref="BR6:BR56" si="61">INDEX($D$4:$E$18,MATCH(BR$1,$A$4:$A$18,0),1)*BR$3</f>
        <v>#VALUE!</v>
      </c>
      <c r="BS6" t="e">
        <f t="shared" ref="BS6:BS56" si="62">INDEX($D$4:$E$18,MATCH(BR$1,$A$4:$A$18,0),2)*BR$3</f>
        <v>#VALUE!</v>
      </c>
      <c r="BT6" t="e">
        <f t="shared" ref="BT6:BT56" si="63">INDEX($D$4:$E$18,MATCH(BT$1,$A$4:$A$18,0),1)*BT$3</f>
        <v>#VALUE!</v>
      </c>
      <c r="BU6" t="e">
        <f t="shared" ref="BU6:BU56" si="64">INDEX($D$4:$E$18,MATCH(BT$1,$A$4:$A$18,0),2)*BT$3</f>
        <v>#VALUE!</v>
      </c>
      <c r="BV6" t="e">
        <f t="shared" ref="BV6:BV56" si="65">SUMIF(BR$4:BU$4,BV$4,BR6:BU6)</f>
        <v>#VALUE!</v>
      </c>
      <c r="BW6" t="e">
        <f t="shared" ref="BW6:BW56" si="66">SUMIF(BR$4:BU$4,BW$4,BR6:BU6)</f>
        <v>#VALUE!</v>
      </c>
      <c r="BX6" t="e">
        <f t="shared" ref="BX6:BX56" si="67">INDEX($D$4:$E$18,MATCH(BX$1,$A$4:$A$18,0),1)*BX$3</f>
        <v>#VALUE!</v>
      </c>
      <c r="BY6" t="e">
        <f t="shared" ref="BY6:BY56" si="68">INDEX($D$4:$E$18,MATCH(BX$1,$A$4:$A$18,0),2)*BX$3</f>
        <v>#VALUE!</v>
      </c>
      <c r="BZ6" t="e">
        <f t="shared" ref="BZ6:BZ56" si="69">INDEX($D$4:$E$18,MATCH(BZ$1,$A$4:$A$18,0),1)*BZ$3</f>
        <v>#VALUE!</v>
      </c>
      <c r="CA6" t="e">
        <f t="shared" ref="CA6:CA56" si="70">INDEX($D$4:$E$18,MATCH(BZ$1,$A$4:$A$18,0),2)*BZ$3</f>
        <v>#VALUE!</v>
      </c>
      <c r="CB6" t="e">
        <f t="shared" ref="CB6:CB56" si="71">SUMIF(BX$4:CA$4,CB$4,BX6:CA6)</f>
        <v>#VALUE!</v>
      </c>
      <c r="CC6" t="e">
        <f t="shared" ref="CC6:CC56" si="72">SUMIF(BX$4:CA$4,CC$4,BX6:CA6)</f>
        <v>#VALUE!</v>
      </c>
      <c r="CD6" t="e">
        <f t="shared" ref="CD6:CD56" si="73">INDEX($D$4:$E$18,MATCH(CD$1,$A$4:$A$18,0),1)*CD$3</f>
        <v>#VALUE!</v>
      </c>
      <c r="CE6" t="e">
        <f t="shared" ref="CE6:CE56" si="74">INDEX($D$4:$E$18,MATCH(CD$1,$A$4:$A$18,0),2)*CD$3</f>
        <v>#VALUE!</v>
      </c>
      <c r="CF6" t="e">
        <f t="shared" ref="CF6:CF56" si="75">INDEX($D$4:$E$18,MATCH(CF$1,$A$4:$A$18,0),1)*CF$3</f>
        <v>#VALUE!</v>
      </c>
      <c r="CG6" t="e">
        <f t="shared" ref="CG6:CG56" si="76">INDEX($D$4:$E$18,MATCH(CF$1,$A$4:$A$18,0),2)*CF$3</f>
        <v>#VALUE!</v>
      </c>
      <c r="CH6" t="e">
        <f t="shared" ref="CH6:CH56" si="77">SUMIF(CD$4:CG$4,CH$4,CD6:CG6)</f>
        <v>#VALUE!</v>
      </c>
      <c r="CI6" t="e">
        <f t="shared" ref="CI6:CI56" si="78">SUMIF(CD$4:CG$4,CI$4,CD6:CG6)</f>
        <v>#VALUE!</v>
      </c>
      <c r="CJ6" t="e">
        <f t="shared" ref="CJ6:CJ56" si="79">INDEX($D$4:$E$18,MATCH(CJ$1,$A$4:$A$18,0),1)*CJ$3</f>
        <v>#VALUE!</v>
      </c>
      <c r="CK6" t="e">
        <f t="shared" ref="CK6:CK56" si="80">INDEX($D$4:$E$18,MATCH(CJ$1,$A$4:$A$18,0),2)*CJ$3</f>
        <v>#VALUE!</v>
      </c>
      <c r="CL6" t="e">
        <f t="shared" ref="CL6:CL56" si="81">INDEX($D$4:$E$18,MATCH(CL$1,$A$4:$A$18,0),1)*CL$3</f>
        <v>#VALUE!</v>
      </c>
      <c r="CM6" t="e">
        <f t="shared" ref="CM6:CM56" si="82">INDEX($D$4:$E$18,MATCH(CL$1,$A$4:$A$18,0),2)*CL$3</f>
        <v>#VALUE!</v>
      </c>
      <c r="CN6" t="e">
        <f t="shared" ref="CN6:CN56" si="83">SUMIF(CJ$4:CM$4,CN$4,CJ6:CM6)</f>
        <v>#VALUE!</v>
      </c>
      <c r="CO6" t="e">
        <f t="shared" ref="CO6:CO56" si="84">SUMIF(CJ$4:CM$4,CO$4,CJ6:CM6)</f>
        <v>#VALUE!</v>
      </c>
      <c r="CP6" t="e">
        <f t="shared" ref="CP6:CP56" si="85">INDEX($D$4:$E$18,MATCH(CP$1,$A$4:$A$18,0),1)*CP$3</f>
        <v>#VALUE!</v>
      </c>
      <c r="CQ6" t="e">
        <f t="shared" ref="CQ6:CQ56" si="86">INDEX($D$4:$E$18,MATCH(CP$1,$A$4:$A$18,0),2)*CP$3</f>
        <v>#VALUE!</v>
      </c>
      <c r="CR6" t="e">
        <f t="shared" ref="CR6:CR56" si="87">INDEX($D$4:$E$18,MATCH(CR$1,$A$4:$A$18,0),1)*CR$3</f>
        <v>#VALUE!</v>
      </c>
      <c r="CS6" t="e">
        <f t="shared" ref="CS6:CS56" si="88">INDEX($D$4:$E$18,MATCH(CR$1,$A$4:$A$18,0),2)*CR$3</f>
        <v>#VALUE!</v>
      </c>
      <c r="CT6" t="e">
        <f t="shared" ref="CT6:CT56" si="89">SUMIF(CP$4:CS$4,CT$4,CP6:CS6)</f>
        <v>#VALUE!</v>
      </c>
      <c r="CU6" t="e">
        <f t="shared" ref="CU6:CU56" si="90">SUMIF(CP$4:CS$4,CU$4,CP6:CS6)</f>
        <v>#VALUE!</v>
      </c>
      <c r="CV6" t="e">
        <f t="shared" ref="CV6:CY56" si="91">SUMIFS($J6:$CS6,$J$2:$CS$2,CV$2,$J$4:$CS$4,CV$4)</f>
        <v>#VALUE!</v>
      </c>
      <c r="CW6" t="e">
        <f t="shared" si="91"/>
        <v>#VALUE!</v>
      </c>
      <c r="CX6" t="e">
        <f t="shared" ref="CX6:CY20" si="92">SUMIFS($J6:$CS6,$J$2:$CS$2,CX$2,$J$4:$CS$4,CX$4)</f>
        <v>#VALUE!</v>
      </c>
      <c r="CY6" t="e">
        <f t="shared" si="92"/>
        <v>#VALUE!</v>
      </c>
      <c r="CZ6" t="e">
        <f t="shared" ref="CZ6:DA56" si="93">SUMIFS($J6:$CU6,$J$2:$CU$2,CZ$2,$J$4:$CU$4,CZ$4)</f>
        <v>#VALUE!</v>
      </c>
      <c r="DA6" t="e">
        <f t="shared" si="93"/>
        <v>#VALUE!</v>
      </c>
    </row>
    <row r="7" spans="1:105" x14ac:dyDescent="0.35">
      <c r="A7" t="str">
        <f>Setup!A23</f>
        <v>20 Individual</v>
      </c>
      <c r="B7" t="e">
        <f>INDEX('Required Capacity (Hide)'!$B$5:$C$19,MATCH('Planning Backing (Hide)'!$A7,'Required Capacity (Hide)'!$A$5:$A$19,0),1)</f>
        <v>#VALUE!</v>
      </c>
      <c r="C7" t="e">
        <f>INDEX('Required Capacity (Hide)'!$B$5:$C$19,MATCH('Planning Backing (Hide)'!$A7,'Required Capacity (Hide)'!$A$5:$A$19,0),2)</f>
        <v>#VALUE!</v>
      </c>
      <c r="D7" t="e">
        <f>IF(Planning!D9="",'Planning Backing (Hide)'!B7,Planning!D9)</f>
        <v>#VALUE!</v>
      </c>
      <c r="E7" t="e">
        <f>IF(Planning!E9="",'Planning Backing (Hide)'!C7,Planning!E9)</f>
        <v>#VALUE!</v>
      </c>
      <c r="F7">
        <v>1</v>
      </c>
      <c r="G7">
        <v>1</v>
      </c>
      <c r="I7" s="12">
        <f ca="1">'Required Capacity (Hide)'!E7</f>
        <v>44218</v>
      </c>
      <c r="J7" t="e">
        <f t="shared" si="1"/>
        <v>#VALUE!</v>
      </c>
      <c r="K7" t="e">
        <f t="shared" si="2"/>
        <v>#VALUE!</v>
      </c>
      <c r="L7" t="e">
        <f t="shared" si="3"/>
        <v>#VALUE!</v>
      </c>
      <c r="M7" t="e">
        <f t="shared" si="4"/>
        <v>#VALUE!</v>
      </c>
      <c r="N7" t="e">
        <f t="shared" si="5"/>
        <v>#VALUE!</v>
      </c>
      <c r="O7" t="e">
        <f t="shared" si="6"/>
        <v>#VALUE!</v>
      </c>
      <c r="P7" t="e">
        <f t="shared" si="7"/>
        <v>#VALUE!</v>
      </c>
      <c r="Q7" t="e">
        <f t="shared" si="8"/>
        <v>#VALUE!</v>
      </c>
      <c r="R7" t="e">
        <f t="shared" si="9"/>
        <v>#VALUE!</v>
      </c>
      <c r="S7" t="e">
        <f t="shared" si="10"/>
        <v>#VALUE!</v>
      </c>
      <c r="T7" t="e">
        <f t="shared" si="11"/>
        <v>#VALUE!</v>
      </c>
      <c r="U7" t="e">
        <f t="shared" si="12"/>
        <v>#VALUE!</v>
      </c>
      <c r="V7" t="e">
        <f t="shared" si="13"/>
        <v>#VALUE!</v>
      </c>
      <c r="W7" t="e">
        <f t="shared" si="14"/>
        <v>#VALUE!</v>
      </c>
      <c r="X7" t="e">
        <f t="shared" si="15"/>
        <v>#VALUE!</v>
      </c>
      <c r="Y7" t="e">
        <f t="shared" si="16"/>
        <v>#VALUE!</v>
      </c>
      <c r="Z7" t="e">
        <f t="shared" si="17"/>
        <v>#VALUE!</v>
      </c>
      <c r="AA7" t="e">
        <f t="shared" si="18"/>
        <v>#VALUE!</v>
      </c>
      <c r="AB7" t="e">
        <f t="shared" si="19"/>
        <v>#VALUE!</v>
      </c>
      <c r="AC7" t="e">
        <f t="shared" si="20"/>
        <v>#VALUE!</v>
      </c>
      <c r="AD7" t="e">
        <f t="shared" si="21"/>
        <v>#VALUE!</v>
      </c>
      <c r="AE7" t="e">
        <f t="shared" si="22"/>
        <v>#VALUE!</v>
      </c>
      <c r="AF7" t="e">
        <f t="shared" si="23"/>
        <v>#VALUE!</v>
      </c>
      <c r="AG7" t="e">
        <f t="shared" si="24"/>
        <v>#VALUE!</v>
      </c>
      <c r="AH7" t="e">
        <f t="shared" si="25"/>
        <v>#VALUE!</v>
      </c>
      <c r="AI7" t="e">
        <f t="shared" si="26"/>
        <v>#VALUE!</v>
      </c>
      <c r="AJ7" t="e">
        <f t="shared" si="27"/>
        <v>#VALUE!</v>
      </c>
      <c r="AK7" t="e">
        <f t="shared" si="28"/>
        <v>#VALUE!</v>
      </c>
      <c r="AL7" t="e">
        <f t="shared" si="29"/>
        <v>#VALUE!</v>
      </c>
      <c r="AM7" t="e">
        <f t="shared" si="30"/>
        <v>#VALUE!</v>
      </c>
      <c r="AN7" t="e">
        <f t="shared" si="31"/>
        <v>#VALUE!</v>
      </c>
      <c r="AO7" t="e">
        <f t="shared" si="32"/>
        <v>#VALUE!</v>
      </c>
      <c r="AP7" t="e">
        <f t="shared" si="33"/>
        <v>#VALUE!</v>
      </c>
      <c r="AQ7" t="e">
        <f t="shared" si="34"/>
        <v>#VALUE!</v>
      </c>
      <c r="AR7" t="e">
        <f t="shared" si="35"/>
        <v>#VALUE!</v>
      </c>
      <c r="AS7" t="e">
        <f t="shared" si="36"/>
        <v>#VALUE!</v>
      </c>
      <c r="AT7" t="e">
        <f t="shared" si="37"/>
        <v>#VALUE!</v>
      </c>
      <c r="AU7" t="e">
        <f t="shared" si="38"/>
        <v>#VALUE!</v>
      </c>
      <c r="AV7" t="e">
        <f t="shared" si="39"/>
        <v>#VALUE!</v>
      </c>
      <c r="AW7" t="e">
        <f t="shared" si="40"/>
        <v>#VALUE!</v>
      </c>
      <c r="AX7" t="e">
        <f t="shared" si="41"/>
        <v>#VALUE!</v>
      </c>
      <c r="AY7" t="e">
        <f t="shared" si="42"/>
        <v>#VALUE!</v>
      </c>
      <c r="AZ7" t="e">
        <f t="shared" si="43"/>
        <v>#VALUE!</v>
      </c>
      <c r="BA7" t="e">
        <f t="shared" si="44"/>
        <v>#VALUE!</v>
      </c>
      <c r="BB7" t="e">
        <f t="shared" si="45"/>
        <v>#VALUE!</v>
      </c>
      <c r="BC7" t="e">
        <f t="shared" si="46"/>
        <v>#VALUE!</v>
      </c>
      <c r="BD7" t="e">
        <f t="shared" si="47"/>
        <v>#VALUE!</v>
      </c>
      <c r="BE7" t="e">
        <f t="shared" si="48"/>
        <v>#VALUE!</v>
      </c>
      <c r="BF7" t="e">
        <f t="shared" si="49"/>
        <v>#VALUE!</v>
      </c>
      <c r="BG7" t="e">
        <f t="shared" si="50"/>
        <v>#VALUE!</v>
      </c>
      <c r="BH7" t="e">
        <f t="shared" si="51"/>
        <v>#VALUE!</v>
      </c>
      <c r="BI7" t="e">
        <f t="shared" si="52"/>
        <v>#VALUE!</v>
      </c>
      <c r="BJ7" t="e">
        <f t="shared" si="53"/>
        <v>#VALUE!</v>
      </c>
      <c r="BK7" t="e">
        <f t="shared" si="54"/>
        <v>#VALUE!</v>
      </c>
      <c r="BL7" t="e">
        <f t="shared" si="55"/>
        <v>#VALUE!</v>
      </c>
      <c r="BM7" t="e">
        <f t="shared" si="56"/>
        <v>#VALUE!</v>
      </c>
      <c r="BN7" t="e">
        <f t="shared" si="57"/>
        <v>#VALUE!</v>
      </c>
      <c r="BO7" t="e">
        <f t="shared" si="58"/>
        <v>#VALUE!</v>
      </c>
      <c r="BP7" t="e">
        <f t="shared" si="59"/>
        <v>#VALUE!</v>
      </c>
      <c r="BQ7" t="e">
        <f t="shared" si="60"/>
        <v>#VALUE!</v>
      </c>
      <c r="BR7" t="e">
        <f t="shared" si="61"/>
        <v>#VALUE!</v>
      </c>
      <c r="BS7" t="e">
        <f t="shared" si="62"/>
        <v>#VALUE!</v>
      </c>
      <c r="BT7" t="e">
        <f t="shared" si="63"/>
        <v>#VALUE!</v>
      </c>
      <c r="BU7" t="e">
        <f t="shared" si="64"/>
        <v>#VALUE!</v>
      </c>
      <c r="BV7" t="e">
        <f t="shared" si="65"/>
        <v>#VALUE!</v>
      </c>
      <c r="BW7" t="e">
        <f t="shared" si="66"/>
        <v>#VALUE!</v>
      </c>
      <c r="BX7" t="e">
        <f t="shared" si="67"/>
        <v>#VALUE!</v>
      </c>
      <c r="BY7" t="e">
        <f t="shared" si="68"/>
        <v>#VALUE!</v>
      </c>
      <c r="BZ7" t="e">
        <f t="shared" si="69"/>
        <v>#VALUE!</v>
      </c>
      <c r="CA7" t="e">
        <f t="shared" si="70"/>
        <v>#VALUE!</v>
      </c>
      <c r="CB7" t="e">
        <f t="shared" si="71"/>
        <v>#VALUE!</v>
      </c>
      <c r="CC7" t="e">
        <f t="shared" si="72"/>
        <v>#VALUE!</v>
      </c>
      <c r="CD7" t="e">
        <f t="shared" si="73"/>
        <v>#VALUE!</v>
      </c>
      <c r="CE7" t="e">
        <f t="shared" si="74"/>
        <v>#VALUE!</v>
      </c>
      <c r="CF7" t="e">
        <f t="shared" si="75"/>
        <v>#VALUE!</v>
      </c>
      <c r="CG7" t="e">
        <f t="shared" si="76"/>
        <v>#VALUE!</v>
      </c>
      <c r="CH7" t="e">
        <f t="shared" si="77"/>
        <v>#VALUE!</v>
      </c>
      <c r="CI7" t="e">
        <f t="shared" si="78"/>
        <v>#VALUE!</v>
      </c>
      <c r="CJ7" t="e">
        <f t="shared" si="79"/>
        <v>#VALUE!</v>
      </c>
      <c r="CK7" t="e">
        <f t="shared" si="80"/>
        <v>#VALUE!</v>
      </c>
      <c r="CL7" t="e">
        <f t="shared" si="81"/>
        <v>#VALUE!</v>
      </c>
      <c r="CM7" t="e">
        <f t="shared" si="82"/>
        <v>#VALUE!</v>
      </c>
      <c r="CN7" t="e">
        <f t="shared" si="83"/>
        <v>#VALUE!</v>
      </c>
      <c r="CO7" t="e">
        <f t="shared" si="84"/>
        <v>#VALUE!</v>
      </c>
      <c r="CP7" t="e">
        <f t="shared" si="85"/>
        <v>#VALUE!</v>
      </c>
      <c r="CQ7" t="e">
        <f t="shared" si="86"/>
        <v>#VALUE!</v>
      </c>
      <c r="CR7" t="e">
        <f t="shared" si="87"/>
        <v>#VALUE!</v>
      </c>
      <c r="CS7" t="e">
        <f t="shared" si="88"/>
        <v>#VALUE!</v>
      </c>
      <c r="CT7" t="e">
        <f t="shared" si="89"/>
        <v>#VALUE!</v>
      </c>
      <c r="CU7" t="e">
        <f t="shared" si="90"/>
        <v>#VALUE!</v>
      </c>
      <c r="CV7" t="e">
        <f t="shared" si="91"/>
        <v>#VALUE!</v>
      </c>
      <c r="CW7" t="e">
        <f t="shared" si="91"/>
        <v>#VALUE!</v>
      </c>
      <c r="CX7" t="e">
        <f t="shared" si="92"/>
        <v>#VALUE!</v>
      </c>
      <c r="CY7" t="e">
        <f t="shared" si="92"/>
        <v>#VALUE!</v>
      </c>
      <c r="CZ7" t="e">
        <f t="shared" si="93"/>
        <v>#VALUE!</v>
      </c>
      <c r="DA7" t="e">
        <f t="shared" si="93"/>
        <v>#VALUE!</v>
      </c>
    </row>
    <row r="8" spans="1:105" x14ac:dyDescent="0.35">
      <c r="A8" t="str">
        <f>Setup!A24</f>
        <v>40 Individual</v>
      </c>
      <c r="B8" t="e">
        <f>INDEX('Required Capacity (Hide)'!$B$5:$C$19,MATCH('Planning Backing (Hide)'!$A8,'Required Capacity (Hide)'!$A$5:$A$19,0),1)</f>
        <v>#VALUE!</v>
      </c>
      <c r="C8" t="e">
        <f>INDEX('Required Capacity (Hide)'!$B$5:$C$19,MATCH('Planning Backing (Hide)'!$A8,'Required Capacity (Hide)'!$A$5:$A$19,0),2)</f>
        <v>#VALUE!</v>
      </c>
      <c r="D8" t="e">
        <f>IF(Planning!D10="",'Planning Backing (Hide)'!B8,Planning!D10)</f>
        <v>#VALUE!</v>
      </c>
      <c r="E8" t="e">
        <f>IF(Planning!E10="",'Planning Backing (Hide)'!C8,Planning!E10)</f>
        <v>#VALUE!</v>
      </c>
      <c r="F8">
        <v>1</v>
      </c>
      <c r="G8">
        <v>1</v>
      </c>
      <c r="I8" s="12">
        <f ca="1">'Required Capacity (Hide)'!E8</f>
        <v>44225</v>
      </c>
      <c r="J8" t="e">
        <f t="shared" si="1"/>
        <v>#VALUE!</v>
      </c>
      <c r="K8" t="e">
        <f t="shared" si="2"/>
        <v>#VALUE!</v>
      </c>
      <c r="L8" t="e">
        <f t="shared" si="3"/>
        <v>#VALUE!</v>
      </c>
      <c r="M8" t="e">
        <f t="shared" si="4"/>
        <v>#VALUE!</v>
      </c>
      <c r="N8" t="e">
        <f t="shared" si="5"/>
        <v>#VALUE!</v>
      </c>
      <c r="O8" t="e">
        <f t="shared" si="6"/>
        <v>#VALUE!</v>
      </c>
      <c r="P8" t="e">
        <f t="shared" si="7"/>
        <v>#VALUE!</v>
      </c>
      <c r="Q8" t="e">
        <f t="shared" si="8"/>
        <v>#VALUE!</v>
      </c>
      <c r="R8" t="e">
        <f t="shared" si="9"/>
        <v>#VALUE!</v>
      </c>
      <c r="S8" t="e">
        <f t="shared" si="10"/>
        <v>#VALUE!</v>
      </c>
      <c r="T8" t="e">
        <f t="shared" si="11"/>
        <v>#VALUE!</v>
      </c>
      <c r="U8" t="e">
        <f t="shared" si="12"/>
        <v>#VALUE!</v>
      </c>
      <c r="V8" t="e">
        <f t="shared" si="13"/>
        <v>#VALUE!</v>
      </c>
      <c r="W8" t="e">
        <f t="shared" si="14"/>
        <v>#VALUE!</v>
      </c>
      <c r="X8" t="e">
        <f t="shared" si="15"/>
        <v>#VALUE!</v>
      </c>
      <c r="Y8" t="e">
        <f t="shared" si="16"/>
        <v>#VALUE!</v>
      </c>
      <c r="Z8" t="e">
        <f t="shared" si="17"/>
        <v>#VALUE!</v>
      </c>
      <c r="AA8" t="e">
        <f t="shared" si="18"/>
        <v>#VALUE!</v>
      </c>
      <c r="AB8" t="e">
        <f t="shared" si="19"/>
        <v>#VALUE!</v>
      </c>
      <c r="AC8" t="e">
        <f t="shared" si="20"/>
        <v>#VALUE!</v>
      </c>
      <c r="AD8" t="e">
        <f t="shared" si="21"/>
        <v>#VALUE!</v>
      </c>
      <c r="AE8" t="e">
        <f t="shared" si="22"/>
        <v>#VALUE!</v>
      </c>
      <c r="AF8" t="e">
        <f t="shared" si="23"/>
        <v>#VALUE!</v>
      </c>
      <c r="AG8" t="e">
        <f t="shared" si="24"/>
        <v>#VALUE!</v>
      </c>
      <c r="AH8" t="e">
        <f t="shared" si="25"/>
        <v>#VALUE!</v>
      </c>
      <c r="AI8" t="e">
        <f t="shared" si="26"/>
        <v>#VALUE!</v>
      </c>
      <c r="AJ8" t="e">
        <f t="shared" si="27"/>
        <v>#VALUE!</v>
      </c>
      <c r="AK8" t="e">
        <f t="shared" si="28"/>
        <v>#VALUE!</v>
      </c>
      <c r="AL8" t="e">
        <f t="shared" si="29"/>
        <v>#VALUE!</v>
      </c>
      <c r="AM8" t="e">
        <f t="shared" si="30"/>
        <v>#VALUE!</v>
      </c>
      <c r="AN8" t="e">
        <f t="shared" si="31"/>
        <v>#VALUE!</v>
      </c>
      <c r="AO8" t="e">
        <f t="shared" si="32"/>
        <v>#VALUE!</v>
      </c>
      <c r="AP8" t="e">
        <f t="shared" si="33"/>
        <v>#VALUE!</v>
      </c>
      <c r="AQ8" t="e">
        <f t="shared" si="34"/>
        <v>#VALUE!</v>
      </c>
      <c r="AR8" t="e">
        <f t="shared" si="35"/>
        <v>#VALUE!</v>
      </c>
      <c r="AS8" t="e">
        <f t="shared" si="36"/>
        <v>#VALUE!</v>
      </c>
      <c r="AT8" t="e">
        <f t="shared" si="37"/>
        <v>#VALUE!</v>
      </c>
      <c r="AU8" t="e">
        <f t="shared" si="38"/>
        <v>#VALUE!</v>
      </c>
      <c r="AV8" t="e">
        <f t="shared" si="39"/>
        <v>#VALUE!</v>
      </c>
      <c r="AW8" t="e">
        <f t="shared" si="40"/>
        <v>#VALUE!</v>
      </c>
      <c r="AX8" t="e">
        <f t="shared" si="41"/>
        <v>#VALUE!</v>
      </c>
      <c r="AY8" t="e">
        <f t="shared" si="42"/>
        <v>#VALUE!</v>
      </c>
      <c r="AZ8" t="e">
        <f t="shared" si="43"/>
        <v>#VALUE!</v>
      </c>
      <c r="BA8" t="e">
        <f t="shared" si="44"/>
        <v>#VALUE!</v>
      </c>
      <c r="BB8" t="e">
        <f t="shared" si="45"/>
        <v>#VALUE!</v>
      </c>
      <c r="BC8" t="e">
        <f t="shared" si="46"/>
        <v>#VALUE!</v>
      </c>
      <c r="BD8" t="e">
        <f t="shared" si="47"/>
        <v>#VALUE!</v>
      </c>
      <c r="BE8" t="e">
        <f t="shared" si="48"/>
        <v>#VALUE!</v>
      </c>
      <c r="BF8" t="e">
        <f t="shared" si="49"/>
        <v>#VALUE!</v>
      </c>
      <c r="BG8" t="e">
        <f t="shared" si="50"/>
        <v>#VALUE!</v>
      </c>
      <c r="BH8" t="e">
        <f t="shared" si="51"/>
        <v>#VALUE!</v>
      </c>
      <c r="BI8" t="e">
        <f t="shared" si="52"/>
        <v>#VALUE!</v>
      </c>
      <c r="BJ8" t="e">
        <f t="shared" si="53"/>
        <v>#VALUE!</v>
      </c>
      <c r="BK8" t="e">
        <f t="shared" si="54"/>
        <v>#VALUE!</v>
      </c>
      <c r="BL8" t="e">
        <f t="shared" si="55"/>
        <v>#VALUE!</v>
      </c>
      <c r="BM8" t="e">
        <f t="shared" si="56"/>
        <v>#VALUE!</v>
      </c>
      <c r="BN8" t="e">
        <f t="shared" si="57"/>
        <v>#VALUE!</v>
      </c>
      <c r="BO8" t="e">
        <f t="shared" si="58"/>
        <v>#VALUE!</v>
      </c>
      <c r="BP8" t="e">
        <f t="shared" si="59"/>
        <v>#VALUE!</v>
      </c>
      <c r="BQ8" t="e">
        <f t="shared" si="60"/>
        <v>#VALUE!</v>
      </c>
      <c r="BR8" t="e">
        <f t="shared" si="61"/>
        <v>#VALUE!</v>
      </c>
      <c r="BS8" t="e">
        <f t="shared" si="62"/>
        <v>#VALUE!</v>
      </c>
      <c r="BT8" t="e">
        <f t="shared" si="63"/>
        <v>#VALUE!</v>
      </c>
      <c r="BU8" t="e">
        <f t="shared" si="64"/>
        <v>#VALUE!</v>
      </c>
      <c r="BV8" t="e">
        <f t="shared" si="65"/>
        <v>#VALUE!</v>
      </c>
      <c r="BW8" t="e">
        <f t="shared" si="66"/>
        <v>#VALUE!</v>
      </c>
      <c r="BX8" t="e">
        <f t="shared" si="67"/>
        <v>#VALUE!</v>
      </c>
      <c r="BY8" t="e">
        <f t="shared" si="68"/>
        <v>#VALUE!</v>
      </c>
      <c r="BZ8" t="e">
        <f t="shared" si="69"/>
        <v>#VALUE!</v>
      </c>
      <c r="CA8" t="e">
        <f t="shared" si="70"/>
        <v>#VALUE!</v>
      </c>
      <c r="CB8" t="e">
        <f t="shared" si="71"/>
        <v>#VALUE!</v>
      </c>
      <c r="CC8" t="e">
        <f t="shared" si="72"/>
        <v>#VALUE!</v>
      </c>
      <c r="CD8" t="e">
        <f t="shared" si="73"/>
        <v>#VALUE!</v>
      </c>
      <c r="CE8" t="e">
        <f t="shared" si="74"/>
        <v>#VALUE!</v>
      </c>
      <c r="CF8" t="e">
        <f t="shared" si="75"/>
        <v>#VALUE!</v>
      </c>
      <c r="CG8" t="e">
        <f t="shared" si="76"/>
        <v>#VALUE!</v>
      </c>
      <c r="CH8" t="e">
        <f t="shared" si="77"/>
        <v>#VALUE!</v>
      </c>
      <c r="CI8" t="e">
        <f t="shared" si="78"/>
        <v>#VALUE!</v>
      </c>
      <c r="CJ8" t="e">
        <f t="shared" si="79"/>
        <v>#VALUE!</v>
      </c>
      <c r="CK8" t="e">
        <f t="shared" si="80"/>
        <v>#VALUE!</v>
      </c>
      <c r="CL8" t="e">
        <f t="shared" si="81"/>
        <v>#VALUE!</v>
      </c>
      <c r="CM8" t="e">
        <f t="shared" si="82"/>
        <v>#VALUE!</v>
      </c>
      <c r="CN8" t="e">
        <f t="shared" si="83"/>
        <v>#VALUE!</v>
      </c>
      <c r="CO8" t="e">
        <f t="shared" si="84"/>
        <v>#VALUE!</v>
      </c>
      <c r="CP8" t="e">
        <f t="shared" si="85"/>
        <v>#VALUE!</v>
      </c>
      <c r="CQ8" t="e">
        <f t="shared" si="86"/>
        <v>#VALUE!</v>
      </c>
      <c r="CR8" t="e">
        <f t="shared" si="87"/>
        <v>#VALUE!</v>
      </c>
      <c r="CS8" t="e">
        <f t="shared" si="88"/>
        <v>#VALUE!</v>
      </c>
      <c r="CT8" t="e">
        <f t="shared" si="89"/>
        <v>#VALUE!</v>
      </c>
      <c r="CU8" t="e">
        <f t="shared" si="90"/>
        <v>#VALUE!</v>
      </c>
      <c r="CV8" t="e">
        <f t="shared" si="91"/>
        <v>#VALUE!</v>
      </c>
      <c r="CW8" t="e">
        <f t="shared" si="91"/>
        <v>#VALUE!</v>
      </c>
      <c r="CX8" t="e">
        <f t="shared" si="92"/>
        <v>#VALUE!</v>
      </c>
      <c r="CY8" t="e">
        <f t="shared" si="92"/>
        <v>#VALUE!</v>
      </c>
      <c r="CZ8" t="e">
        <f t="shared" si="93"/>
        <v>#VALUE!</v>
      </c>
      <c r="DA8" t="e">
        <f t="shared" si="93"/>
        <v>#VALUE!</v>
      </c>
    </row>
    <row r="9" spans="1:105" x14ac:dyDescent="0.35">
      <c r="A9" t="str">
        <f>Setup!A25</f>
        <v>Caseload 6</v>
      </c>
      <c r="B9" t="e">
        <f>INDEX('Required Capacity (Hide)'!$B$5:$C$19,MATCH('Planning Backing (Hide)'!$A9,'Required Capacity (Hide)'!$A$5:$A$19,0),1)</f>
        <v>#VALUE!</v>
      </c>
      <c r="C9" t="e">
        <f>INDEX('Required Capacity (Hide)'!$B$5:$C$19,MATCH('Planning Backing (Hide)'!$A9,'Required Capacity (Hide)'!$A$5:$A$19,0),2)</f>
        <v>#VALUE!</v>
      </c>
      <c r="D9" t="e">
        <f>IF(Planning!D11="",'Planning Backing (Hide)'!B9,Planning!D11)</f>
        <v>#VALUE!</v>
      </c>
      <c r="E9" t="e">
        <f>IF(Planning!E11="",'Planning Backing (Hide)'!C9,Planning!E11)</f>
        <v>#VALUE!</v>
      </c>
      <c r="F9">
        <v>1</v>
      </c>
      <c r="G9">
        <v>1</v>
      </c>
      <c r="I9" s="12">
        <f ca="1">'Required Capacity (Hide)'!E9</f>
        <v>44232</v>
      </c>
      <c r="J9" t="e">
        <f t="shared" si="1"/>
        <v>#VALUE!</v>
      </c>
      <c r="K9" t="e">
        <f t="shared" si="2"/>
        <v>#VALUE!</v>
      </c>
      <c r="L9" t="e">
        <f t="shared" si="3"/>
        <v>#VALUE!</v>
      </c>
      <c r="M9" t="e">
        <f t="shared" si="4"/>
        <v>#VALUE!</v>
      </c>
      <c r="N9" t="e">
        <f t="shared" si="5"/>
        <v>#VALUE!</v>
      </c>
      <c r="O9" t="e">
        <f t="shared" si="6"/>
        <v>#VALUE!</v>
      </c>
      <c r="P9" t="e">
        <f t="shared" si="7"/>
        <v>#VALUE!</v>
      </c>
      <c r="Q9" t="e">
        <f t="shared" si="8"/>
        <v>#VALUE!</v>
      </c>
      <c r="R9" t="e">
        <f t="shared" si="9"/>
        <v>#VALUE!</v>
      </c>
      <c r="S9" t="e">
        <f t="shared" si="10"/>
        <v>#VALUE!</v>
      </c>
      <c r="T9" t="e">
        <f t="shared" si="11"/>
        <v>#VALUE!</v>
      </c>
      <c r="U9" t="e">
        <f t="shared" si="12"/>
        <v>#VALUE!</v>
      </c>
      <c r="V9" t="e">
        <f t="shared" si="13"/>
        <v>#VALUE!</v>
      </c>
      <c r="W9" t="e">
        <f t="shared" si="14"/>
        <v>#VALUE!</v>
      </c>
      <c r="X9" t="e">
        <f t="shared" si="15"/>
        <v>#VALUE!</v>
      </c>
      <c r="Y9" t="e">
        <f t="shared" si="16"/>
        <v>#VALUE!</v>
      </c>
      <c r="Z9" t="e">
        <f t="shared" si="17"/>
        <v>#VALUE!</v>
      </c>
      <c r="AA9" t="e">
        <f t="shared" si="18"/>
        <v>#VALUE!</v>
      </c>
      <c r="AB9" t="e">
        <f t="shared" si="19"/>
        <v>#VALUE!</v>
      </c>
      <c r="AC9" t="e">
        <f t="shared" si="20"/>
        <v>#VALUE!</v>
      </c>
      <c r="AD9" t="e">
        <f t="shared" si="21"/>
        <v>#VALUE!</v>
      </c>
      <c r="AE9" t="e">
        <f t="shared" si="22"/>
        <v>#VALUE!</v>
      </c>
      <c r="AF9" t="e">
        <f t="shared" si="23"/>
        <v>#VALUE!</v>
      </c>
      <c r="AG9" t="e">
        <f t="shared" si="24"/>
        <v>#VALUE!</v>
      </c>
      <c r="AH9" t="e">
        <f t="shared" si="25"/>
        <v>#VALUE!</v>
      </c>
      <c r="AI9" t="e">
        <f t="shared" si="26"/>
        <v>#VALUE!</v>
      </c>
      <c r="AJ9" t="e">
        <f t="shared" si="27"/>
        <v>#VALUE!</v>
      </c>
      <c r="AK9" t="e">
        <f t="shared" si="28"/>
        <v>#VALUE!</v>
      </c>
      <c r="AL9" t="e">
        <f t="shared" si="29"/>
        <v>#VALUE!</v>
      </c>
      <c r="AM9" t="e">
        <f t="shared" si="30"/>
        <v>#VALUE!</v>
      </c>
      <c r="AN9" t="e">
        <f t="shared" si="31"/>
        <v>#VALUE!</v>
      </c>
      <c r="AO9" t="e">
        <f t="shared" si="32"/>
        <v>#VALUE!</v>
      </c>
      <c r="AP9" t="e">
        <f t="shared" si="33"/>
        <v>#VALUE!</v>
      </c>
      <c r="AQ9" t="e">
        <f t="shared" si="34"/>
        <v>#VALUE!</v>
      </c>
      <c r="AR9" t="e">
        <f t="shared" si="35"/>
        <v>#VALUE!</v>
      </c>
      <c r="AS9" t="e">
        <f t="shared" si="36"/>
        <v>#VALUE!</v>
      </c>
      <c r="AT9" t="e">
        <f t="shared" si="37"/>
        <v>#VALUE!</v>
      </c>
      <c r="AU9" t="e">
        <f t="shared" si="38"/>
        <v>#VALUE!</v>
      </c>
      <c r="AV9" t="e">
        <f t="shared" si="39"/>
        <v>#VALUE!</v>
      </c>
      <c r="AW9" t="e">
        <f t="shared" si="40"/>
        <v>#VALUE!</v>
      </c>
      <c r="AX9" t="e">
        <f t="shared" si="41"/>
        <v>#VALUE!</v>
      </c>
      <c r="AY9" t="e">
        <f t="shared" si="42"/>
        <v>#VALUE!</v>
      </c>
      <c r="AZ9" t="e">
        <f t="shared" si="43"/>
        <v>#VALUE!</v>
      </c>
      <c r="BA9" t="e">
        <f t="shared" si="44"/>
        <v>#VALUE!</v>
      </c>
      <c r="BB9" t="e">
        <f t="shared" si="45"/>
        <v>#VALUE!</v>
      </c>
      <c r="BC9" t="e">
        <f t="shared" si="46"/>
        <v>#VALUE!</v>
      </c>
      <c r="BD9" t="e">
        <f t="shared" si="47"/>
        <v>#VALUE!</v>
      </c>
      <c r="BE9" t="e">
        <f t="shared" si="48"/>
        <v>#VALUE!</v>
      </c>
      <c r="BF9" t="e">
        <f t="shared" si="49"/>
        <v>#VALUE!</v>
      </c>
      <c r="BG9" t="e">
        <f t="shared" si="50"/>
        <v>#VALUE!</v>
      </c>
      <c r="BH9" t="e">
        <f t="shared" si="51"/>
        <v>#VALUE!</v>
      </c>
      <c r="BI9" t="e">
        <f t="shared" si="52"/>
        <v>#VALUE!</v>
      </c>
      <c r="BJ9" t="e">
        <f t="shared" si="53"/>
        <v>#VALUE!</v>
      </c>
      <c r="BK9" t="e">
        <f t="shared" si="54"/>
        <v>#VALUE!</v>
      </c>
      <c r="BL9" t="e">
        <f t="shared" si="55"/>
        <v>#VALUE!</v>
      </c>
      <c r="BM9" t="e">
        <f t="shared" si="56"/>
        <v>#VALUE!</v>
      </c>
      <c r="BN9" t="e">
        <f t="shared" si="57"/>
        <v>#VALUE!</v>
      </c>
      <c r="BO9" t="e">
        <f t="shared" si="58"/>
        <v>#VALUE!</v>
      </c>
      <c r="BP9" t="e">
        <f t="shared" si="59"/>
        <v>#VALUE!</v>
      </c>
      <c r="BQ9" t="e">
        <f t="shared" si="60"/>
        <v>#VALUE!</v>
      </c>
      <c r="BR9" t="e">
        <f t="shared" si="61"/>
        <v>#VALUE!</v>
      </c>
      <c r="BS9" t="e">
        <f t="shared" si="62"/>
        <v>#VALUE!</v>
      </c>
      <c r="BT9" t="e">
        <f t="shared" si="63"/>
        <v>#VALUE!</v>
      </c>
      <c r="BU9" t="e">
        <f t="shared" si="64"/>
        <v>#VALUE!</v>
      </c>
      <c r="BV9" t="e">
        <f t="shared" si="65"/>
        <v>#VALUE!</v>
      </c>
      <c r="BW9" t="e">
        <f t="shared" si="66"/>
        <v>#VALUE!</v>
      </c>
      <c r="BX9" t="e">
        <f t="shared" si="67"/>
        <v>#VALUE!</v>
      </c>
      <c r="BY9" t="e">
        <f t="shared" si="68"/>
        <v>#VALUE!</v>
      </c>
      <c r="BZ9" t="e">
        <f t="shared" si="69"/>
        <v>#VALUE!</v>
      </c>
      <c r="CA9" t="e">
        <f t="shared" si="70"/>
        <v>#VALUE!</v>
      </c>
      <c r="CB9" t="e">
        <f t="shared" si="71"/>
        <v>#VALUE!</v>
      </c>
      <c r="CC9" t="e">
        <f t="shared" si="72"/>
        <v>#VALUE!</v>
      </c>
      <c r="CD9" t="e">
        <f t="shared" si="73"/>
        <v>#VALUE!</v>
      </c>
      <c r="CE9" t="e">
        <f t="shared" si="74"/>
        <v>#VALUE!</v>
      </c>
      <c r="CF9" t="e">
        <f t="shared" si="75"/>
        <v>#VALUE!</v>
      </c>
      <c r="CG9" t="e">
        <f t="shared" si="76"/>
        <v>#VALUE!</v>
      </c>
      <c r="CH9" t="e">
        <f t="shared" si="77"/>
        <v>#VALUE!</v>
      </c>
      <c r="CI9" t="e">
        <f t="shared" si="78"/>
        <v>#VALUE!</v>
      </c>
      <c r="CJ9" t="e">
        <f t="shared" si="79"/>
        <v>#VALUE!</v>
      </c>
      <c r="CK9" t="e">
        <f t="shared" si="80"/>
        <v>#VALUE!</v>
      </c>
      <c r="CL9" t="e">
        <f t="shared" si="81"/>
        <v>#VALUE!</v>
      </c>
      <c r="CM9" t="e">
        <f t="shared" si="82"/>
        <v>#VALUE!</v>
      </c>
      <c r="CN9" t="e">
        <f t="shared" si="83"/>
        <v>#VALUE!</v>
      </c>
      <c r="CO9" t="e">
        <f t="shared" si="84"/>
        <v>#VALUE!</v>
      </c>
      <c r="CP9" t="e">
        <f t="shared" si="85"/>
        <v>#VALUE!</v>
      </c>
      <c r="CQ9" t="e">
        <f t="shared" si="86"/>
        <v>#VALUE!</v>
      </c>
      <c r="CR9" t="e">
        <f t="shared" si="87"/>
        <v>#VALUE!</v>
      </c>
      <c r="CS9" t="e">
        <f t="shared" si="88"/>
        <v>#VALUE!</v>
      </c>
      <c r="CT9" t="e">
        <f t="shared" si="89"/>
        <v>#VALUE!</v>
      </c>
      <c r="CU9" t="e">
        <f t="shared" si="90"/>
        <v>#VALUE!</v>
      </c>
      <c r="CV9" t="e">
        <f t="shared" si="91"/>
        <v>#VALUE!</v>
      </c>
      <c r="CW9" t="e">
        <f t="shared" si="91"/>
        <v>#VALUE!</v>
      </c>
      <c r="CX9" t="e">
        <f t="shared" si="92"/>
        <v>#VALUE!</v>
      </c>
      <c r="CY9" t="e">
        <f t="shared" si="92"/>
        <v>#VALUE!</v>
      </c>
      <c r="CZ9" t="e">
        <f t="shared" si="93"/>
        <v>#VALUE!</v>
      </c>
      <c r="DA9" t="e">
        <f t="shared" si="93"/>
        <v>#VALUE!</v>
      </c>
    </row>
    <row r="10" spans="1:105" x14ac:dyDescent="0.35">
      <c r="A10" t="str">
        <f>Setup!A26</f>
        <v>Caseload 7</v>
      </c>
      <c r="B10" t="e">
        <f>INDEX('Required Capacity (Hide)'!$B$5:$C$19,MATCH('Planning Backing (Hide)'!$A10,'Required Capacity (Hide)'!$A$5:$A$19,0),1)</f>
        <v>#VALUE!</v>
      </c>
      <c r="C10" t="e">
        <f>INDEX('Required Capacity (Hide)'!$B$5:$C$19,MATCH('Planning Backing (Hide)'!$A10,'Required Capacity (Hide)'!$A$5:$A$19,0),2)</f>
        <v>#VALUE!</v>
      </c>
      <c r="D10" t="e">
        <f>IF(Planning!D12="",'Planning Backing (Hide)'!B10,Planning!D12)</f>
        <v>#VALUE!</v>
      </c>
      <c r="E10" t="e">
        <f>IF(Planning!E12="",'Planning Backing (Hide)'!C10,Planning!E12)</f>
        <v>#VALUE!</v>
      </c>
      <c r="F10">
        <v>1</v>
      </c>
      <c r="G10">
        <v>1</v>
      </c>
      <c r="I10" s="12">
        <f ca="1">'Required Capacity (Hide)'!E10</f>
        <v>44239</v>
      </c>
      <c r="J10" t="e">
        <f t="shared" si="1"/>
        <v>#VALUE!</v>
      </c>
      <c r="K10" t="e">
        <f t="shared" si="2"/>
        <v>#VALUE!</v>
      </c>
      <c r="L10" t="e">
        <f t="shared" si="3"/>
        <v>#VALUE!</v>
      </c>
      <c r="M10" t="e">
        <f t="shared" si="4"/>
        <v>#VALUE!</v>
      </c>
      <c r="N10" t="e">
        <f t="shared" si="5"/>
        <v>#VALUE!</v>
      </c>
      <c r="O10" t="e">
        <f t="shared" si="6"/>
        <v>#VALUE!</v>
      </c>
      <c r="P10" t="e">
        <f t="shared" si="7"/>
        <v>#VALUE!</v>
      </c>
      <c r="Q10" t="e">
        <f t="shared" si="8"/>
        <v>#VALUE!</v>
      </c>
      <c r="R10" t="e">
        <f t="shared" si="9"/>
        <v>#VALUE!</v>
      </c>
      <c r="S10" t="e">
        <f t="shared" si="10"/>
        <v>#VALUE!</v>
      </c>
      <c r="T10" t="e">
        <f t="shared" si="11"/>
        <v>#VALUE!</v>
      </c>
      <c r="U10" t="e">
        <f t="shared" si="12"/>
        <v>#VALUE!</v>
      </c>
      <c r="V10" t="e">
        <f t="shared" si="13"/>
        <v>#VALUE!</v>
      </c>
      <c r="W10" t="e">
        <f t="shared" si="14"/>
        <v>#VALUE!</v>
      </c>
      <c r="X10" t="e">
        <f t="shared" si="15"/>
        <v>#VALUE!</v>
      </c>
      <c r="Y10" t="e">
        <f t="shared" si="16"/>
        <v>#VALUE!</v>
      </c>
      <c r="Z10" t="e">
        <f t="shared" si="17"/>
        <v>#VALUE!</v>
      </c>
      <c r="AA10" t="e">
        <f t="shared" si="18"/>
        <v>#VALUE!</v>
      </c>
      <c r="AB10" t="e">
        <f t="shared" si="19"/>
        <v>#VALUE!</v>
      </c>
      <c r="AC10" t="e">
        <f t="shared" si="20"/>
        <v>#VALUE!</v>
      </c>
      <c r="AD10" t="e">
        <f t="shared" si="21"/>
        <v>#VALUE!</v>
      </c>
      <c r="AE10" t="e">
        <f t="shared" si="22"/>
        <v>#VALUE!</v>
      </c>
      <c r="AF10" t="e">
        <f t="shared" si="23"/>
        <v>#VALUE!</v>
      </c>
      <c r="AG10" t="e">
        <f t="shared" si="24"/>
        <v>#VALUE!</v>
      </c>
      <c r="AH10" t="e">
        <f t="shared" si="25"/>
        <v>#VALUE!</v>
      </c>
      <c r="AI10" t="e">
        <f t="shared" si="26"/>
        <v>#VALUE!</v>
      </c>
      <c r="AJ10" t="e">
        <f t="shared" si="27"/>
        <v>#VALUE!</v>
      </c>
      <c r="AK10" t="e">
        <f t="shared" si="28"/>
        <v>#VALUE!</v>
      </c>
      <c r="AL10" t="e">
        <f t="shared" si="29"/>
        <v>#VALUE!</v>
      </c>
      <c r="AM10" t="e">
        <f t="shared" si="30"/>
        <v>#VALUE!</v>
      </c>
      <c r="AN10" t="e">
        <f t="shared" si="31"/>
        <v>#VALUE!</v>
      </c>
      <c r="AO10" t="e">
        <f t="shared" si="32"/>
        <v>#VALUE!</v>
      </c>
      <c r="AP10" t="e">
        <f t="shared" si="33"/>
        <v>#VALUE!</v>
      </c>
      <c r="AQ10" t="e">
        <f t="shared" si="34"/>
        <v>#VALUE!</v>
      </c>
      <c r="AR10" t="e">
        <f t="shared" si="35"/>
        <v>#VALUE!</v>
      </c>
      <c r="AS10" t="e">
        <f t="shared" si="36"/>
        <v>#VALUE!</v>
      </c>
      <c r="AT10" t="e">
        <f t="shared" si="37"/>
        <v>#VALUE!</v>
      </c>
      <c r="AU10" t="e">
        <f t="shared" si="38"/>
        <v>#VALUE!</v>
      </c>
      <c r="AV10" t="e">
        <f t="shared" si="39"/>
        <v>#VALUE!</v>
      </c>
      <c r="AW10" t="e">
        <f t="shared" si="40"/>
        <v>#VALUE!</v>
      </c>
      <c r="AX10" t="e">
        <f t="shared" si="41"/>
        <v>#VALUE!</v>
      </c>
      <c r="AY10" t="e">
        <f t="shared" si="42"/>
        <v>#VALUE!</v>
      </c>
      <c r="AZ10" t="e">
        <f t="shared" si="43"/>
        <v>#VALUE!</v>
      </c>
      <c r="BA10" t="e">
        <f t="shared" si="44"/>
        <v>#VALUE!</v>
      </c>
      <c r="BB10" t="e">
        <f t="shared" si="45"/>
        <v>#VALUE!</v>
      </c>
      <c r="BC10" t="e">
        <f t="shared" si="46"/>
        <v>#VALUE!</v>
      </c>
      <c r="BD10" t="e">
        <f t="shared" si="47"/>
        <v>#VALUE!</v>
      </c>
      <c r="BE10" t="e">
        <f t="shared" si="48"/>
        <v>#VALUE!</v>
      </c>
      <c r="BF10" t="e">
        <f t="shared" si="49"/>
        <v>#VALUE!</v>
      </c>
      <c r="BG10" t="e">
        <f t="shared" si="50"/>
        <v>#VALUE!</v>
      </c>
      <c r="BH10" t="e">
        <f t="shared" si="51"/>
        <v>#VALUE!</v>
      </c>
      <c r="BI10" t="e">
        <f t="shared" si="52"/>
        <v>#VALUE!</v>
      </c>
      <c r="BJ10" t="e">
        <f t="shared" si="53"/>
        <v>#VALUE!</v>
      </c>
      <c r="BK10" t="e">
        <f t="shared" si="54"/>
        <v>#VALUE!</v>
      </c>
      <c r="BL10" t="e">
        <f t="shared" si="55"/>
        <v>#VALUE!</v>
      </c>
      <c r="BM10" t="e">
        <f t="shared" si="56"/>
        <v>#VALUE!</v>
      </c>
      <c r="BN10" t="e">
        <f t="shared" si="57"/>
        <v>#VALUE!</v>
      </c>
      <c r="BO10" t="e">
        <f t="shared" si="58"/>
        <v>#VALUE!</v>
      </c>
      <c r="BP10" t="e">
        <f t="shared" si="59"/>
        <v>#VALUE!</v>
      </c>
      <c r="BQ10" t="e">
        <f t="shared" si="60"/>
        <v>#VALUE!</v>
      </c>
      <c r="BR10" t="e">
        <f t="shared" si="61"/>
        <v>#VALUE!</v>
      </c>
      <c r="BS10" t="e">
        <f t="shared" si="62"/>
        <v>#VALUE!</v>
      </c>
      <c r="BT10" t="e">
        <f t="shared" si="63"/>
        <v>#VALUE!</v>
      </c>
      <c r="BU10" t="e">
        <f t="shared" si="64"/>
        <v>#VALUE!</v>
      </c>
      <c r="BV10" t="e">
        <f t="shared" si="65"/>
        <v>#VALUE!</v>
      </c>
      <c r="BW10" t="e">
        <f t="shared" si="66"/>
        <v>#VALUE!</v>
      </c>
      <c r="BX10" t="e">
        <f t="shared" si="67"/>
        <v>#VALUE!</v>
      </c>
      <c r="BY10" t="e">
        <f t="shared" si="68"/>
        <v>#VALUE!</v>
      </c>
      <c r="BZ10" t="e">
        <f t="shared" si="69"/>
        <v>#VALUE!</v>
      </c>
      <c r="CA10" t="e">
        <f t="shared" si="70"/>
        <v>#VALUE!</v>
      </c>
      <c r="CB10" t="e">
        <f t="shared" si="71"/>
        <v>#VALUE!</v>
      </c>
      <c r="CC10" t="e">
        <f t="shared" si="72"/>
        <v>#VALUE!</v>
      </c>
      <c r="CD10" t="e">
        <f t="shared" si="73"/>
        <v>#VALUE!</v>
      </c>
      <c r="CE10" t="e">
        <f t="shared" si="74"/>
        <v>#VALUE!</v>
      </c>
      <c r="CF10" t="e">
        <f t="shared" si="75"/>
        <v>#VALUE!</v>
      </c>
      <c r="CG10" t="e">
        <f t="shared" si="76"/>
        <v>#VALUE!</v>
      </c>
      <c r="CH10" t="e">
        <f t="shared" si="77"/>
        <v>#VALUE!</v>
      </c>
      <c r="CI10" t="e">
        <f t="shared" si="78"/>
        <v>#VALUE!</v>
      </c>
      <c r="CJ10" t="e">
        <f t="shared" si="79"/>
        <v>#VALUE!</v>
      </c>
      <c r="CK10" t="e">
        <f t="shared" si="80"/>
        <v>#VALUE!</v>
      </c>
      <c r="CL10" t="e">
        <f t="shared" si="81"/>
        <v>#VALUE!</v>
      </c>
      <c r="CM10" t="e">
        <f t="shared" si="82"/>
        <v>#VALUE!</v>
      </c>
      <c r="CN10" t="e">
        <f t="shared" si="83"/>
        <v>#VALUE!</v>
      </c>
      <c r="CO10" t="e">
        <f t="shared" si="84"/>
        <v>#VALUE!</v>
      </c>
      <c r="CP10" t="e">
        <f t="shared" si="85"/>
        <v>#VALUE!</v>
      </c>
      <c r="CQ10" t="e">
        <f t="shared" si="86"/>
        <v>#VALUE!</v>
      </c>
      <c r="CR10" t="e">
        <f t="shared" si="87"/>
        <v>#VALUE!</v>
      </c>
      <c r="CS10" t="e">
        <f t="shared" si="88"/>
        <v>#VALUE!</v>
      </c>
      <c r="CT10" t="e">
        <f t="shared" si="89"/>
        <v>#VALUE!</v>
      </c>
      <c r="CU10" t="e">
        <f t="shared" si="90"/>
        <v>#VALUE!</v>
      </c>
      <c r="CV10" t="e">
        <f t="shared" si="91"/>
        <v>#VALUE!</v>
      </c>
      <c r="CW10" t="e">
        <f t="shared" si="91"/>
        <v>#VALUE!</v>
      </c>
      <c r="CX10" t="e">
        <f t="shared" si="92"/>
        <v>#VALUE!</v>
      </c>
      <c r="CY10" t="e">
        <f t="shared" si="92"/>
        <v>#VALUE!</v>
      </c>
      <c r="CZ10" t="e">
        <f t="shared" si="93"/>
        <v>#VALUE!</v>
      </c>
      <c r="DA10" t="e">
        <f t="shared" si="93"/>
        <v>#VALUE!</v>
      </c>
    </row>
    <row r="11" spans="1:105" x14ac:dyDescent="0.35">
      <c r="A11" t="str">
        <f>Setup!A27</f>
        <v>Caseload 8</v>
      </c>
      <c r="B11" t="e">
        <f>INDEX('Required Capacity (Hide)'!$B$5:$C$19,MATCH('Planning Backing (Hide)'!$A11,'Required Capacity (Hide)'!$A$5:$A$19,0),1)</f>
        <v>#VALUE!</v>
      </c>
      <c r="C11" t="e">
        <f>INDEX('Required Capacity (Hide)'!$B$5:$C$19,MATCH('Planning Backing (Hide)'!$A11,'Required Capacity (Hide)'!$A$5:$A$19,0),2)</f>
        <v>#VALUE!</v>
      </c>
      <c r="D11" t="e">
        <f>IF(Planning!D13="",'Planning Backing (Hide)'!B11,Planning!D13)</f>
        <v>#VALUE!</v>
      </c>
      <c r="E11" t="e">
        <f>IF(Planning!E13="",'Planning Backing (Hide)'!C11,Planning!E13)</f>
        <v>#VALUE!</v>
      </c>
      <c r="F11">
        <v>1</v>
      </c>
      <c r="G11">
        <v>1</v>
      </c>
      <c r="I11" s="12">
        <f ca="1">'Required Capacity (Hide)'!E11</f>
        <v>44246</v>
      </c>
      <c r="J11" t="e">
        <f t="shared" si="1"/>
        <v>#VALUE!</v>
      </c>
      <c r="K11" t="e">
        <f t="shared" si="2"/>
        <v>#VALUE!</v>
      </c>
      <c r="L11" t="e">
        <f t="shared" si="3"/>
        <v>#VALUE!</v>
      </c>
      <c r="M11" t="e">
        <f t="shared" si="4"/>
        <v>#VALUE!</v>
      </c>
      <c r="N11" t="e">
        <f t="shared" si="5"/>
        <v>#VALUE!</v>
      </c>
      <c r="O11" t="e">
        <f t="shared" si="6"/>
        <v>#VALUE!</v>
      </c>
      <c r="P11" t="e">
        <f t="shared" si="7"/>
        <v>#VALUE!</v>
      </c>
      <c r="Q11" t="e">
        <f t="shared" si="8"/>
        <v>#VALUE!</v>
      </c>
      <c r="R11" t="e">
        <f t="shared" si="9"/>
        <v>#VALUE!</v>
      </c>
      <c r="S11" t="e">
        <f t="shared" si="10"/>
        <v>#VALUE!</v>
      </c>
      <c r="T11" t="e">
        <f t="shared" si="11"/>
        <v>#VALUE!</v>
      </c>
      <c r="U11" t="e">
        <f t="shared" si="12"/>
        <v>#VALUE!</v>
      </c>
      <c r="V11" t="e">
        <f t="shared" si="13"/>
        <v>#VALUE!</v>
      </c>
      <c r="W11" t="e">
        <f t="shared" si="14"/>
        <v>#VALUE!</v>
      </c>
      <c r="X11" t="e">
        <f t="shared" si="15"/>
        <v>#VALUE!</v>
      </c>
      <c r="Y11" t="e">
        <f t="shared" si="16"/>
        <v>#VALUE!</v>
      </c>
      <c r="Z11" t="e">
        <f t="shared" si="17"/>
        <v>#VALUE!</v>
      </c>
      <c r="AA11" t="e">
        <f t="shared" si="18"/>
        <v>#VALUE!</v>
      </c>
      <c r="AB11" t="e">
        <f t="shared" si="19"/>
        <v>#VALUE!</v>
      </c>
      <c r="AC11" t="e">
        <f t="shared" si="20"/>
        <v>#VALUE!</v>
      </c>
      <c r="AD11" t="e">
        <f t="shared" si="21"/>
        <v>#VALUE!</v>
      </c>
      <c r="AE11" t="e">
        <f t="shared" si="22"/>
        <v>#VALUE!</v>
      </c>
      <c r="AF11" t="e">
        <f t="shared" si="23"/>
        <v>#VALUE!</v>
      </c>
      <c r="AG11" t="e">
        <f t="shared" si="24"/>
        <v>#VALUE!</v>
      </c>
      <c r="AH11" t="e">
        <f t="shared" si="25"/>
        <v>#VALUE!</v>
      </c>
      <c r="AI11" t="e">
        <f t="shared" si="26"/>
        <v>#VALUE!</v>
      </c>
      <c r="AJ11" t="e">
        <f t="shared" si="27"/>
        <v>#VALUE!</v>
      </c>
      <c r="AK11" t="e">
        <f t="shared" si="28"/>
        <v>#VALUE!</v>
      </c>
      <c r="AL11" t="e">
        <f t="shared" si="29"/>
        <v>#VALUE!</v>
      </c>
      <c r="AM11" t="e">
        <f t="shared" si="30"/>
        <v>#VALUE!</v>
      </c>
      <c r="AN11" t="e">
        <f t="shared" si="31"/>
        <v>#VALUE!</v>
      </c>
      <c r="AO11" t="e">
        <f t="shared" si="32"/>
        <v>#VALUE!</v>
      </c>
      <c r="AP11" t="e">
        <f t="shared" si="33"/>
        <v>#VALUE!</v>
      </c>
      <c r="AQ11" t="e">
        <f t="shared" si="34"/>
        <v>#VALUE!</v>
      </c>
      <c r="AR11" t="e">
        <f t="shared" si="35"/>
        <v>#VALUE!</v>
      </c>
      <c r="AS11" t="e">
        <f t="shared" si="36"/>
        <v>#VALUE!</v>
      </c>
      <c r="AT11" t="e">
        <f t="shared" si="37"/>
        <v>#VALUE!</v>
      </c>
      <c r="AU11" t="e">
        <f t="shared" si="38"/>
        <v>#VALUE!</v>
      </c>
      <c r="AV11" t="e">
        <f t="shared" si="39"/>
        <v>#VALUE!</v>
      </c>
      <c r="AW11" t="e">
        <f t="shared" si="40"/>
        <v>#VALUE!</v>
      </c>
      <c r="AX11" t="e">
        <f t="shared" si="41"/>
        <v>#VALUE!</v>
      </c>
      <c r="AY11" t="e">
        <f t="shared" si="42"/>
        <v>#VALUE!</v>
      </c>
      <c r="AZ11" t="e">
        <f t="shared" si="43"/>
        <v>#VALUE!</v>
      </c>
      <c r="BA11" t="e">
        <f t="shared" si="44"/>
        <v>#VALUE!</v>
      </c>
      <c r="BB11" t="e">
        <f t="shared" si="45"/>
        <v>#VALUE!</v>
      </c>
      <c r="BC11" t="e">
        <f t="shared" si="46"/>
        <v>#VALUE!</v>
      </c>
      <c r="BD11" t="e">
        <f t="shared" si="47"/>
        <v>#VALUE!</v>
      </c>
      <c r="BE11" t="e">
        <f t="shared" si="48"/>
        <v>#VALUE!</v>
      </c>
      <c r="BF11" t="e">
        <f t="shared" si="49"/>
        <v>#VALUE!</v>
      </c>
      <c r="BG11" t="e">
        <f t="shared" si="50"/>
        <v>#VALUE!</v>
      </c>
      <c r="BH11" t="e">
        <f t="shared" si="51"/>
        <v>#VALUE!</v>
      </c>
      <c r="BI11" t="e">
        <f t="shared" si="52"/>
        <v>#VALUE!</v>
      </c>
      <c r="BJ11" t="e">
        <f t="shared" si="53"/>
        <v>#VALUE!</v>
      </c>
      <c r="BK11" t="e">
        <f t="shared" si="54"/>
        <v>#VALUE!</v>
      </c>
      <c r="BL11" t="e">
        <f t="shared" si="55"/>
        <v>#VALUE!</v>
      </c>
      <c r="BM11" t="e">
        <f t="shared" si="56"/>
        <v>#VALUE!</v>
      </c>
      <c r="BN11" t="e">
        <f t="shared" si="57"/>
        <v>#VALUE!</v>
      </c>
      <c r="BO11" t="e">
        <f t="shared" si="58"/>
        <v>#VALUE!</v>
      </c>
      <c r="BP11" t="e">
        <f t="shared" si="59"/>
        <v>#VALUE!</v>
      </c>
      <c r="BQ11" t="e">
        <f t="shared" si="60"/>
        <v>#VALUE!</v>
      </c>
      <c r="BR11" t="e">
        <f t="shared" si="61"/>
        <v>#VALUE!</v>
      </c>
      <c r="BS11" t="e">
        <f t="shared" si="62"/>
        <v>#VALUE!</v>
      </c>
      <c r="BT11" t="e">
        <f t="shared" si="63"/>
        <v>#VALUE!</v>
      </c>
      <c r="BU11" t="e">
        <f t="shared" si="64"/>
        <v>#VALUE!</v>
      </c>
      <c r="BV11" t="e">
        <f t="shared" si="65"/>
        <v>#VALUE!</v>
      </c>
      <c r="BW11" t="e">
        <f t="shared" si="66"/>
        <v>#VALUE!</v>
      </c>
      <c r="BX11" t="e">
        <f t="shared" si="67"/>
        <v>#VALUE!</v>
      </c>
      <c r="BY11" t="e">
        <f t="shared" si="68"/>
        <v>#VALUE!</v>
      </c>
      <c r="BZ11" t="e">
        <f t="shared" si="69"/>
        <v>#VALUE!</v>
      </c>
      <c r="CA11" t="e">
        <f t="shared" si="70"/>
        <v>#VALUE!</v>
      </c>
      <c r="CB11" t="e">
        <f t="shared" si="71"/>
        <v>#VALUE!</v>
      </c>
      <c r="CC11" t="e">
        <f t="shared" si="72"/>
        <v>#VALUE!</v>
      </c>
      <c r="CD11" t="e">
        <f t="shared" si="73"/>
        <v>#VALUE!</v>
      </c>
      <c r="CE11" t="e">
        <f t="shared" si="74"/>
        <v>#VALUE!</v>
      </c>
      <c r="CF11" t="e">
        <f t="shared" si="75"/>
        <v>#VALUE!</v>
      </c>
      <c r="CG11" t="e">
        <f t="shared" si="76"/>
        <v>#VALUE!</v>
      </c>
      <c r="CH11" t="e">
        <f t="shared" si="77"/>
        <v>#VALUE!</v>
      </c>
      <c r="CI11" t="e">
        <f t="shared" si="78"/>
        <v>#VALUE!</v>
      </c>
      <c r="CJ11" t="e">
        <f t="shared" si="79"/>
        <v>#VALUE!</v>
      </c>
      <c r="CK11" t="e">
        <f t="shared" si="80"/>
        <v>#VALUE!</v>
      </c>
      <c r="CL11" t="e">
        <f t="shared" si="81"/>
        <v>#VALUE!</v>
      </c>
      <c r="CM11" t="e">
        <f t="shared" si="82"/>
        <v>#VALUE!</v>
      </c>
      <c r="CN11" t="e">
        <f t="shared" si="83"/>
        <v>#VALUE!</v>
      </c>
      <c r="CO11" t="e">
        <f t="shared" si="84"/>
        <v>#VALUE!</v>
      </c>
      <c r="CP11" t="e">
        <f t="shared" si="85"/>
        <v>#VALUE!</v>
      </c>
      <c r="CQ11" t="e">
        <f t="shared" si="86"/>
        <v>#VALUE!</v>
      </c>
      <c r="CR11" t="e">
        <f t="shared" si="87"/>
        <v>#VALUE!</v>
      </c>
      <c r="CS11" t="e">
        <f t="shared" si="88"/>
        <v>#VALUE!</v>
      </c>
      <c r="CT11" t="e">
        <f t="shared" si="89"/>
        <v>#VALUE!</v>
      </c>
      <c r="CU11" t="e">
        <f t="shared" si="90"/>
        <v>#VALUE!</v>
      </c>
      <c r="CV11" t="e">
        <f t="shared" si="91"/>
        <v>#VALUE!</v>
      </c>
      <c r="CW11" t="e">
        <f t="shared" si="91"/>
        <v>#VALUE!</v>
      </c>
      <c r="CX11" t="e">
        <f t="shared" si="92"/>
        <v>#VALUE!</v>
      </c>
      <c r="CY11" t="e">
        <f t="shared" si="92"/>
        <v>#VALUE!</v>
      </c>
      <c r="CZ11" t="e">
        <f t="shared" si="93"/>
        <v>#VALUE!</v>
      </c>
      <c r="DA11" t="e">
        <f t="shared" si="93"/>
        <v>#VALUE!</v>
      </c>
    </row>
    <row r="12" spans="1:105" x14ac:dyDescent="0.35">
      <c r="A12" t="str">
        <f>Setup!A28</f>
        <v>Caseload 9</v>
      </c>
      <c r="B12" t="e">
        <f>INDEX('Required Capacity (Hide)'!$B$5:$C$19,MATCH('Planning Backing (Hide)'!$A12,'Required Capacity (Hide)'!$A$5:$A$19,0),1)</f>
        <v>#VALUE!</v>
      </c>
      <c r="C12" t="e">
        <f>INDEX('Required Capacity (Hide)'!$B$5:$C$19,MATCH('Planning Backing (Hide)'!$A12,'Required Capacity (Hide)'!$A$5:$A$19,0),2)</f>
        <v>#VALUE!</v>
      </c>
      <c r="D12" t="e">
        <f>IF(Planning!D14="",'Planning Backing (Hide)'!B12,Planning!D14)</f>
        <v>#VALUE!</v>
      </c>
      <c r="E12" t="e">
        <f>IF(Planning!E14="",'Planning Backing (Hide)'!C12,Planning!E14)</f>
        <v>#VALUE!</v>
      </c>
      <c r="F12">
        <v>1</v>
      </c>
      <c r="G12">
        <v>1</v>
      </c>
      <c r="I12" s="12">
        <f ca="1">'Required Capacity (Hide)'!E12</f>
        <v>44253</v>
      </c>
      <c r="J12" t="e">
        <f t="shared" si="1"/>
        <v>#VALUE!</v>
      </c>
      <c r="K12" t="e">
        <f t="shared" si="2"/>
        <v>#VALUE!</v>
      </c>
      <c r="L12" t="e">
        <f t="shared" si="3"/>
        <v>#VALUE!</v>
      </c>
      <c r="M12" t="e">
        <f t="shared" si="4"/>
        <v>#VALUE!</v>
      </c>
      <c r="N12" t="e">
        <f t="shared" si="5"/>
        <v>#VALUE!</v>
      </c>
      <c r="O12" t="e">
        <f t="shared" si="6"/>
        <v>#VALUE!</v>
      </c>
      <c r="P12" t="e">
        <f t="shared" si="7"/>
        <v>#VALUE!</v>
      </c>
      <c r="Q12" t="e">
        <f t="shared" si="8"/>
        <v>#VALUE!</v>
      </c>
      <c r="R12" t="e">
        <f t="shared" si="9"/>
        <v>#VALUE!</v>
      </c>
      <c r="S12" t="e">
        <f t="shared" si="10"/>
        <v>#VALUE!</v>
      </c>
      <c r="T12" t="e">
        <f t="shared" si="11"/>
        <v>#VALUE!</v>
      </c>
      <c r="U12" t="e">
        <f t="shared" si="12"/>
        <v>#VALUE!</v>
      </c>
      <c r="V12" t="e">
        <f t="shared" si="13"/>
        <v>#VALUE!</v>
      </c>
      <c r="W12" t="e">
        <f t="shared" si="14"/>
        <v>#VALUE!</v>
      </c>
      <c r="X12" t="e">
        <f t="shared" si="15"/>
        <v>#VALUE!</v>
      </c>
      <c r="Y12" t="e">
        <f t="shared" si="16"/>
        <v>#VALUE!</v>
      </c>
      <c r="Z12" t="e">
        <f t="shared" si="17"/>
        <v>#VALUE!</v>
      </c>
      <c r="AA12" t="e">
        <f t="shared" si="18"/>
        <v>#VALUE!</v>
      </c>
      <c r="AB12" t="e">
        <f t="shared" si="19"/>
        <v>#VALUE!</v>
      </c>
      <c r="AC12" t="e">
        <f t="shared" si="20"/>
        <v>#VALUE!</v>
      </c>
      <c r="AD12" t="e">
        <f t="shared" si="21"/>
        <v>#VALUE!</v>
      </c>
      <c r="AE12" t="e">
        <f t="shared" si="22"/>
        <v>#VALUE!</v>
      </c>
      <c r="AF12" t="e">
        <f t="shared" si="23"/>
        <v>#VALUE!</v>
      </c>
      <c r="AG12" t="e">
        <f t="shared" si="24"/>
        <v>#VALUE!</v>
      </c>
      <c r="AH12" t="e">
        <f t="shared" si="25"/>
        <v>#VALUE!</v>
      </c>
      <c r="AI12" t="e">
        <f t="shared" si="26"/>
        <v>#VALUE!</v>
      </c>
      <c r="AJ12" t="e">
        <f t="shared" si="27"/>
        <v>#VALUE!</v>
      </c>
      <c r="AK12" t="e">
        <f t="shared" si="28"/>
        <v>#VALUE!</v>
      </c>
      <c r="AL12" t="e">
        <f t="shared" si="29"/>
        <v>#VALUE!</v>
      </c>
      <c r="AM12" t="e">
        <f t="shared" si="30"/>
        <v>#VALUE!</v>
      </c>
      <c r="AN12" t="e">
        <f t="shared" si="31"/>
        <v>#VALUE!</v>
      </c>
      <c r="AO12" t="e">
        <f t="shared" si="32"/>
        <v>#VALUE!</v>
      </c>
      <c r="AP12" t="e">
        <f t="shared" si="33"/>
        <v>#VALUE!</v>
      </c>
      <c r="AQ12" t="e">
        <f t="shared" si="34"/>
        <v>#VALUE!</v>
      </c>
      <c r="AR12" t="e">
        <f t="shared" si="35"/>
        <v>#VALUE!</v>
      </c>
      <c r="AS12" t="e">
        <f t="shared" si="36"/>
        <v>#VALUE!</v>
      </c>
      <c r="AT12" t="e">
        <f t="shared" si="37"/>
        <v>#VALUE!</v>
      </c>
      <c r="AU12" t="e">
        <f t="shared" si="38"/>
        <v>#VALUE!</v>
      </c>
      <c r="AV12" t="e">
        <f t="shared" si="39"/>
        <v>#VALUE!</v>
      </c>
      <c r="AW12" t="e">
        <f t="shared" si="40"/>
        <v>#VALUE!</v>
      </c>
      <c r="AX12" t="e">
        <f t="shared" si="41"/>
        <v>#VALUE!</v>
      </c>
      <c r="AY12" t="e">
        <f t="shared" si="42"/>
        <v>#VALUE!</v>
      </c>
      <c r="AZ12" t="e">
        <f t="shared" si="43"/>
        <v>#VALUE!</v>
      </c>
      <c r="BA12" t="e">
        <f t="shared" si="44"/>
        <v>#VALUE!</v>
      </c>
      <c r="BB12" t="e">
        <f t="shared" si="45"/>
        <v>#VALUE!</v>
      </c>
      <c r="BC12" t="e">
        <f t="shared" si="46"/>
        <v>#VALUE!</v>
      </c>
      <c r="BD12" t="e">
        <f t="shared" si="47"/>
        <v>#VALUE!</v>
      </c>
      <c r="BE12" t="e">
        <f t="shared" si="48"/>
        <v>#VALUE!</v>
      </c>
      <c r="BF12" t="e">
        <f t="shared" si="49"/>
        <v>#VALUE!</v>
      </c>
      <c r="BG12" t="e">
        <f t="shared" si="50"/>
        <v>#VALUE!</v>
      </c>
      <c r="BH12" t="e">
        <f t="shared" si="51"/>
        <v>#VALUE!</v>
      </c>
      <c r="BI12" t="e">
        <f t="shared" si="52"/>
        <v>#VALUE!</v>
      </c>
      <c r="BJ12" t="e">
        <f t="shared" si="53"/>
        <v>#VALUE!</v>
      </c>
      <c r="BK12" t="e">
        <f t="shared" si="54"/>
        <v>#VALUE!</v>
      </c>
      <c r="BL12" t="e">
        <f t="shared" si="55"/>
        <v>#VALUE!</v>
      </c>
      <c r="BM12" t="e">
        <f t="shared" si="56"/>
        <v>#VALUE!</v>
      </c>
      <c r="BN12" t="e">
        <f t="shared" si="57"/>
        <v>#VALUE!</v>
      </c>
      <c r="BO12" t="e">
        <f t="shared" si="58"/>
        <v>#VALUE!</v>
      </c>
      <c r="BP12" t="e">
        <f t="shared" si="59"/>
        <v>#VALUE!</v>
      </c>
      <c r="BQ12" t="e">
        <f t="shared" si="60"/>
        <v>#VALUE!</v>
      </c>
      <c r="BR12" t="e">
        <f t="shared" si="61"/>
        <v>#VALUE!</v>
      </c>
      <c r="BS12" t="e">
        <f t="shared" si="62"/>
        <v>#VALUE!</v>
      </c>
      <c r="BT12" t="e">
        <f t="shared" si="63"/>
        <v>#VALUE!</v>
      </c>
      <c r="BU12" t="e">
        <f t="shared" si="64"/>
        <v>#VALUE!</v>
      </c>
      <c r="BV12" t="e">
        <f t="shared" si="65"/>
        <v>#VALUE!</v>
      </c>
      <c r="BW12" t="e">
        <f t="shared" si="66"/>
        <v>#VALUE!</v>
      </c>
      <c r="BX12" t="e">
        <f t="shared" si="67"/>
        <v>#VALUE!</v>
      </c>
      <c r="BY12" t="e">
        <f t="shared" si="68"/>
        <v>#VALUE!</v>
      </c>
      <c r="BZ12" t="e">
        <f t="shared" si="69"/>
        <v>#VALUE!</v>
      </c>
      <c r="CA12" t="e">
        <f t="shared" si="70"/>
        <v>#VALUE!</v>
      </c>
      <c r="CB12" t="e">
        <f t="shared" si="71"/>
        <v>#VALUE!</v>
      </c>
      <c r="CC12" t="e">
        <f t="shared" si="72"/>
        <v>#VALUE!</v>
      </c>
      <c r="CD12" t="e">
        <f t="shared" si="73"/>
        <v>#VALUE!</v>
      </c>
      <c r="CE12" t="e">
        <f t="shared" si="74"/>
        <v>#VALUE!</v>
      </c>
      <c r="CF12" t="e">
        <f t="shared" si="75"/>
        <v>#VALUE!</v>
      </c>
      <c r="CG12" t="e">
        <f t="shared" si="76"/>
        <v>#VALUE!</v>
      </c>
      <c r="CH12" t="e">
        <f t="shared" si="77"/>
        <v>#VALUE!</v>
      </c>
      <c r="CI12" t="e">
        <f t="shared" si="78"/>
        <v>#VALUE!</v>
      </c>
      <c r="CJ12" t="e">
        <f t="shared" si="79"/>
        <v>#VALUE!</v>
      </c>
      <c r="CK12" t="e">
        <f t="shared" si="80"/>
        <v>#VALUE!</v>
      </c>
      <c r="CL12" t="e">
        <f t="shared" si="81"/>
        <v>#VALUE!</v>
      </c>
      <c r="CM12" t="e">
        <f t="shared" si="82"/>
        <v>#VALUE!</v>
      </c>
      <c r="CN12" t="e">
        <f t="shared" si="83"/>
        <v>#VALUE!</v>
      </c>
      <c r="CO12" t="e">
        <f t="shared" si="84"/>
        <v>#VALUE!</v>
      </c>
      <c r="CP12" t="e">
        <f t="shared" si="85"/>
        <v>#VALUE!</v>
      </c>
      <c r="CQ12" t="e">
        <f t="shared" si="86"/>
        <v>#VALUE!</v>
      </c>
      <c r="CR12" t="e">
        <f t="shared" si="87"/>
        <v>#VALUE!</v>
      </c>
      <c r="CS12" t="e">
        <f t="shared" si="88"/>
        <v>#VALUE!</v>
      </c>
      <c r="CT12" t="e">
        <f t="shared" si="89"/>
        <v>#VALUE!</v>
      </c>
      <c r="CU12" t="e">
        <f t="shared" si="90"/>
        <v>#VALUE!</v>
      </c>
      <c r="CV12" t="e">
        <f t="shared" si="91"/>
        <v>#VALUE!</v>
      </c>
      <c r="CW12" t="e">
        <f t="shared" si="91"/>
        <v>#VALUE!</v>
      </c>
      <c r="CX12" t="e">
        <f t="shared" si="92"/>
        <v>#VALUE!</v>
      </c>
      <c r="CY12" t="e">
        <f t="shared" si="92"/>
        <v>#VALUE!</v>
      </c>
      <c r="CZ12" t="e">
        <f t="shared" si="93"/>
        <v>#VALUE!</v>
      </c>
      <c r="DA12" t="e">
        <f t="shared" si="93"/>
        <v>#VALUE!</v>
      </c>
    </row>
    <row r="13" spans="1:105" x14ac:dyDescent="0.35">
      <c r="A13" t="str">
        <f>Setup!A29</f>
        <v>Caseload 10</v>
      </c>
      <c r="B13" t="e">
        <f>INDEX('Required Capacity (Hide)'!$B$5:$C$19,MATCH('Planning Backing (Hide)'!$A13,'Required Capacity (Hide)'!$A$5:$A$19,0),1)</f>
        <v>#VALUE!</v>
      </c>
      <c r="C13" t="e">
        <f>INDEX('Required Capacity (Hide)'!$B$5:$C$19,MATCH('Planning Backing (Hide)'!$A13,'Required Capacity (Hide)'!$A$5:$A$19,0),2)</f>
        <v>#VALUE!</v>
      </c>
      <c r="D13" t="e">
        <f>IF(Planning!D15="",'Planning Backing (Hide)'!B13,Planning!D15)</f>
        <v>#VALUE!</v>
      </c>
      <c r="E13" t="e">
        <f>IF(Planning!E15="",'Planning Backing (Hide)'!C13,Planning!E15)</f>
        <v>#VALUE!</v>
      </c>
      <c r="F13">
        <v>1</v>
      </c>
      <c r="G13">
        <v>1</v>
      </c>
      <c r="I13" s="12">
        <f ca="1">'Required Capacity (Hide)'!E13</f>
        <v>44260</v>
      </c>
      <c r="J13" t="e">
        <f t="shared" si="1"/>
        <v>#VALUE!</v>
      </c>
      <c r="K13" t="e">
        <f t="shared" si="2"/>
        <v>#VALUE!</v>
      </c>
      <c r="L13" t="e">
        <f t="shared" si="3"/>
        <v>#VALUE!</v>
      </c>
      <c r="M13" t="e">
        <f t="shared" si="4"/>
        <v>#VALUE!</v>
      </c>
      <c r="N13" t="e">
        <f t="shared" si="5"/>
        <v>#VALUE!</v>
      </c>
      <c r="O13" t="e">
        <f t="shared" si="6"/>
        <v>#VALUE!</v>
      </c>
      <c r="P13" t="e">
        <f t="shared" si="7"/>
        <v>#VALUE!</v>
      </c>
      <c r="Q13" t="e">
        <f t="shared" si="8"/>
        <v>#VALUE!</v>
      </c>
      <c r="R13" t="e">
        <f t="shared" si="9"/>
        <v>#VALUE!</v>
      </c>
      <c r="S13" t="e">
        <f t="shared" si="10"/>
        <v>#VALUE!</v>
      </c>
      <c r="T13" t="e">
        <f t="shared" si="11"/>
        <v>#VALUE!</v>
      </c>
      <c r="U13" t="e">
        <f t="shared" si="12"/>
        <v>#VALUE!</v>
      </c>
      <c r="V13" t="e">
        <f t="shared" si="13"/>
        <v>#VALUE!</v>
      </c>
      <c r="W13" t="e">
        <f t="shared" si="14"/>
        <v>#VALUE!</v>
      </c>
      <c r="X13" t="e">
        <f t="shared" si="15"/>
        <v>#VALUE!</v>
      </c>
      <c r="Y13" t="e">
        <f t="shared" si="16"/>
        <v>#VALUE!</v>
      </c>
      <c r="Z13" t="e">
        <f t="shared" si="17"/>
        <v>#VALUE!</v>
      </c>
      <c r="AA13" t="e">
        <f t="shared" si="18"/>
        <v>#VALUE!</v>
      </c>
      <c r="AB13" t="e">
        <f t="shared" si="19"/>
        <v>#VALUE!</v>
      </c>
      <c r="AC13" t="e">
        <f t="shared" si="20"/>
        <v>#VALUE!</v>
      </c>
      <c r="AD13" t="e">
        <f t="shared" si="21"/>
        <v>#VALUE!</v>
      </c>
      <c r="AE13" t="e">
        <f t="shared" si="22"/>
        <v>#VALUE!</v>
      </c>
      <c r="AF13" t="e">
        <f t="shared" si="23"/>
        <v>#VALUE!</v>
      </c>
      <c r="AG13" t="e">
        <f t="shared" si="24"/>
        <v>#VALUE!</v>
      </c>
      <c r="AH13" t="e">
        <f t="shared" si="25"/>
        <v>#VALUE!</v>
      </c>
      <c r="AI13" t="e">
        <f t="shared" si="26"/>
        <v>#VALUE!</v>
      </c>
      <c r="AJ13" t="e">
        <f t="shared" si="27"/>
        <v>#VALUE!</v>
      </c>
      <c r="AK13" t="e">
        <f t="shared" si="28"/>
        <v>#VALUE!</v>
      </c>
      <c r="AL13" t="e">
        <f t="shared" si="29"/>
        <v>#VALUE!</v>
      </c>
      <c r="AM13" t="e">
        <f t="shared" si="30"/>
        <v>#VALUE!</v>
      </c>
      <c r="AN13" t="e">
        <f t="shared" si="31"/>
        <v>#VALUE!</v>
      </c>
      <c r="AO13" t="e">
        <f t="shared" si="32"/>
        <v>#VALUE!</v>
      </c>
      <c r="AP13" t="e">
        <f t="shared" si="33"/>
        <v>#VALUE!</v>
      </c>
      <c r="AQ13" t="e">
        <f t="shared" si="34"/>
        <v>#VALUE!</v>
      </c>
      <c r="AR13" t="e">
        <f t="shared" si="35"/>
        <v>#VALUE!</v>
      </c>
      <c r="AS13" t="e">
        <f t="shared" si="36"/>
        <v>#VALUE!</v>
      </c>
      <c r="AT13" t="e">
        <f t="shared" si="37"/>
        <v>#VALUE!</v>
      </c>
      <c r="AU13" t="e">
        <f t="shared" si="38"/>
        <v>#VALUE!</v>
      </c>
      <c r="AV13" t="e">
        <f t="shared" si="39"/>
        <v>#VALUE!</v>
      </c>
      <c r="AW13" t="e">
        <f t="shared" si="40"/>
        <v>#VALUE!</v>
      </c>
      <c r="AX13" t="e">
        <f t="shared" si="41"/>
        <v>#VALUE!</v>
      </c>
      <c r="AY13" t="e">
        <f t="shared" si="42"/>
        <v>#VALUE!</v>
      </c>
      <c r="AZ13" t="e">
        <f t="shared" si="43"/>
        <v>#VALUE!</v>
      </c>
      <c r="BA13" t="e">
        <f t="shared" si="44"/>
        <v>#VALUE!</v>
      </c>
      <c r="BB13" t="e">
        <f t="shared" si="45"/>
        <v>#VALUE!</v>
      </c>
      <c r="BC13" t="e">
        <f t="shared" si="46"/>
        <v>#VALUE!</v>
      </c>
      <c r="BD13" t="e">
        <f t="shared" si="47"/>
        <v>#VALUE!</v>
      </c>
      <c r="BE13" t="e">
        <f t="shared" si="48"/>
        <v>#VALUE!</v>
      </c>
      <c r="BF13" t="e">
        <f t="shared" si="49"/>
        <v>#VALUE!</v>
      </c>
      <c r="BG13" t="e">
        <f t="shared" si="50"/>
        <v>#VALUE!</v>
      </c>
      <c r="BH13" t="e">
        <f t="shared" si="51"/>
        <v>#VALUE!</v>
      </c>
      <c r="BI13" t="e">
        <f t="shared" si="52"/>
        <v>#VALUE!</v>
      </c>
      <c r="BJ13" t="e">
        <f t="shared" si="53"/>
        <v>#VALUE!</v>
      </c>
      <c r="BK13" t="e">
        <f t="shared" si="54"/>
        <v>#VALUE!</v>
      </c>
      <c r="BL13" t="e">
        <f t="shared" si="55"/>
        <v>#VALUE!</v>
      </c>
      <c r="BM13" t="e">
        <f t="shared" si="56"/>
        <v>#VALUE!</v>
      </c>
      <c r="BN13" t="e">
        <f t="shared" si="57"/>
        <v>#VALUE!</v>
      </c>
      <c r="BO13" t="e">
        <f t="shared" si="58"/>
        <v>#VALUE!</v>
      </c>
      <c r="BP13" t="e">
        <f t="shared" si="59"/>
        <v>#VALUE!</v>
      </c>
      <c r="BQ13" t="e">
        <f t="shared" si="60"/>
        <v>#VALUE!</v>
      </c>
      <c r="BR13" t="e">
        <f t="shared" si="61"/>
        <v>#VALUE!</v>
      </c>
      <c r="BS13" t="e">
        <f t="shared" si="62"/>
        <v>#VALUE!</v>
      </c>
      <c r="BT13" t="e">
        <f t="shared" si="63"/>
        <v>#VALUE!</v>
      </c>
      <c r="BU13" t="e">
        <f t="shared" si="64"/>
        <v>#VALUE!</v>
      </c>
      <c r="BV13" t="e">
        <f t="shared" si="65"/>
        <v>#VALUE!</v>
      </c>
      <c r="BW13" t="e">
        <f t="shared" si="66"/>
        <v>#VALUE!</v>
      </c>
      <c r="BX13" t="e">
        <f t="shared" si="67"/>
        <v>#VALUE!</v>
      </c>
      <c r="BY13" t="e">
        <f t="shared" si="68"/>
        <v>#VALUE!</v>
      </c>
      <c r="BZ13" t="e">
        <f t="shared" si="69"/>
        <v>#VALUE!</v>
      </c>
      <c r="CA13" t="e">
        <f t="shared" si="70"/>
        <v>#VALUE!</v>
      </c>
      <c r="CB13" t="e">
        <f t="shared" si="71"/>
        <v>#VALUE!</v>
      </c>
      <c r="CC13" t="e">
        <f t="shared" si="72"/>
        <v>#VALUE!</v>
      </c>
      <c r="CD13" t="e">
        <f t="shared" si="73"/>
        <v>#VALUE!</v>
      </c>
      <c r="CE13" t="e">
        <f t="shared" si="74"/>
        <v>#VALUE!</v>
      </c>
      <c r="CF13" t="e">
        <f t="shared" si="75"/>
        <v>#VALUE!</v>
      </c>
      <c r="CG13" t="e">
        <f t="shared" si="76"/>
        <v>#VALUE!</v>
      </c>
      <c r="CH13" t="e">
        <f t="shared" si="77"/>
        <v>#VALUE!</v>
      </c>
      <c r="CI13" t="e">
        <f t="shared" si="78"/>
        <v>#VALUE!</v>
      </c>
      <c r="CJ13" t="e">
        <f t="shared" si="79"/>
        <v>#VALUE!</v>
      </c>
      <c r="CK13" t="e">
        <f t="shared" si="80"/>
        <v>#VALUE!</v>
      </c>
      <c r="CL13" t="e">
        <f t="shared" si="81"/>
        <v>#VALUE!</v>
      </c>
      <c r="CM13" t="e">
        <f t="shared" si="82"/>
        <v>#VALUE!</v>
      </c>
      <c r="CN13" t="e">
        <f t="shared" si="83"/>
        <v>#VALUE!</v>
      </c>
      <c r="CO13" t="e">
        <f t="shared" si="84"/>
        <v>#VALUE!</v>
      </c>
      <c r="CP13" t="e">
        <f t="shared" si="85"/>
        <v>#VALUE!</v>
      </c>
      <c r="CQ13" t="e">
        <f t="shared" si="86"/>
        <v>#VALUE!</v>
      </c>
      <c r="CR13" t="e">
        <f t="shared" si="87"/>
        <v>#VALUE!</v>
      </c>
      <c r="CS13" t="e">
        <f t="shared" si="88"/>
        <v>#VALUE!</v>
      </c>
      <c r="CT13" t="e">
        <f t="shared" si="89"/>
        <v>#VALUE!</v>
      </c>
      <c r="CU13" t="e">
        <f t="shared" si="90"/>
        <v>#VALUE!</v>
      </c>
      <c r="CV13" t="e">
        <f t="shared" si="91"/>
        <v>#VALUE!</v>
      </c>
      <c r="CW13" t="e">
        <f t="shared" si="91"/>
        <v>#VALUE!</v>
      </c>
      <c r="CX13" t="e">
        <f t="shared" si="92"/>
        <v>#VALUE!</v>
      </c>
      <c r="CY13" t="e">
        <f t="shared" si="92"/>
        <v>#VALUE!</v>
      </c>
      <c r="CZ13" t="e">
        <f t="shared" si="93"/>
        <v>#VALUE!</v>
      </c>
      <c r="DA13" t="e">
        <f t="shared" si="93"/>
        <v>#VALUE!</v>
      </c>
    </row>
    <row r="14" spans="1:105" x14ac:dyDescent="0.35">
      <c r="A14" t="str">
        <f>Setup!A30</f>
        <v>Caseload 11</v>
      </c>
      <c r="B14" t="e">
        <f>INDEX('Required Capacity (Hide)'!$B$5:$C$19,MATCH('Planning Backing (Hide)'!$A14,'Required Capacity (Hide)'!$A$5:$A$19,0),1)</f>
        <v>#VALUE!</v>
      </c>
      <c r="C14" t="e">
        <f>INDEX('Required Capacity (Hide)'!$B$5:$C$19,MATCH('Planning Backing (Hide)'!$A14,'Required Capacity (Hide)'!$A$5:$A$19,0),2)</f>
        <v>#VALUE!</v>
      </c>
      <c r="D14" t="e">
        <f>IF(Planning!D16="",'Planning Backing (Hide)'!B14,Planning!D16)</f>
        <v>#VALUE!</v>
      </c>
      <c r="E14" t="e">
        <f>IF(Planning!E16="",'Planning Backing (Hide)'!C14,Planning!E16)</f>
        <v>#VALUE!</v>
      </c>
      <c r="F14">
        <v>1</v>
      </c>
      <c r="G14">
        <v>1</v>
      </c>
      <c r="I14" s="12">
        <f ca="1">'Required Capacity (Hide)'!E14</f>
        <v>44267</v>
      </c>
      <c r="J14" t="e">
        <f t="shared" si="1"/>
        <v>#VALUE!</v>
      </c>
      <c r="K14" t="e">
        <f t="shared" si="2"/>
        <v>#VALUE!</v>
      </c>
      <c r="L14" t="e">
        <f t="shared" si="3"/>
        <v>#VALUE!</v>
      </c>
      <c r="M14" t="e">
        <f t="shared" si="4"/>
        <v>#VALUE!</v>
      </c>
      <c r="N14" t="e">
        <f t="shared" si="5"/>
        <v>#VALUE!</v>
      </c>
      <c r="O14" t="e">
        <f t="shared" si="6"/>
        <v>#VALUE!</v>
      </c>
      <c r="P14" t="e">
        <f t="shared" si="7"/>
        <v>#VALUE!</v>
      </c>
      <c r="Q14" t="e">
        <f t="shared" si="8"/>
        <v>#VALUE!</v>
      </c>
      <c r="R14" t="e">
        <f t="shared" si="9"/>
        <v>#VALUE!</v>
      </c>
      <c r="S14" t="e">
        <f t="shared" si="10"/>
        <v>#VALUE!</v>
      </c>
      <c r="T14" t="e">
        <f t="shared" si="11"/>
        <v>#VALUE!</v>
      </c>
      <c r="U14" t="e">
        <f t="shared" si="12"/>
        <v>#VALUE!</v>
      </c>
      <c r="V14" t="e">
        <f t="shared" si="13"/>
        <v>#VALUE!</v>
      </c>
      <c r="W14" t="e">
        <f t="shared" si="14"/>
        <v>#VALUE!</v>
      </c>
      <c r="X14" t="e">
        <f t="shared" si="15"/>
        <v>#VALUE!</v>
      </c>
      <c r="Y14" t="e">
        <f t="shared" si="16"/>
        <v>#VALUE!</v>
      </c>
      <c r="Z14" t="e">
        <f t="shared" si="17"/>
        <v>#VALUE!</v>
      </c>
      <c r="AA14" t="e">
        <f t="shared" si="18"/>
        <v>#VALUE!</v>
      </c>
      <c r="AB14" t="e">
        <f t="shared" si="19"/>
        <v>#VALUE!</v>
      </c>
      <c r="AC14" t="e">
        <f t="shared" si="20"/>
        <v>#VALUE!</v>
      </c>
      <c r="AD14" t="e">
        <f t="shared" si="21"/>
        <v>#VALUE!</v>
      </c>
      <c r="AE14" t="e">
        <f t="shared" si="22"/>
        <v>#VALUE!</v>
      </c>
      <c r="AF14" t="e">
        <f t="shared" si="23"/>
        <v>#VALUE!</v>
      </c>
      <c r="AG14" t="e">
        <f t="shared" si="24"/>
        <v>#VALUE!</v>
      </c>
      <c r="AH14" t="e">
        <f t="shared" si="25"/>
        <v>#VALUE!</v>
      </c>
      <c r="AI14" t="e">
        <f t="shared" si="26"/>
        <v>#VALUE!</v>
      </c>
      <c r="AJ14" t="e">
        <f t="shared" si="27"/>
        <v>#VALUE!</v>
      </c>
      <c r="AK14" t="e">
        <f t="shared" si="28"/>
        <v>#VALUE!</v>
      </c>
      <c r="AL14" t="e">
        <f t="shared" si="29"/>
        <v>#VALUE!</v>
      </c>
      <c r="AM14" t="e">
        <f t="shared" si="30"/>
        <v>#VALUE!</v>
      </c>
      <c r="AN14" t="e">
        <f t="shared" si="31"/>
        <v>#VALUE!</v>
      </c>
      <c r="AO14" t="e">
        <f t="shared" si="32"/>
        <v>#VALUE!</v>
      </c>
      <c r="AP14" t="e">
        <f t="shared" si="33"/>
        <v>#VALUE!</v>
      </c>
      <c r="AQ14" t="e">
        <f t="shared" si="34"/>
        <v>#VALUE!</v>
      </c>
      <c r="AR14" t="e">
        <f t="shared" si="35"/>
        <v>#VALUE!</v>
      </c>
      <c r="AS14" t="e">
        <f t="shared" si="36"/>
        <v>#VALUE!</v>
      </c>
      <c r="AT14" t="e">
        <f t="shared" si="37"/>
        <v>#VALUE!</v>
      </c>
      <c r="AU14" t="e">
        <f t="shared" si="38"/>
        <v>#VALUE!</v>
      </c>
      <c r="AV14" t="e">
        <f t="shared" si="39"/>
        <v>#VALUE!</v>
      </c>
      <c r="AW14" t="e">
        <f t="shared" si="40"/>
        <v>#VALUE!</v>
      </c>
      <c r="AX14" t="e">
        <f t="shared" si="41"/>
        <v>#VALUE!</v>
      </c>
      <c r="AY14" t="e">
        <f t="shared" si="42"/>
        <v>#VALUE!</v>
      </c>
      <c r="AZ14" t="e">
        <f t="shared" si="43"/>
        <v>#VALUE!</v>
      </c>
      <c r="BA14" t="e">
        <f t="shared" si="44"/>
        <v>#VALUE!</v>
      </c>
      <c r="BB14" t="e">
        <f t="shared" si="45"/>
        <v>#VALUE!</v>
      </c>
      <c r="BC14" t="e">
        <f t="shared" si="46"/>
        <v>#VALUE!</v>
      </c>
      <c r="BD14" t="e">
        <f t="shared" si="47"/>
        <v>#VALUE!</v>
      </c>
      <c r="BE14" t="e">
        <f t="shared" si="48"/>
        <v>#VALUE!</v>
      </c>
      <c r="BF14" t="e">
        <f t="shared" si="49"/>
        <v>#VALUE!</v>
      </c>
      <c r="BG14" t="e">
        <f t="shared" si="50"/>
        <v>#VALUE!</v>
      </c>
      <c r="BH14" t="e">
        <f t="shared" si="51"/>
        <v>#VALUE!</v>
      </c>
      <c r="BI14" t="e">
        <f t="shared" si="52"/>
        <v>#VALUE!</v>
      </c>
      <c r="BJ14" t="e">
        <f t="shared" si="53"/>
        <v>#VALUE!</v>
      </c>
      <c r="BK14" t="e">
        <f t="shared" si="54"/>
        <v>#VALUE!</v>
      </c>
      <c r="BL14" t="e">
        <f t="shared" si="55"/>
        <v>#VALUE!</v>
      </c>
      <c r="BM14" t="e">
        <f t="shared" si="56"/>
        <v>#VALUE!</v>
      </c>
      <c r="BN14" t="e">
        <f t="shared" si="57"/>
        <v>#VALUE!</v>
      </c>
      <c r="BO14" t="e">
        <f t="shared" si="58"/>
        <v>#VALUE!</v>
      </c>
      <c r="BP14" t="e">
        <f t="shared" si="59"/>
        <v>#VALUE!</v>
      </c>
      <c r="BQ14" t="e">
        <f t="shared" si="60"/>
        <v>#VALUE!</v>
      </c>
      <c r="BR14" t="e">
        <f t="shared" si="61"/>
        <v>#VALUE!</v>
      </c>
      <c r="BS14" t="e">
        <f t="shared" si="62"/>
        <v>#VALUE!</v>
      </c>
      <c r="BT14" t="e">
        <f t="shared" si="63"/>
        <v>#VALUE!</v>
      </c>
      <c r="BU14" t="e">
        <f t="shared" si="64"/>
        <v>#VALUE!</v>
      </c>
      <c r="BV14" t="e">
        <f t="shared" si="65"/>
        <v>#VALUE!</v>
      </c>
      <c r="BW14" t="e">
        <f t="shared" si="66"/>
        <v>#VALUE!</v>
      </c>
      <c r="BX14" t="e">
        <f t="shared" si="67"/>
        <v>#VALUE!</v>
      </c>
      <c r="BY14" t="e">
        <f t="shared" si="68"/>
        <v>#VALUE!</v>
      </c>
      <c r="BZ14" t="e">
        <f t="shared" si="69"/>
        <v>#VALUE!</v>
      </c>
      <c r="CA14" t="e">
        <f t="shared" si="70"/>
        <v>#VALUE!</v>
      </c>
      <c r="CB14" t="e">
        <f t="shared" si="71"/>
        <v>#VALUE!</v>
      </c>
      <c r="CC14" t="e">
        <f t="shared" si="72"/>
        <v>#VALUE!</v>
      </c>
      <c r="CD14" t="e">
        <f t="shared" si="73"/>
        <v>#VALUE!</v>
      </c>
      <c r="CE14" t="e">
        <f t="shared" si="74"/>
        <v>#VALUE!</v>
      </c>
      <c r="CF14" t="e">
        <f t="shared" si="75"/>
        <v>#VALUE!</v>
      </c>
      <c r="CG14" t="e">
        <f t="shared" si="76"/>
        <v>#VALUE!</v>
      </c>
      <c r="CH14" t="e">
        <f t="shared" si="77"/>
        <v>#VALUE!</v>
      </c>
      <c r="CI14" t="e">
        <f t="shared" si="78"/>
        <v>#VALUE!</v>
      </c>
      <c r="CJ14" t="e">
        <f t="shared" si="79"/>
        <v>#VALUE!</v>
      </c>
      <c r="CK14" t="e">
        <f t="shared" si="80"/>
        <v>#VALUE!</v>
      </c>
      <c r="CL14" t="e">
        <f t="shared" si="81"/>
        <v>#VALUE!</v>
      </c>
      <c r="CM14" t="e">
        <f t="shared" si="82"/>
        <v>#VALUE!</v>
      </c>
      <c r="CN14" t="e">
        <f t="shared" si="83"/>
        <v>#VALUE!</v>
      </c>
      <c r="CO14" t="e">
        <f t="shared" si="84"/>
        <v>#VALUE!</v>
      </c>
      <c r="CP14" t="e">
        <f t="shared" si="85"/>
        <v>#VALUE!</v>
      </c>
      <c r="CQ14" t="e">
        <f t="shared" si="86"/>
        <v>#VALUE!</v>
      </c>
      <c r="CR14" t="e">
        <f t="shared" si="87"/>
        <v>#VALUE!</v>
      </c>
      <c r="CS14" t="e">
        <f t="shared" si="88"/>
        <v>#VALUE!</v>
      </c>
      <c r="CT14" t="e">
        <f t="shared" si="89"/>
        <v>#VALUE!</v>
      </c>
      <c r="CU14" t="e">
        <f t="shared" si="90"/>
        <v>#VALUE!</v>
      </c>
      <c r="CV14" t="e">
        <f t="shared" si="91"/>
        <v>#VALUE!</v>
      </c>
      <c r="CW14" t="e">
        <f t="shared" si="91"/>
        <v>#VALUE!</v>
      </c>
      <c r="CX14" t="e">
        <f t="shared" si="92"/>
        <v>#VALUE!</v>
      </c>
      <c r="CY14" t="e">
        <f t="shared" si="92"/>
        <v>#VALUE!</v>
      </c>
      <c r="CZ14" t="e">
        <f t="shared" si="93"/>
        <v>#VALUE!</v>
      </c>
      <c r="DA14" t="e">
        <f t="shared" si="93"/>
        <v>#VALUE!</v>
      </c>
    </row>
    <row r="15" spans="1:105" x14ac:dyDescent="0.35">
      <c r="A15" t="str">
        <f>Setup!A31</f>
        <v>Caseload 12</v>
      </c>
      <c r="B15" t="e">
        <f>INDEX('Required Capacity (Hide)'!$B$5:$C$19,MATCH('Planning Backing (Hide)'!$A15,'Required Capacity (Hide)'!$A$5:$A$19,0),1)</f>
        <v>#VALUE!</v>
      </c>
      <c r="C15" t="e">
        <f>INDEX('Required Capacity (Hide)'!$B$5:$C$19,MATCH('Planning Backing (Hide)'!$A15,'Required Capacity (Hide)'!$A$5:$A$19,0),2)</f>
        <v>#VALUE!</v>
      </c>
      <c r="D15" t="e">
        <f>IF(Planning!D17="",'Planning Backing (Hide)'!B15,Planning!D17)</f>
        <v>#VALUE!</v>
      </c>
      <c r="E15" t="e">
        <f>IF(Planning!E17="",'Planning Backing (Hide)'!C15,Planning!E17)</f>
        <v>#VALUE!</v>
      </c>
      <c r="F15">
        <v>1</v>
      </c>
      <c r="G15">
        <v>1</v>
      </c>
      <c r="I15" s="12">
        <f ca="1">'Required Capacity (Hide)'!E15</f>
        <v>44274</v>
      </c>
      <c r="J15" t="e">
        <f t="shared" si="1"/>
        <v>#VALUE!</v>
      </c>
      <c r="K15" t="e">
        <f t="shared" si="2"/>
        <v>#VALUE!</v>
      </c>
      <c r="L15" t="e">
        <f t="shared" si="3"/>
        <v>#VALUE!</v>
      </c>
      <c r="M15" t="e">
        <f t="shared" si="4"/>
        <v>#VALUE!</v>
      </c>
      <c r="N15" t="e">
        <f t="shared" si="5"/>
        <v>#VALUE!</v>
      </c>
      <c r="O15" t="e">
        <f t="shared" si="6"/>
        <v>#VALUE!</v>
      </c>
      <c r="P15" t="e">
        <f t="shared" si="7"/>
        <v>#VALUE!</v>
      </c>
      <c r="Q15" t="e">
        <f t="shared" si="8"/>
        <v>#VALUE!</v>
      </c>
      <c r="R15" t="e">
        <f t="shared" si="9"/>
        <v>#VALUE!</v>
      </c>
      <c r="S15" t="e">
        <f t="shared" si="10"/>
        <v>#VALUE!</v>
      </c>
      <c r="T15" t="e">
        <f t="shared" si="11"/>
        <v>#VALUE!</v>
      </c>
      <c r="U15" t="e">
        <f t="shared" si="12"/>
        <v>#VALUE!</v>
      </c>
      <c r="V15" t="e">
        <f t="shared" si="13"/>
        <v>#VALUE!</v>
      </c>
      <c r="W15" t="e">
        <f t="shared" si="14"/>
        <v>#VALUE!</v>
      </c>
      <c r="X15" t="e">
        <f t="shared" si="15"/>
        <v>#VALUE!</v>
      </c>
      <c r="Y15" t="e">
        <f t="shared" si="16"/>
        <v>#VALUE!</v>
      </c>
      <c r="Z15" t="e">
        <f t="shared" si="17"/>
        <v>#VALUE!</v>
      </c>
      <c r="AA15" t="e">
        <f t="shared" si="18"/>
        <v>#VALUE!</v>
      </c>
      <c r="AB15" t="e">
        <f t="shared" si="19"/>
        <v>#VALUE!</v>
      </c>
      <c r="AC15" t="e">
        <f t="shared" si="20"/>
        <v>#VALUE!</v>
      </c>
      <c r="AD15" t="e">
        <f t="shared" si="21"/>
        <v>#VALUE!</v>
      </c>
      <c r="AE15" t="e">
        <f t="shared" si="22"/>
        <v>#VALUE!</v>
      </c>
      <c r="AF15" t="e">
        <f t="shared" si="23"/>
        <v>#VALUE!</v>
      </c>
      <c r="AG15" t="e">
        <f t="shared" si="24"/>
        <v>#VALUE!</v>
      </c>
      <c r="AH15" t="e">
        <f t="shared" si="25"/>
        <v>#VALUE!</v>
      </c>
      <c r="AI15" t="e">
        <f t="shared" si="26"/>
        <v>#VALUE!</v>
      </c>
      <c r="AJ15" t="e">
        <f t="shared" si="27"/>
        <v>#VALUE!</v>
      </c>
      <c r="AK15" t="e">
        <f t="shared" si="28"/>
        <v>#VALUE!</v>
      </c>
      <c r="AL15" t="e">
        <f t="shared" si="29"/>
        <v>#VALUE!</v>
      </c>
      <c r="AM15" t="e">
        <f t="shared" si="30"/>
        <v>#VALUE!</v>
      </c>
      <c r="AN15" t="e">
        <f t="shared" si="31"/>
        <v>#VALUE!</v>
      </c>
      <c r="AO15" t="e">
        <f t="shared" si="32"/>
        <v>#VALUE!</v>
      </c>
      <c r="AP15" t="e">
        <f t="shared" si="33"/>
        <v>#VALUE!</v>
      </c>
      <c r="AQ15" t="e">
        <f t="shared" si="34"/>
        <v>#VALUE!</v>
      </c>
      <c r="AR15" t="e">
        <f t="shared" si="35"/>
        <v>#VALUE!</v>
      </c>
      <c r="AS15" t="e">
        <f t="shared" si="36"/>
        <v>#VALUE!</v>
      </c>
      <c r="AT15" t="e">
        <f t="shared" si="37"/>
        <v>#VALUE!</v>
      </c>
      <c r="AU15" t="e">
        <f t="shared" si="38"/>
        <v>#VALUE!</v>
      </c>
      <c r="AV15" t="e">
        <f t="shared" si="39"/>
        <v>#VALUE!</v>
      </c>
      <c r="AW15" t="e">
        <f t="shared" si="40"/>
        <v>#VALUE!</v>
      </c>
      <c r="AX15" t="e">
        <f t="shared" si="41"/>
        <v>#VALUE!</v>
      </c>
      <c r="AY15" t="e">
        <f t="shared" si="42"/>
        <v>#VALUE!</v>
      </c>
      <c r="AZ15" t="e">
        <f t="shared" si="43"/>
        <v>#VALUE!</v>
      </c>
      <c r="BA15" t="e">
        <f t="shared" si="44"/>
        <v>#VALUE!</v>
      </c>
      <c r="BB15" t="e">
        <f t="shared" si="45"/>
        <v>#VALUE!</v>
      </c>
      <c r="BC15" t="e">
        <f t="shared" si="46"/>
        <v>#VALUE!</v>
      </c>
      <c r="BD15" t="e">
        <f t="shared" si="47"/>
        <v>#VALUE!</v>
      </c>
      <c r="BE15" t="e">
        <f t="shared" si="48"/>
        <v>#VALUE!</v>
      </c>
      <c r="BF15" t="e">
        <f t="shared" si="49"/>
        <v>#VALUE!</v>
      </c>
      <c r="BG15" t="e">
        <f t="shared" si="50"/>
        <v>#VALUE!</v>
      </c>
      <c r="BH15" t="e">
        <f t="shared" si="51"/>
        <v>#VALUE!</v>
      </c>
      <c r="BI15" t="e">
        <f t="shared" si="52"/>
        <v>#VALUE!</v>
      </c>
      <c r="BJ15" t="e">
        <f t="shared" si="53"/>
        <v>#VALUE!</v>
      </c>
      <c r="BK15" t="e">
        <f t="shared" si="54"/>
        <v>#VALUE!</v>
      </c>
      <c r="BL15" t="e">
        <f t="shared" si="55"/>
        <v>#VALUE!</v>
      </c>
      <c r="BM15" t="e">
        <f t="shared" si="56"/>
        <v>#VALUE!</v>
      </c>
      <c r="BN15" t="e">
        <f t="shared" si="57"/>
        <v>#VALUE!</v>
      </c>
      <c r="BO15" t="e">
        <f t="shared" si="58"/>
        <v>#VALUE!</v>
      </c>
      <c r="BP15" t="e">
        <f t="shared" si="59"/>
        <v>#VALUE!</v>
      </c>
      <c r="BQ15" t="e">
        <f t="shared" si="60"/>
        <v>#VALUE!</v>
      </c>
      <c r="BR15" t="e">
        <f t="shared" si="61"/>
        <v>#VALUE!</v>
      </c>
      <c r="BS15" t="e">
        <f t="shared" si="62"/>
        <v>#VALUE!</v>
      </c>
      <c r="BT15" t="e">
        <f t="shared" si="63"/>
        <v>#VALUE!</v>
      </c>
      <c r="BU15" t="e">
        <f t="shared" si="64"/>
        <v>#VALUE!</v>
      </c>
      <c r="BV15" t="e">
        <f t="shared" si="65"/>
        <v>#VALUE!</v>
      </c>
      <c r="BW15" t="e">
        <f t="shared" si="66"/>
        <v>#VALUE!</v>
      </c>
      <c r="BX15" t="e">
        <f t="shared" si="67"/>
        <v>#VALUE!</v>
      </c>
      <c r="BY15" t="e">
        <f t="shared" si="68"/>
        <v>#VALUE!</v>
      </c>
      <c r="BZ15" t="e">
        <f t="shared" si="69"/>
        <v>#VALUE!</v>
      </c>
      <c r="CA15" t="e">
        <f t="shared" si="70"/>
        <v>#VALUE!</v>
      </c>
      <c r="CB15" t="e">
        <f t="shared" si="71"/>
        <v>#VALUE!</v>
      </c>
      <c r="CC15" t="e">
        <f t="shared" si="72"/>
        <v>#VALUE!</v>
      </c>
      <c r="CD15" t="e">
        <f t="shared" si="73"/>
        <v>#VALUE!</v>
      </c>
      <c r="CE15" t="e">
        <f t="shared" si="74"/>
        <v>#VALUE!</v>
      </c>
      <c r="CF15" t="e">
        <f t="shared" si="75"/>
        <v>#VALUE!</v>
      </c>
      <c r="CG15" t="e">
        <f t="shared" si="76"/>
        <v>#VALUE!</v>
      </c>
      <c r="CH15" t="e">
        <f t="shared" si="77"/>
        <v>#VALUE!</v>
      </c>
      <c r="CI15" t="e">
        <f t="shared" si="78"/>
        <v>#VALUE!</v>
      </c>
      <c r="CJ15" t="e">
        <f t="shared" si="79"/>
        <v>#VALUE!</v>
      </c>
      <c r="CK15" t="e">
        <f t="shared" si="80"/>
        <v>#VALUE!</v>
      </c>
      <c r="CL15" t="e">
        <f t="shared" si="81"/>
        <v>#VALUE!</v>
      </c>
      <c r="CM15" t="e">
        <f t="shared" si="82"/>
        <v>#VALUE!</v>
      </c>
      <c r="CN15" t="e">
        <f t="shared" si="83"/>
        <v>#VALUE!</v>
      </c>
      <c r="CO15" t="e">
        <f t="shared" si="84"/>
        <v>#VALUE!</v>
      </c>
      <c r="CP15" t="e">
        <f t="shared" si="85"/>
        <v>#VALUE!</v>
      </c>
      <c r="CQ15" t="e">
        <f t="shared" si="86"/>
        <v>#VALUE!</v>
      </c>
      <c r="CR15" t="e">
        <f t="shared" si="87"/>
        <v>#VALUE!</v>
      </c>
      <c r="CS15" t="e">
        <f t="shared" si="88"/>
        <v>#VALUE!</v>
      </c>
      <c r="CT15" t="e">
        <f t="shared" si="89"/>
        <v>#VALUE!</v>
      </c>
      <c r="CU15" t="e">
        <f t="shared" si="90"/>
        <v>#VALUE!</v>
      </c>
      <c r="CV15" t="e">
        <f t="shared" si="91"/>
        <v>#VALUE!</v>
      </c>
      <c r="CW15" t="e">
        <f t="shared" si="91"/>
        <v>#VALUE!</v>
      </c>
      <c r="CX15" t="e">
        <f t="shared" si="92"/>
        <v>#VALUE!</v>
      </c>
      <c r="CY15" t="e">
        <f t="shared" si="92"/>
        <v>#VALUE!</v>
      </c>
      <c r="CZ15" t="e">
        <f t="shared" si="93"/>
        <v>#VALUE!</v>
      </c>
      <c r="DA15" t="e">
        <f t="shared" si="93"/>
        <v>#VALUE!</v>
      </c>
    </row>
    <row r="16" spans="1:105" x14ac:dyDescent="0.35">
      <c r="A16" t="str">
        <f>Setup!A32</f>
        <v>Caseload 13</v>
      </c>
      <c r="B16" t="e">
        <f>INDEX('Required Capacity (Hide)'!$B$5:$C$19,MATCH('Planning Backing (Hide)'!$A16,'Required Capacity (Hide)'!$A$5:$A$19,0),1)</f>
        <v>#VALUE!</v>
      </c>
      <c r="C16" t="e">
        <f>INDEX('Required Capacity (Hide)'!$B$5:$C$19,MATCH('Planning Backing (Hide)'!$A16,'Required Capacity (Hide)'!$A$5:$A$19,0),2)</f>
        <v>#VALUE!</v>
      </c>
      <c r="D16" t="e">
        <f>IF(Planning!D18="",'Planning Backing (Hide)'!B16,Planning!D18)</f>
        <v>#VALUE!</v>
      </c>
      <c r="E16" t="e">
        <f>IF(Planning!E18="",'Planning Backing (Hide)'!C16,Planning!E18)</f>
        <v>#VALUE!</v>
      </c>
      <c r="F16">
        <v>1</v>
      </c>
      <c r="G16">
        <v>1</v>
      </c>
      <c r="I16" s="12">
        <f ca="1">'Required Capacity (Hide)'!E16</f>
        <v>44281</v>
      </c>
      <c r="J16" t="e">
        <f t="shared" si="1"/>
        <v>#VALUE!</v>
      </c>
      <c r="K16" t="e">
        <f t="shared" si="2"/>
        <v>#VALUE!</v>
      </c>
      <c r="L16" t="e">
        <f t="shared" si="3"/>
        <v>#VALUE!</v>
      </c>
      <c r="M16" t="e">
        <f t="shared" si="4"/>
        <v>#VALUE!</v>
      </c>
      <c r="N16" t="e">
        <f t="shared" si="5"/>
        <v>#VALUE!</v>
      </c>
      <c r="O16" t="e">
        <f t="shared" si="6"/>
        <v>#VALUE!</v>
      </c>
      <c r="P16" t="e">
        <f t="shared" si="7"/>
        <v>#VALUE!</v>
      </c>
      <c r="Q16" t="e">
        <f t="shared" si="8"/>
        <v>#VALUE!</v>
      </c>
      <c r="R16" t="e">
        <f t="shared" si="9"/>
        <v>#VALUE!</v>
      </c>
      <c r="S16" t="e">
        <f t="shared" si="10"/>
        <v>#VALUE!</v>
      </c>
      <c r="T16" t="e">
        <f t="shared" si="11"/>
        <v>#VALUE!</v>
      </c>
      <c r="U16" t="e">
        <f t="shared" si="12"/>
        <v>#VALUE!</v>
      </c>
      <c r="V16" t="e">
        <f t="shared" si="13"/>
        <v>#VALUE!</v>
      </c>
      <c r="W16" t="e">
        <f t="shared" si="14"/>
        <v>#VALUE!</v>
      </c>
      <c r="X16" t="e">
        <f t="shared" si="15"/>
        <v>#VALUE!</v>
      </c>
      <c r="Y16" t="e">
        <f t="shared" si="16"/>
        <v>#VALUE!</v>
      </c>
      <c r="Z16" t="e">
        <f t="shared" si="17"/>
        <v>#VALUE!</v>
      </c>
      <c r="AA16" t="e">
        <f t="shared" si="18"/>
        <v>#VALUE!</v>
      </c>
      <c r="AB16" t="e">
        <f t="shared" si="19"/>
        <v>#VALUE!</v>
      </c>
      <c r="AC16" t="e">
        <f t="shared" si="20"/>
        <v>#VALUE!</v>
      </c>
      <c r="AD16" t="e">
        <f t="shared" si="21"/>
        <v>#VALUE!</v>
      </c>
      <c r="AE16" t="e">
        <f t="shared" si="22"/>
        <v>#VALUE!</v>
      </c>
      <c r="AF16" t="e">
        <f t="shared" si="23"/>
        <v>#VALUE!</v>
      </c>
      <c r="AG16" t="e">
        <f t="shared" si="24"/>
        <v>#VALUE!</v>
      </c>
      <c r="AH16" t="e">
        <f t="shared" si="25"/>
        <v>#VALUE!</v>
      </c>
      <c r="AI16" t="e">
        <f t="shared" si="26"/>
        <v>#VALUE!</v>
      </c>
      <c r="AJ16" t="e">
        <f t="shared" si="27"/>
        <v>#VALUE!</v>
      </c>
      <c r="AK16" t="e">
        <f t="shared" si="28"/>
        <v>#VALUE!</v>
      </c>
      <c r="AL16" t="e">
        <f t="shared" si="29"/>
        <v>#VALUE!</v>
      </c>
      <c r="AM16" t="e">
        <f t="shared" si="30"/>
        <v>#VALUE!</v>
      </c>
      <c r="AN16" t="e">
        <f t="shared" si="31"/>
        <v>#VALUE!</v>
      </c>
      <c r="AO16" t="e">
        <f t="shared" si="32"/>
        <v>#VALUE!</v>
      </c>
      <c r="AP16" t="e">
        <f t="shared" si="33"/>
        <v>#VALUE!</v>
      </c>
      <c r="AQ16" t="e">
        <f t="shared" si="34"/>
        <v>#VALUE!</v>
      </c>
      <c r="AR16" t="e">
        <f t="shared" si="35"/>
        <v>#VALUE!</v>
      </c>
      <c r="AS16" t="e">
        <f t="shared" si="36"/>
        <v>#VALUE!</v>
      </c>
      <c r="AT16" t="e">
        <f t="shared" si="37"/>
        <v>#VALUE!</v>
      </c>
      <c r="AU16" t="e">
        <f t="shared" si="38"/>
        <v>#VALUE!</v>
      </c>
      <c r="AV16" t="e">
        <f t="shared" si="39"/>
        <v>#VALUE!</v>
      </c>
      <c r="AW16" t="e">
        <f t="shared" si="40"/>
        <v>#VALUE!</v>
      </c>
      <c r="AX16" t="e">
        <f t="shared" si="41"/>
        <v>#VALUE!</v>
      </c>
      <c r="AY16" t="e">
        <f t="shared" si="42"/>
        <v>#VALUE!</v>
      </c>
      <c r="AZ16" t="e">
        <f t="shared" si="43"/>
        <v>#VALUE!</v>
      </c>
      <c r="BA16" t="e">
        <f t="shared" si="44"/>
        <v>#VALUE!</v>
      </c>
      <c r="BB16" t="e">
        <f t="shared" si="45"/>
        <v>#VALUE!</v>
      </c>
      <c r="BC16" t="e">
        <f t="shared" si="46"/>
        <v>#VALUE!</v>
      </c>
      <c r="BD16" t="e">
        <f t="shared" si="47"/>
        <v>#VALUE!</v>
      </c>
      <c r="BE16" t="e">
        <f t="shared" si="48"/>
        <v>#VALUE!</v>
      </c>
      <c r="BF16" t="e">
        <f t="shared" si="49"/>
        <v>#VALUE!</v>
      </c>
      <c r="BG16" t="e">
        <f t="shared" si="50"/>
        <v>#VALUE!</v>
      </c>
      <c r="BH16" t="e">
        <f t="shared" si="51"/>
        <v>#VALUE!</v>
      </c>
      <c r="BI16" t="e">
        <f t="shared" si="52"/>
        <v>#VALUE!</v>
      </c>
      <c r="BJ16" t="e">
        <f t="shared" si="53"/>
        <v>#VALUE!</v>
      </c>
      <c r="BK16" t="e">
        <f t="shared" si="54"/>
        <v>#VALUE!</v>
      </c>
      <c r="BL16" t="e">
        <f t="shared" si="55"/>
        <v>#VALUE!</v>
      </c>
      <c r="BM16" t="e">
        <f t="shared" si="56"/>
        <v>#VALUE!</v>
      </c>
      <c r="BN16" t="e">
        <f t="shared" si="57"/>
        <v>#VALUE!</v>
      </c>
      <c r="BO16" t="e">
        <f t="shared" si="58"/>
        <v>#VALUE!</v>
      </c>
      <c r="BP16" t="e">
        <f t="shared" si="59"/>
        <v>#VALUE!</v>
      </c>
      <c r="BQ16" t="e">
        <f t="shared" si="60"/>
        <v>#VALUE!</v>
      </c>
      <c r="BR16" t="e">
        <f t="shared" si="61"/>
        <v>#VALUE!</v>
      </c>
      <c r="BS16" t="e">
        <f t="shared" si="62"/>
        <v>#VALUE!</v>
      </c>
      <c r="BT16" t="e">
        <f t="shared" si="63"/>
        <v>#VALUE!</v>
      </c>
      <c r="BU16" t="e">
        <f t="shared" si="64"/>
        <v>#VALUE!</v>
      </c>
      <c r="BV16" t="e">
        <f t="shared" si="65"/>
        <v>#VALUE!</v>
      </c>
      <c r="BW16" t="e">
        <f t="shared" si="66"/>
        <v>#VALUE!</v>
      </c>
      <c r="BX16" t="e">
        <f t="shared" si="67"/>
        <v>#VALUE!</v>
      </c>
      <c r="BY16" t="e">
        <f t="shared" si="68"/>
        <v>#VALUE!</v>
      </c>
      <c r="BZ16" t="e">
        <f t="shared" si="69"/>
        <v>#VALUE!</v>
      </c>
      <c r="CA16" t="e">
        <f t="shared" si="70"/>
        <v>#VALUE!</v>
      </c>
      <c r="CB16" t="e">
        <f t="shared" si="71"/>
        <v>#VALUE!</v>
      </c>
      <c r="CC16" t="e">
        <f t="shared" si="72"/>
        <v>#VALUE!</v>
      </c>
      <c r="CD16" t="e">
        <f t="shared" si="73"/>
        <v>#VALUE!</v>
      </c>
      <c r="CE16" t="e">
        <f t="shared" si="74"/>
        <v>#VALUE!</v>
      </c>
      <c r="CF16" t="e">
        <f t="shared" si="75"/>
        <v>#VALUE!</v>
      </c>
      <c r="CG16" t="e">
        <f t="shared" si="76"/>
        <v>#VALUE!</v>
      </c>
      <c r="CH16" t="e">
        <f t="shared" si="77"/>
        <v>#VALUE!</v>
      </c>
      <c r="CI16" t="e">
        <f t="shared" si="78"/>
        <v>#VALUE!</v>
      </c>
      <c r="CJ16" t="e">
        <f t="shared" si="79"/>
        <v>#VALUE!</v>
      </c>
      <c r="CK16" t="e">
        <f t="shared" si="80"/>
        <v>#VALUE!</v>
      </c>
      <c r="CL16" t="e">
        <f t="shared" si="81"/>
        <v>#VALUE!</v>
      </c>
      <c r="CM16" t="e">
        <f t="shared" si="82"/>
        <v>#VALUE!</v>
      </c>
      <c r="CN16" t="e">
        <f t="shared" si="83"/>
        <v>#VALUE!</v>
      </c>
      <c r="CO16" t="e">
        <f t="shared" si="84"/>
        <v>#VALUE!</v>
      </c>
      <c r="CP16" t="e">
        <f t="shared" si="85"/>
        <v>#VALUE!</v>
      </c>
      <c r="CQ16" t="e">
        <f t="shared" si="86"/>
        <v>#VALUE!</v>
      </c>
      <c r="CR16" t="e">
        <f t="shared" si="87"/>
        <v>#VALUE!</v>
      </c>
      <c r="CS16" t="e">
        <f t="shared" si="88"/>
        <v>#VALUE!</v>
      </c>
      <c r="CT16" t="e">
        <f t="shared" si="89"/>
        <v>#VALUE!</v>
      </c>
      <c r="CU16" t="e">
        <f t="shared" si="90"/>
        <v>#VALUE!</v>
      </c>
      <c r="CV16" t="e">
        <f t="shared" si="91"/>
        <v>#VALUE!</v>
      </c>
      <c r="CW16" t="e">
        <f t="shared" si="91"/>
        <v>#VALUE!</v>
      </c>
      <c r="CX16" t="e">
        <f t="shared" si="92"/>
        <v>#VALUE!</v>
      </c>
      <c r="CY16" t="e">
        <f t="shared" si="92"/>
        <v>#VALUE!</v>
      </c>
      <c r="CZ16" t="e">
        <f t="shared" si="93"/>
        <v>#VALUE!</v>
      </c>
      <c r="DA16" t="e">
        <f t="shared" si="93"/>
        <v>#VALUE!</v>
      </c>
    </row>
    <row r="17" spans="1:105" x14ac:dyDescent="0.35">
      <c r="A17" t="str">
        <f>Setup!A33</f>
        <v>Caseload 14</v>
      </c>
      <c r="B17" t="e">
        <f>INDEX('Required Capacity (Hide)'!$B$5:$C$19,MATCH('Planning Backing (Hide)'!$A17,'Required Capacity (Hide)'!$A$5:$A$19,0),1)</f>
        <v>#VALUE!</v>
      </c>
      <c r="C17" t="e">
        <f>INDEX('Required Capacity (Hide)'!$B$5:$C$19,MATCH('Planning Backing (Hide)'!$A17,'Required Capacity (Hide)'!$A$5:$A$19,0),2)</f>
        <v>#VALUE!</v>
      </c>
      <c r="D17" t="e">
        <f>IF(Planning!D19="",'Planning Backing (Hide)'!B17,Planning!D19)</f>
        <v>#VALUE!</v>
      </c>
      <c r="E17" t="e">
        <f>IF(Planning!E19="",'Planning Backing (Hide)'!C17,Planning!E19)</f>
        <v>#VALUE!</v>
      </c>
      <c r="F17">
        <v>1</v>
      </c>
      <c r="G17">
        <v>1</v>
      </c>
      <c r="I17" s="12">
        <f ca="1">'Required Capacity (Hide)'!E17</f>
        <v>44288</v>
      </c>
      <c r="J17" t="e">
        <f t="shared" si="1"/>
        <v>#VALUE!</v>
      </c>
      <c r="K17" t="e">
        <f t="shared" si="2"/>
        <v>#VALUE!</v>
      </c>
      <c r="L17" t="e">
        <f t="shared" si="3"/>
        <v>#VALUE!</v>
      </c>
      <c r="M17" t="e">
        <f t="shared" si="4"/>
        <v>#VALUE!</v>
      </c>
      <c r="N17" t="e">
        <f t="shared" si="5"/>
        <v>#VALUE!</v>
      </c>
      <c r="O17" t="e">
        <f t="shared" si="6"/>
        <v>#VALUE!</v>
      </c>
      <c r="P17" t="e">
        <f t="shared" si="7"/>
        <v>#VALUE!</v>
      </c>
      <c r="Q17" t="e">
        <f t="shared" si="8"/>
        <v>#VALUE!</v>
      </c>
      <c r="R17" t="e">
        <f t="shared" si="9"/>
        <v>#VALUE!</v>
      </c>
      <c r="S17" t="e">
        <f t="shared" si="10"/>
        <v>#VALUE!</v>
      </c>
      <c r="T17" t="e">
        <f t="shared" si="11"/>
        <v>#VALUE!</v>
      </c>
      <c r="U17" t="e">
        <f t="shared" si="12"/>
        <v>#VALUE!</v>
      </c>
      <c r="V17" t="e">
        <f t="shared" si="13"/>
        <v>#VALUE!</v>
      </c>
      <c r="W17" t="e">
        <f t="shared" si="14"/>
        <v>#VALUE!</v>
      </c>
      <c r="X17" t="e">
        <f t="shared" si="15"/>
        <v>#VALUE!</v>
      </c>
      <c r="Y17" t="e">
        <f t="shared" si="16"/>
        <v>#VALUE!</v>
      </c>
      <c r="Z17" t="e">
        <f t="shared" si="17"/>
        <v>#VALUE!</v>
      </c>
      <c r="AA17" t="e">
        <f t="shared" si="18"/>
        <v>#VALUE!</v>
      </c>
      <c r="AB17" t="e">
        <f t="shared" si="19"/>
        <v>#VALUE!</v>
      </c>
      <c r="AC17" t="e">
        <f t="shared" si="20"/>
        <v>#VALUE!</v>
      </c>
      <c r="AD17" t="e">
        <f t="shared" si="21"/>
        <v>#VALUE!</v>
      </c>
      <c r="AE17" t="e">
        <f t="shared" si="22"/>
        <v>#VALUE!</v>
      </c>
      <c r="AF17" t="e">
        <f t="shared" si="23"/>
        <v>#VALUE!</v>
      </c>
      <c r="AG17" t="e">
        <f t="shared" si="24"/>
        <v>#VALUE!</v>
      </c>
      <c r="AH17" t="e">
        <f t="shared" si="25"/>
        <v>#VALUE!</v>
      </c>
      <c r="AI17" t="e">
        <f t="shared" si="26"/>
        <v>#VALUE!</v>
      </c>
      <c r="AJ17" t="e">
        <f t="shared" si="27"/>
        <v>#VALUE!</v>
      </c>
      <c r="AK17" t="e">
        <f t="shared" si="28"/>
        <v>#VALUE!</v>
      </c>
      <c r="AL17" t="e">
        <f t="shared" si="29"/>
        <v>#VALUE!</v>
      </c>
      <c r="AM17" t="e">
        <f t="shared" si="30"/>
        <v>#VALUE!</v>
      </c>
      <c r="AN17" t="e">
        <f t="shared" si="31"/>
        <v>#VALUE!</v>
      </c>
      <c r="AO17" t="e">
        <f t="shared" si="32"/>
        <v>#VALUE!</v>
      </c>
      <c r="AP17" t="e">
        <f t="shared" si="33"/>
        <v>#VALUE!</v>
      </c>
      <c r="AQ17" t="e">
        <f t="shared" si="34"/>
        <v>#VALUE!</v>
      </c>
      <c r="AR17" t="e">
        <f t="shared" si="35"/>
        <v>#VALUE!</v>
      </c>
      <c r="AS17" t="e">
        <f t="shared" si="36"/>
        <v>#VALUE!</v>
      </c>
      <c r="AT17" t="e">
        <f t="shared" si="37"/>
        <v>#VALUE!</v>
      </c>
      <c r="AU17" t="e">
        <f t="shared" si="38"/>
        <v>#VALUE!</v>
      </c>
      <c r="AV17" t="e">
        <f t="shared" si="39"/>
        <v>#VALUE!</v>
      </c>
      <c r="AW17" t="e">
        <f t="shared" si="40"/>
        <v>#VALUE!</v>
      </c>
      <c r="AX17" t="e">
        <f t="shared" si="41"/>
        <v>#VALUE!</v>
      </c>
      <c r="AY17" t="e">
        <f t="shared" si="42"/>
        <v>#VALUE!</v>
      </c>
      <c r="AZ17" t="e">
        <f t="shared" si="43"/>
        <v>#VALUE!</v>
      </c>
      <c r="BA17" t="e">
        <f t="shared" si="44"/>
        <v>#VALUE!</v>
      </c>
      <c r="BB17" t="e">
        <f t="shared" si="45"/>
        <v>#VALUE!</v>
      </c>
      <c r="BC17" t="e">
        <f t="shared" si="46"/>
        <v>#VALUE!</v>
      </c>
      <c r="BD17" t="e">
        <f t="shared" si="47"/>
        <v>#VALUE!</v>
      </c>
      <c r="BE17" t="e">
        <f t="shared" si="48"/>
        <v>#VALUE!</v>
      </c>
      <c r="BF17" t="e">
        <f t="shared" si="49"/>
        <v>#VALUE!</v>
      </c>
      <c r="BG17" t="e">
        <f t="shared" si="50"/>
        <v>#VALUE!</v>
      </c>
      <c r="BH17" t="e">
        <f t="shared" si="51"/>
        <v>#VALUE!</v>
      </c>
      <c r="BI17" t="e">
        <f t="shared" si="52"/>
        <v>#VALUE!</v>
      </c>
      <c r="BJ17" t="e">
        <f t="shared" si="53"/>
        <v>#VALUE!</v>
      </c>
      <c r="BK17" t="e">
        <f t="shared" si="54"/>
        <v>#VALUE!</v>
      </c>
      <c r="BL17" t="e">
        <f t="shared" si="55"/>
        <v>#VALUE!</v>
      </c>
      <c r="BM17" t="e">
        <f t="shared" si="56"/>
        <v>#VALUE!</v>
      </c>
      <c r="BN17" t="e">
        <f t="shared" si="57"/>
        <v>#VALUE!</v>
      </c>
      <c r="BO17" t="e">
        <f t="shared" si="58"/>
        <v>#VALUE!</v>
      </c>
      <c r="BP17" t="e">
        <f t="shared" si="59"/>
        <v>#VALUE!</v>
      </c>
      <c r="BQ17" t="e">
        <f t="shared" si="60"/>
        <v>#VALUE!</v>
      </c>
      <c r="BR17" t="e">
        <f t="shared" si="61"/>
        <v>#VALUE!</v>
      </c>
      <c r="BS17" t="e">
        <f t="shared" si="62"/>
        <v>#VALUE!</v>
      </c>
      <c r="BT17" t="e">
        <f t="shared" si="63"/>
        <v>#VALUE!</v>
      </c>
      <c r="BU17" t="e">
        <f t="shared" si="64"/>
        <v>#VALUE!</v>
      </c>
      <c r="BV17" t="e">
        <f t="shared" si="65"/>
        <v>#VALUE!</v>
      </c>
      <c r="BW17" t="e">
        <f t="shared" si="66"/>
        <v>#VALUE!</v>
      </c>
      <c r="BX17" t="e">
        <f t="shared" si="67"/>
        <v>#VALUE!</v>
      </c>
      <c r="BY17" t="e">
        <f t="shared" si="68"/>
        <v>#VALUE!</v>
      </c>
      <c r="BZ17" t="e">
        <f t="shared" si="69"/>
        <v>#VALUE!</v>
      </c>
      <c r="CA17" t="e">
        <f t="shared" si="70"/>
        <v>#VALUE!</v>
      </c>
      <c r="CB17" t="e">
        <f t="shared" si="71"/>
        <v>#VALUE!</v>
      </c>
      <c r="CC17" t="e">
        <f t="shared" si="72"/>
        <v>#VALUE!</v>
      </c>
      <c r="CD17" t="e">
        <f t="shared" si="73"/>
        <v>#VALUE!</v>
      </c>
      <c r="CE17" t="e">
        <f t="shared" si="74"/>
        <v>#VALUE!</v>
      </c>
      <c r="CF17" t="e">
        <f t="shared" si="75"/>
        <v>#VALUE!</v>
      </c>
      <c r="CG17" t="e">
        <f t="shared" si="76"/>
        <v>#VALUE!</v>
      </c>
      <c r="CH17" t="e">
        <f t="shared" si="77"/>
        <v>#VALUE!</v>
      </c>
      <c r="CI17" t="e">
        <f t="shared" si="78"/>
        <v>#VALUE!</v>
      </c>
      <c r="CJ17" t="e">
        <f t="shared" si="79"/>
        <v>#VALUE!</v>
      </c>
      <c r="CK17" t="e">
        <f t="shared" si="80"/>
        <v>#VALUE!</v>
      </c>
      <c r="CL17" t="e">
        <f t="shared" si="81"/>
        <v>#VALUE!</v>
      </c>
      <c r="CM17" t="e">
        <f t="shared" si="82"/>
        <v>#VALUE!</v>
      </c>
      <c r="CN17" t="e">
        <f t="shared" si="83"/>
        <v>#VALUE!</v>
      </c>
      <c r="CO17" t="e">
        <f t="shared" si="84"/>
        <v>#VALUE!</v>
      </c>
      <c r="CP17" t="e">
        <f t="shared" si="85"/>
        <v>#VALUE!</v>
      </c>
      <c r="CQ17" t="e">
        <f t="shared" si="86"/>
        <v>#VALUE!</v>
      </c>
      <c r="CR17" t="e">
        <f t="shared" si="87"/>
        <v>#VALUE!</v>
      </c>
      <c r="CS17" t="e">
        <f t="shared" si="88"/>
        <v>#VALUE!</v>
      </c>
      <c r="CT17" t="e">
        <f t="shared" si="89"/>
        <v>#VALUE!</v>
      </c>
      <c r="CU17" t="e">
        <f t="shared" si="90"/>
        <v>#VALUE!</v>
      </c>
      <c r="CV17" t="e">
        <f t="shared" si="91"/>
        <v>#VALUE!</v>
      </c>
      <c r="CW17" t="e">
        <f t="shared" si="91"/>
        <v>#VALUE!</v>
      </c>
      <c r="CX17" t="e">
        <f t="shared" si="92"/>
        <v>#VALUE!</v>
      </c>
      <c r="CY17" t="e">
        <f t="shared" si="92"/>
        <v>#VALUE!</v>
      </c>
      <c r="CZ17" t="e">
        <f t="shared" si="93"/>
        <v>#VALUE!</v>
      </c>
      <c r="DA17" t="e">
        <f t="shared" si="93"/>
        <v>#VALUE!</v>
      </c>
    </row>
    <row r="18" spans="1:105" x14ac:dyDescent="0.35">
      <c r="A18" t="str">
        <f>Setup!A34</f>
        <v>Caseload 15</v>
      </c>
      <c r="B18" t="e">
        <f>INDEX('Required Capacity (Hide)'!$B$5:$C$19,MATCH('Planning Backing (Hide)'!$A18,'Required Capacity (Hide)'!$A$5:$A$19,0),1)</f>
        <v>#VALUE!</v>
      </c>
      <c r="C18" t="e">
        <f>INDEX('Required Capacity (Hide)'!$B$5:$C$19,MATCH('Planning Backing (Hide)'!$A18,'Required Capacity (Hide)'!$A$5:$A$19,0),2)</f>
        <v>#VALUE!</v>
      </c>
      <c r="D18" t="e">
        <f>IF(Planning!D20="",'Planning Backing (Hide)'!B18,Planning!D20)</f>
        <v>#VALUE!</v>
      </c>
      <c r="E18" t="e">
        <f>IF(Planning!E20="",'Planning Backing (Hide)'!C18,Planning!E20)</f>
        <v>#VALUE!</v>
      </c>
      <c r="F18">
        <v>1</v>
      </c>
      <c r="G18">
        <v>1</v>
      </c>
      <c r="I18" s="12">
        <f ca="1">'Required Capacity (Hide)'!E18</f>
        <v>44295</v>
      </c>
      <c r="J18" t="e">
        <f t="shared" si="1"/>
        <v>#VALUE!</v>
      </c>
      <c r="K18" t="e">
        <f t="shared" si="2"/>
        <v>#VALUE!</v>
      </c>
      <c r="L18" t="e">
        <f t="shared" si="3"/>
        <v>#VALUE!</v>
      </c>
      <c r="M18" t="e">
        <f t="shared" si="4"/>
        <v>#VALUE!</v>
      </c>
      <c r="N18" t="e">
        <f t="shared" si="5"/>
        <v>#VALUE!</v>
      </c>
      <c r="O18" t="e">
        <f t="shared" si="6"/>
        <v>#VALUE!</v>
      </c>
      <c r="P18" t="e">
        <f t="shared" si="7"/>
        <v>#VALUE!</v>
      </c>
      <c r="Q18" t="e">
        <f t="shared" si="8"/>
        <v>#VALUE!</v>
      </c>
      <c r="R18" t="e">
        <f t="shared" si="9"/>
        <v>#VALUE!</v>
      </c>
      <c r="S18" t="e">
        <f t="shared" si="10"/>
        <v>#VALUE!</v>
      </c>
      <c r="T18" t="e">
        <f t="shared" si="11"/>
        <v>#VALUE!</v>
      </c>
      <c r="U18" t="e">
        <f t="shared" si="12"/>
        <v>#VALUE!</v>
      </c>
      <c r="V18" t="e">
        <f t="shared" si="13"/>
        <v>#VALUE!</v>
      </c>
      <c r="W18" t="e">
        <f t="shared" si="14"/>
        <v>#VALUE!</v>
      </c>
      <c r="X18" t="e">
        <f t="shared" si="15"/>
        <v>#VALUE!</v>
      </c>
      <c r="Y18" t="e">
        <f t="shared" si="16"/>
        <v>#VALUE!</v>
      </c>
      <c r="Z18" t="e">
        <f t="shared" si="17"/>
        <v>#VALUE!</v>
      </c>
      <c r="AA18" t="e">
        <f t="shared" si="18"/>
        <v>#VALUE!</v>
      </c>
      <c r="AB18" t="e">
        <f t="shared" si="19"/>
        <v>#VALUE!</v>
      </c>
      <c r="AC18" t="e">
        <f t="shared" si="20"/>
        <v>#VALUE!</v>
      </c>
      <c r="AD18" t="e">
        <f t="shared" si="21"/>
        <v>#VALUE!</v>
      </c>
      <c r="AE18" t="e">
        <f t="shared" si="22"/>
        <v>#VALUE!</v>
      </c>
      <c r="AF18" t="e">
        <f t="shared" si="23"/>
        <v>#VALUE!</v>
      </c>
      <c r="AG18" t="e">
        <f t="shared" si="24"/>
        <v>#VALUE!</v>
      </c>
      <c r="AH18" t="e">
        <f t="shared" si="25"/>
        <v>#VALUE!</v>
      </c>
      <c r="AI18" t="e">
        <f t="shared" si="26"/>
        <v>#VALUE!</v>
      </c>
      <c r="AJ18" t="e">
        <f t="shared" si="27"/>
        <v>#VALUE!</v>
      </c>
      <c r="AK18" t="e">
        <f t="shared" si="28"/>
        <v>#VALUE!</v>
      </c>
      <c r="AL18" t="e">
        <f t="shared" si="29"/>
        <v>#VALUE!</v>
      </c>
      <c r="AM18" t="e">
        <f t="shared" si="30"/>
        <v>#VALUE!</v>
      </c>
      <c r="AN18" t="e">
        <f t="shared" si="31"/>
        <v>#VALUE!</v>
      </c>
      <c r="AO18" t="e">
        <f t="shared" si="32"/>
        <v>#VALUE!</v>
      </c>
      <c r="AP18" t="e">
        <f t="shared" si="33"/>
        <v>#VALUE!</v>
      </c>
      <c r="AQ18" t="e">
        <f t="shared" si="34"/>
        <v>#VALUE!</v>
      </c>
      <c r="AR18" t="e">
        <f t="shared" si="35"/>
        <v>#VALUE!</v>
      </c>
      <c r="AS18" t="e">
        <f t="shared" si="36"/>
        <v>#VALUE!</v>
      </c>
      <c r="AT18" t="e">
        <f t="shared" si="37"/>
        <v>#VALUE!</v>
      </c>
      <c r="AU18" t="e">
        <f t="shared" si="38"/>
        <v>#VALUE!</v>
      </c>
      <c r="AV18" t="e">
        <f t="shared" si="39"/>
        <v>#VALUE!</v>
      </c>
      <c r="AW18" t="e">
        <f t="shared" si="40"/>
        <v>#VALUE!</v>
      </c>
      <c r="AX18" t="e">
        <f t="shared" si="41"/>
        <v>#VALUE!</v>
      </c>
      <c r="AY18" t="e">
        <f t="shared" si="42"/>
        <v>#VALUE!</v>
      </c>
      <c r="AZ18" t="e">
        <f t="shared" si="43"/>
        <v>#VALUE!</v>
      </c>
      <c r="BA18" t="e">
        <f t="shared" si="44"/>
        <v>#VALUE!</v>
      </c>
      <c r="BB18" t="e">
        <f t="shared" si="45"/>
        <v>#VALUE!</v>
      </c>
      <c r="BC18" t="e">
        <f t="shared" si="46"/>
        <v>#VALUE!</v>
      </c>
      <c r="BD18" t="e">
        <f t="shared" si="47"/>
        <v>#VALUE!</v>
      </c>
      <c r="BE18" t="e">
        <f t="shared" si="48"/>
        <v>#VALUE!</v>
      </c>
      <c r="BF18" t="e">
        <f t="shared" si="49"/>
        <v>#VALUE!</v>
      </c>
      <c r="BG18" t="e">
        <f t="shared" si="50"/>
        <v>#VALUE!</v>
      </c>
      <c r="BH18" t="e">
        <f t="shared" si="51"/>
        <v>#VALUE!</v>
      </c>
      <c r="BI18" t="e">
        <f t="shared" si="52"/>
        <v>#VALUE!</v>
      </c>
      <c r="BJ18" t="e">
        <f t="shared" si="53"/>
        <v>#VALUE!</v>
      </c>
      <c r="BK18" t="e">
        <f t="shared" si="54"/>
        <v>#VALUE!</v>
      </c>
      <c r="BL18" t="e">
        <f t="shared" si="55"/>
        <v>#VALUE!</v>
      </c>
      <c r="BM18" t="e">
        <f t="shared" si="56"/>
        <v>#VALUE!</v>
      </c>
      <c r="BN18" t="e">
        <f t="shared" si="57"/>
        <v>#VALUE!</v>
      </c>
      <c r="BO18" t="e">
        <f t="shared" si="58"/>
        <v>#VALUE!</v>
      </c>
      <c r="BP18" t="e">
        <f t="shared" si="59"/>
        <v>#VALUE!</v>
      </c>
      <c r="BQ18" t="e">
        <f t="shared" si="60"/>
        <v>#VALUE!</v>
      </c>
      <c r="BR18" t="e">
        <f t="shared" si="61"/>
        <v>#VALUE!</v>
      </c>
      <c r="BS18" t="e">
        <f t="shared" si="62"/>
        <v>#VALUE!</v>
      </c>
      <c r="BT18" t="e">
        <f t="shared" si="63"/>
        <v>#VALUE!</v>
      </c>
      <c r="BU18" t="e">
        <f t="shared" si="64"/>
        <v>#VALUE!</v>
      </c>
      <c r="BV18" t="e">
        <f t="shared" si="65"/>
        <v>#VALUE!</v>
      </c>
      <c r="BW18" t="e">
        <f t="shared" si="66"/>
        <v>#VALUE!</v>
      </c>
      <c r="BX18" t="e">
        <f t="shared" si="67"/>
        <v>#VALUE!</v>
      </c>
      <c r="BY18" t="e">
        <f t="shared" si="68"/>
        <v>#VALUE!</v>
      </c>
      <c r="BZ18" t="e">
        <f t="shared" si="69"/>
        <v>#VALUE!</v>
      </c>
      <c r="CA18" t="e">
        <f t="shared" si="70"/>
        <v>#VALUE!</v>
      </c>
      <c r="CB18" t="e">
        <f t="shared" si="71"/>
        <v>#VALUE!</v>
      </c>
      <c r="CC18" t="e">
        <f t="shared" si="72"/>
        <v>#VALUE!</v>
      </c>
      <c r="CD18" t="e">
        <f t="shared" si="73"/>
        <v>#VALUE!</v>
      </c>
      <c r="CE18" t="e">
        <f t="shared" si="74"/>
        <v>#VALUE!</v>
      </c>
      <c r="CF18" t="e">
        <f t="shared" si="75"/>
        <v>#VALUE!</v>
      </c>
      <c r="CG18" t="e">
        <f t="shared" si="76"/>
        <v>#VALUE!</v>
      </c>
      <c r="CH18" t="e">
        <f t="shared" si="77"/>
        <v>#VALUE!</v>
      </c>
      <c r="CI18" t="e">
        <f t="shared" si="78"/>
        <v>#VALUE!</v>
      </c>
      <c r="CJ18" t="e">
        <f t="shared" si="79"/>
        <v>#VALUE!</v>
      </c>
      <c r="CK18" t="e">
        <f t="shared" si="80"/>
        <v>#VALUE!</v>
      </c>
      <c r="CL18" t="e">
        <f t="shared" si="81"/>
        <v>#VALUE!</v>
      </c>
      <c r="CM18" t="e">
        <f t="shared" si="82"/>
        <v>#VALUE!</v>
      </c>
      <c r="CN18" t="e">
        <f t="shared" si="83"/>
        <v>#VALUE!</v>
      </c>
      <c r="CO18" t="e">
        <f t="shared" si="84"/>
        <v>#VALUE!</v>
      </c>
      <c r="CP18" t="e">
        <f t="shared" si="85"/>
        <v>#VALUE!</v>
      </c>
      <c r="CQ18" t="e">
        <f t="shared" si="86"/>
        <v>#VALUE!</v>
      </c>
      <c r="CR18" t="e">
        <f t="shared" si="87"/>
        <v>#VALUE!</v>
      </c>
      <c r="CS18" t="e">
        <f t="shared" si="88"/>
        <v>#VALUE!</v>
      </c>
      <c r="CT18" t="e">
        <f t="shared" si="89"/>
        <v>#VALUE!</v>
      </c>
      <c r="CU18" t="e">
        <f t="shared" si="90"/>
        <v>#VALUE!</v>
      </c>
      <c r="CV18" t="e">
        <f t="shared" si="91"/>
        <v>#VALUE!</v>
      </c>
      <c r="CW18" t="e">
        <f t="shared" si="91"/>
        <v>#VALUE!</v>
      </c>
      <c r="CX18" t="e">
        <f t="shared" si="92"/>
        <v>#VALUE!</v>
      </c>
      <c r="CY18" t="e">
        <f t="shared" si="92"/>
        <v>#VALUE!</v>
      </c>
      <c r="CZ18" t="e">
        <f t="shared" si="93"/>
        <v>#VALUE!</v>
      </c>
      <c r="DA18" t="e">
        <f t="shared" si="93"/>
        <v>#VALUE!</v>
      </c>
    </row>
    <row r="19" spans="1:105" x14ac:dyDescent="0.35">
      <c r="I19" s="12">
        <f ca="1">'Required Capacity (Hide)'!E19</f>
        <v>44302</v>
      </c>
      <c r="J19" t="e">
        <f t="shared" si="1"/>
        <v>#VALUE!</v>
      </c>
      <c r="K19" t="e">
        <f t="shared" si="2"/>
        <v>#VALUE!</v>
      </c>
      <c r="L19" t="e">
        <f t="shared" si="3"/>
        <v>#VALUE!</v>
      </c>
      <c r="M19" t="e">
        <f t="shared" si="4"/>
        <v>#VALUE!</v>
      </c>
      <c r="N19" t="e">
        <f t="shared" si="5"/>
        <v>#VALUE!</v>
      </c>
      <c r="O19" t="e">
        <f t="shared" si="6"/>
        <v>#VALUE!</v>
      </c>
      <c r="P19" t="e">
        <f t="shared" si="7"/>
        <v>#VALUE!</v>
      </c>
      <c r="Q19" t="e">
        <f t="shared" si="8"/>
        <v>#VALUE!</v>
      </c>
      <c r="R19" t="e">
        <f t="shared" si="9"/>
        <v>#VALUE!</v>
      </c>
      <c r="S19" t="e">
        <f t="shared" si="10"/>
        <v>#VALUE!</v>
      </c>
      <c r="T19" t="e">
        <f t="shared" si="11"/>
        <v>#VALUE!</v>
      </c>
      <c r="U19" t="e">
        <f t="shared" si="12"/>
        <v>#VALUE!</v>
      </c>
      <c r="V19" t="e">
        <f t="shared" si="13"/>
        <v>#VALUE!</v>
      </c>
      <c r="W19" t="e">
        <f t="shared" si="14"/>
        <v>#VALUE!</v>
      </c>
      <c r="X19" t="e">
        <f t="shared" si="15"/>
        <v>#VALUE!</v>
      </c>
      <c r="Y19" t="e">
        <f t="shared" si="16"/>
        <v>#VALUE!</v>
      </c>
      <c r="Z19" t="e">
        <f t="shared" si="17"/>
        <v>#VALUE!</v>
      </c>
      <c r="AA19" t="e">
        <f t="shared" si="18"/>
        <v>#VALUE!</v>
      </c>
      <c r="AB19" t="e">
        <f t="shared" si="19"/>
        <v>#VALUE!</v>
      </c>
      <c r="AC19" t="e">
        <f t="shared" si="20"/>
        <v>#VALUE!</v>
      </c>
      <c r="AD19" t="e">
        <f t="shared" si="21"/>
        <v>#VALUE!</v>
      </c>
      <c r="AE19" t="e">
        <f t="shared" si="22"/>
        <v>#VALUE!</v>
      </c>
      <c r="AF19" t="e">
        <f t="shared" si="23"/>
        <v>#VALUE!</v>
      </c>
      <c r="AG19" t="e">
        <f t="shared" si="24"/>
        <v>#VALUE!</v>
      </c>
      <c r="AH19" t="e">
        <f t="shared" si="25"/>
        <v>#VALUE!</v>
      </c>
      <c r="AI19" t="e">
        <f t="shared" si="26"/>
        <v>#VALUE!</v>
      </c>
      <c r="AJ19" t="e">
        <f t="shared" si="27"/>
        <v>#VALUE!</v>
      </c>
      <c r="AK19" t="e">
        <f t="shared" si="28"/>
        <v>#VALUE!</v>
      </c>
      <c r="AL19" t="e">
        <f t="shared" si="29"/>
        <v>#VALUE!</v>
      </c>
      <c r="AM19" t="e">
        <f t="shared" si="30"/>
        <v>#VALUE!</v>
      </c>
      <c r="AN19" t="e">
        <f t="shared" si="31"/>
        <v>#VALUE!</v>
      </c>
      <c r="AO19" t="e">
        <f t="shared" si="32"/>
        <v>#VALUE!</v>
      </c>
      <c r="AP19" t="e">
        <f t="shared" si="33"/>
        <v>#VALUE!</v>
      </c>
      <c r="AQ19" t="e">
        <f t="shared" si="34"/>
        <v>#VALUE!</v>
      </c>
      <c r="AR19" t="e">
        <f t="shared" si="35"/>
        <v>#VALUE!</v>
      </c>
      <c r="AS19" t="e">
        <f t="shared" si="36"/>
        <v>#VALUE!</v>
      </c>
      <c r="AT19" t="e">
        <f t="shared" si="37"/>
        <v>#VALUE!</v>
      </c>
      <c r="AU19" t="e">
        <f t="shared" si="38"/>
        <v>#VALUE!</v>
      </c>
      <c r="AV19" t="e">
        <f t="shared" si="39"/>
        <v>#VALUE!</v>
      </c>
      <c r="AW19" t="e">
        <f t="shared" si="40"/>
        <v>#VALUE!</v>
      </c>
      <c r="AX19" t="e">
        <f t="shared" si="41"/>
        <v>#VALUE!</v>
      </c>
      <c r="AY19" t="e">
        <f t="shared" si="42"/>
        <v>#VALUE!</v>
      </c>
      <c r="AZ19" t="e">
        <f t="shared" si="43"/>
        <v>#VALUE!</v>
      </c>
      <c r="BA19" t="e">
        <f t="shared" si="44"/>
        <v>#VALUE!</v>
      </c>
      <c r="BB19" t="e">
        <f t="shared" si="45"/>
        <v>#VALUE!</v>
      </c>
      <c r="BC19" t="e">
        <f t="shared" si="46"/>
        <v>#VALUE!</v>
      </c>
      <c r="BD19" t="e">
        <f t="shared" si="47"/>
        <v>#VALUE!</v>
      </c>
      <c r="BE19" t="e">
        <f t="shared" si="48"/>
        <v>#VALUE!</v>
      </c>
      <c r="BF19" t="e">
        <f t="shared" si="49"/>
        <v>#VALUE!</v>
      </c>
      <c r="BG19" t="e">
        <f t="shared" si="50"/>
        <v>#VALUE!</v>
      </c>
      <c r="BH19" t="e">
        <f t="shared" si="51"/>
        <v>#VALUE!</v>
      </c>
      <c r="BI19" t="e">
        <f t="shared" si="52"/>
        <v>#VALUE!</v>
      </c>
      <c r="BJ19" t="e">
        <f t="shared" si="53"/>
        <v>#VALUE!</v>
      </c>
      <c r="BK19" t="e">
        <f t="shared" si="54"/>
        <v>#VALUE!</v>
      </c>
      <c r="BL19" t="e">
        <f t="shared" si="55"/>
        <v>#VALUE!</v>
      </c>
      <c r="BM19" t="e">
        <f t="shared" si="56"/>
        <v>#VALUE!</v>
      </c>
      <c r="BN19" t="e">
        <f t="shared" si="57"/>
        <v>#VALUE!</v>
      </c>
      <c r="BO19" t="e">
        <f t="shared" si="58"/>
        <v>#VALUE!</v>
      </c>
      <c r="BP19" t="e">
        <f t="shared" si="59"/>
        <v>#VALUE!</v>
      </c>
      <c r="BQ19" t="e">
        <f t="shared" si="60"/>
        <v>#VALUE!</v>
      </c>
      <c r="BR19" t="e">
        <f t="shared" si="61"/>
        <v>#VALUE!</v>
      </c>
      <c r="BS19" t="e">
        <f t="shared" si="62"/>
        <v>#VALUE!</v>
      </c>
      <c r="BT19" t="e">
        <f t="shared" si="63"/>
        <v>#VALUE!</v>
      </c>
      <c r="BU19" t="e">
        <f t="shared" si="64"/>
        <v>#VALUE!</v>
      </c>
      <c r="BV19" t="e">
        <f t="shared" si="65"/>
        <v>#VALUE!</v>
      </c>
      <c r="BW19" t="e">
        <f t="shared" si="66"/>
        <v>#VALUE!</v>
      </c>
      <c r="BX19" t="e">
        <f t="shared" si="67"/>
        <v>#VALUE!</v>
      </c>
      <c r="BY19" t="e">
        <f t="shared" si="68"/>
        <v>#VALUE!</v>
      </c>
      <c r="BZ19" t="e">
        <f t="shared" si="69"/>
        <v>#VALUE!</v>
      </c>
      <c r="CA19" t="e">
        <f t="shared" si="70"/>
        <v>#VALUE!</v>
      </c>
      <c r="CB19" t="e">
        <f t="shared" si="71"/>
        <v>#VALUE!</v>
      </c>
      <c r="CC19" t="e">
        <f t="shared" si="72"/>
        <v>#VALUE!</v>
      </c>
      <c r="CD19" t="e">
        <f t="shared" si="73"/>
        <v>#VALUE!</v>
      </c>
      <c r="CE19" t="e">
        <f t="shared" si="74"/>
        <v>#VALUE!</v>
      </c>
      <c r="CF19" t="e">
        <f t="shared" si="75"/>
        <v>#VALUE!</v>
      </c>
      <c r="CG19" t="e">
        <f t="shared" si="76"/>
        <v>#VALUE!</v>
      </c>
      <c r="CH19" t="e">
        <f t="shared" si="77"/>
        <v>#VALUE!</v>
      </c>
      <c r="CI19" t="e">
        <f t="shared" si="78"/>
        <v>#VALUE!</v>
      </c>
      <c r="CJ19" t="e">
        <f t="shared" si="79"/>
        <v>#VALUE!</v>
      </c>
      <c r="CK19" t="e">
        <f t="shared" si="80"/>
        <v>#VALUE!</v>
      </c>
      <c r="CL19" t="e">
        <f t="shared" si="81"/>
        <v>#VALUE!</v>
      </c>
      <c r="CM19" t="e">
        <f t="shared" si="82"/>
        <v>#VALUE!</v>
      </c>
      <c r="CN19" t="e">
        <f t="shared" si="83"/>
        <v>#VALUE!</v>
      </c>
      <c r="CO19" t="e">
        <f t="shared" si="84"/>
        <v>#VALUE!</v>
      </c>
      <c r="CP19" t="e">
        <f t="shared" si="85"/>
        <v>#VALUE!</v>
      </c>
      <c r="CQ19" t="e">
        <f t="shared" si="86"/>
        <v>#VALUE!</v>
      </c>
      <c r="CR19" t="e">
        <f t="shared" si="87"/>
        <v>#VALUE!</v>
      </c>
      <c r="CS19" t="e">
        <f t="shared" si="88"/>
        <v>#VALUE!</v>
      </c>
      <c r="CT19" t="e">
        <f t="shared" si="89"/>
        <v>#VALUE!</v>
      </c>
      <c r="CU19" t="e">
        <f t="shared" si="90"/>
        <v>#VALUE!</v>
      </c>
      <c r="CV19" t="e">
        <f t="shared" si="91"/>
        <v>#VALUE!</v>
      </c>
      <c r="CW19" t="e">
        <f t="shared" si="91"/>
        <v>#VALUE!</v>
      </c>
      <c r="CX19" t="e">
        <f t="shared" si="92"/>
        <v>#VALUE!</v>
      </c>
      <c r="CY19" t="e">
        <f t="shared" si="92"/>
        <v>#VALUE!</v>
      </c>
      <c r="CZ19" t="e">
        <f t="shared" si="93"/>
        <v>#VALUE!</v>
      </c>
      <c r="DA19" t="e">
        <f t="shared" si="93"/>
        <v>#VALUE!</v>
      </c>
    </row>
    <row r="20" spans="1:105" ht="87" x14ac:dyDescent="0.35">
      <c r="A20" t="s">
        <v>44</v>
      </c>
      <c r="B20" s="64" t="s">
        <v>149</v>
      </c>
      <c r="C20" s="64" t="s">
        <v>150</v>
      </c>
      <c r="D20" s="64" t="s">
        <v>151</v>
      </c>
      <c r="E20" s="64" t="s">
        <v>152</v>
      </c>
      <c r="F20" s="64" t="s">
        <v>153</v>
      </c>
      <c r="G20" s="64" t="s">
        <v>154</v>
      </c>
      <c r="I20" s="12">
        <f ca="1">'Required Capacity (Hide)'!E20</f>
        <v>44309</v>
      </c>
      <c r="J20" t="e">
        <f t="shared" si="1"/>
        <v>#VALUE!</v>
      </c>
      <c r="K20" t="e">
        <f t="shared" si="2"/>
        <v>#VALUE!</v>
      </c>
      <c r="L20" t="e">
        <f t="shared" si="3"/>
        <v>#VALUE!</v>
      </c>
      <c r="M20" t="e">
        <f t="shared" si="4"/>
        <v>#VALUE!</v>
      </c>
      <c r="N20" t="e">
        <f t="shared" si="5"/>
        <v>#VALUE!</v>
      </c>
      <c r="O20" t="e">
        <f t="shared" si="6"/>
        <v>#VALUE!</v>
      </c>
      <c r="P20" t="e">
        <f t="shared" si="7"/>
        <v>#VALUE!</v>
      </c>
      <c r="Q20" t="e">
        <f t="shared" si="8"/>
        <v>#VALUE!</v>
      </c>
      <c r="R20" t="e">
        <f t="shared" si="9"/>
        <v>#VALUE!</v>
      </c>
      <c r="S20" t="e">
        <f t="shared" si="10"/>
        <v>#VALUE!</v>
      </c>
      <c r="T20" t="e">
        <f t="shared" si="11"/>
        <v>#VALUE!</v>
      </c>
      <c r="U20" t="e">
        <f t="shared" si="12"/>
        <v>#VALUE!</v>
      </c>
      <c r="V20" t="e">
        <f t="shared" si="13"/>
        <v>#VALUE!</v>
      </c>
      <c r="W20" t="e">
        <f t="shared" si="14"/>
        <v>#VALUE!</v>
      </c>
      <c r="X20" t="e">
        <f t="shared" si="15"/>
        <v>#VALUE!</v>
      </c>
      <c r="Y20" t="e">
        <f t="shared" si="16"/>
        <v>#VALUE!</v>
      </c>
      <c r="Z20" t="e">
        <f t="shared" si="17"/>
        <v>#VALUE!</v>
      </c>
      <c r="AA20" t="e">
        <f t="shared" si="18"/>
        <v>#VALUE!</v>
      </c>
      <c r="AB20" t="e">
        <f t="shared" si="19"/>
        <v>#VALUE!</v>
      </c>
      <c r="AC20" t="e">
        <f t="shared" si="20"/>
        <v>#VALUE!</v>
      </c>
      <c r="AD20" t="e">
        <f t="shared" si="21"/>
        <v>#VALUE!</v>
      </c>
      <c r="AE20" t="e">
        <f t="shared" si="22"/>
        <v>#VALUE!</v>
      </c>
      <c r="AF20" t="e">
        <f t="shared" si="23"/>
        <v>#VALUE!</v>
      </c>
      <c r="AG20" t="e">
        <f t="shared" si="24"/>
        <v>#VALUE!</v>
      </c>
      <c r="AH20" t="e">
        <f t="shared" si="25"/>
        <v>#VALUE!</v>
      </c>
      <c r="AI20" t="e">
        <f t="shared" si="26"/>
        <v>#VALUE!</v>
      </c>
      <c r="AJ20" t="e">
        <f t="shared" si="27"/>
        <v>#VALUE!</v>
      </c>
      <c r="AK20" t="e">
        <f t="shared" si="28"/>
        <v>#VALUE!</v>
      </c>
      <c r="AL20" t="e">
        <f t="shared" si="29"/>
        <v>#VALUE!</v>
      </c>
      <c r="AM20" t="e">
        <f t="shared" si="30"/>
        <v>#VALUE!</v>
      </c>
      <c r="AN20" t="e">
        <f t="shared" si="31"/>
        <v>#VALUE!</v>
      </c>
      <c r="AO20" t="e">
        <f t="shared" si="32"/>
        <v>#VALUE!</v>
      </c>
      <c r="AP20" t="e">
        <f t="shared" si="33"/>
        <v>#VALUE!</v>
      </c>
      <c r="AQ20" t="e">
        <f t="shared" si="34"/>
        <v>#VALUE!</v>
      </c>
      <c r="AR20" t="e">
        <f t="shared" si="35"/>
        <v>#VALUE!</v>
      </c>
      <c r="AS20" t="e">
        <f t="shared" si="36"/>
        <v>#VALUE!</v>
      </c>
      <c r="AT20" t="e">
        <f t="shared" si="37"/>
        <v>#VALUE!</v>
      </c>
      <c r="AU20" t="e">
        <f t="shared" si="38"/>
        <v>#VALUE!</v>
      </c>
      <c r="AV20" t="e">
        <f t="shared" si="39"/>
        <v>#VALUE!</v>
      </c>
      <c r="AW20" t="e">
        <f t="shared" si="40"/>
        <v>#VALUE!</v>
      </c>
      <c r="AX20" t="e">
        <f t="shared" si="41"/>
        <v>#VALUE!</v>
      </c>
      <c r="AY20" t="e">
        <f t="shared" si="42"/>
        <v>#VALUE!</v>
      </c>
      <c r="AZ20" t="e">
        <f t="shared" si="43"/>
        <v>#VALUE!</v>
      </c>
      <c r="BA20" t="e">
        <f t="shared" si="44"/>
        <v>#VALUE!</v>
      </c>
      <c r="BB20" t="e">
        <f t="shared" si="45"/>
        <v>#VALUE!</v>
      </c>
      <c r="BC20" t="e">
        <f t="shared" si="46"/>
        <v>#VALUE!</v>
      </c>
      <c r="BD20" t="e">
        <f t="shared" si="47"/>
        <v>#VALUE!</v>
      </c>
      <c r="BE20" t="e">
        <f t="shared" si="48"/>
        <v>#VALUE!</v>
      </c>
      <c r="BF20" t="e">
        <f t="shared" si="49"/>
        <v>#VALUE!</v>
      </c>
      <c r="BG20" t="e">
        <f t="shared" si="50"/>
        <v>#VALUE!</v>
      </c>
      <c r="BH20" t="e">
        <f t="shared" si="51"/>
        <v>#VALUE!</v>
      </c>
      <c r="BI20" t="e">
        <f t="shared" si="52"/>
        <v>#VALUE!</v>
      </c>
      <c r="BJ20" t="e">
        <f t="shared" si="53"/>
        <v>#VALUE!</v>
      </c>
      <c r="BK20" t="e">
        <f t="shared" si="54"/>
        <v>#VALUE!</v>
      </c>
      <c r="BL20" t="e">
        <f t="shared" si="55"/>
        <v>#VALUE!</v>
      </c>
      <c r="BM20" t="e">
        <f t="shared" si="56"/>
        <v>#VALUE!</v>
      </c>
      <c r="BN20" t="e">
        <f t="shared" si="57"/>
        <v>#VALUE!</v>
      </c>
      <c r="BO20" t="e">
        <f t="shared" si="58"/>
        <v>#VALUE!</v>
      </c>
      <c r="BP20" t="e">
        <f t="shared" si="59"/>
        <v>#VALUE!</v>
      </c>
      <c r="BQ20" t="e">
        <f t="shared" si="60"/>
        <v>#VALUE!</v>
      </c>
      <c r="BR20" t="e">
        <f t="shared" si="61"/>
        <v>#VALUE!</v>
      </c>
      <c r="BS20" t="e">
        <f t="shared" si="62"/>
        <v>#VALUE!</v>
      </c>
      <c r="BT20" t="e">
        <f t="shared" si="63"/>
        <v>#VALUE!</v>
      </c>
      <c r="BU20" t="e">
        <f t="shared" si="64"/>
        <v>#VALUE!</v>
      </c>
      <c r="BV20" t="e">
        <f t="shared" si="65"/>
        <v>#VALUE!</v>
      </c>
      <c r="BW20" t="e">
        <f t="shared" si="66"/>
        <v>#VALUE!</v>
      </c>
      <c r="BX20" t="e">
        <f t="shared" si="67"/>
        <v>#VALUE!</v>
      </c>
      <c r="BY20" t="e">
        <f t="shared" si="68"/>
        <v>#VALUE!</v>
      </c>
      <c r="BZ20" t="e">
        <f t="shared" si="69"/>
        <v>#VALUE!</v>
      </c>
      <c r="CA20" t="e">
        <f t="shared" si="70"/>
        <v>#VALUE!</v>
      </c>
      <c r="CB20" t="e">
        <f t="shared" si="71"/>
        <v>#VALUE!</v>
      </c>
      <c r="CC20" t="e">
        <f t="shared" si="72"/>
        <v>#VALUE!</v>
      </c>
      <c r="CD20" t="e">
        <f t="shared" si="73"/>
        <v>#VALUE!</v>
      </c>
      <c r="CE20" t="e">
        <f t="shared" si="74"/>
        <v>#VALUE!</v>
      </c>
      <c r="CF20" t="e">
        <f t="shared" si="75"/>
        <v>#VALUE!</v>
      </c>
      <c r="CG20" t="e">
        <f t="shared" si="76"/>
        <v>#VALUE!</v>
      </c>
      <c r="CH20" t="e">
        <f t="shared" si="77"/>
        <v>#VALUE!</v>
      </c>
      <c r="CI20" t="e">
        <f t="shared" si="78"/>
        <v>#VALUE!</v>
      </c>
      <c r="CJ20" t="e">
        <f t="shared" si="79"/>
        <v>#VALUE!</v>
      </c>
      <c r="CK20" t="e">
        <f t="shared" si="80"/>
        <v>#VALUE!</v>
      </c>
      <c r="CL20" t="e">
        <f t="shared" si="81"/>
        <v>#VALUE!</v>
      </c>
      <c r="CM20" t="e">
        <f t="shared" si="82"/>
        <v>#VALUE!</v>
      </c>
      <c r="CN20" t="e">
        <f t="shared" si="83"/>
        <v>#VALUE!</v>
      </c>
      <c r="CO20" t="e">
        <f t="shared" si="84"/>
        <v>#VALUE!</v>
      </c>
      <c r="CP20" t="e">
        <f t="shared" si="85"/>
        <v>#VALUE!</v>
      </c>
      <c r="CQ20" t="e">
        <f t="shared" si="86"/>
        <v>#VALUE!</v>
      </c>
      <c r="CR20" t="e">
        <f t="shared" si="87"/>
        <v>#VALUE!</v>
      </c>
      <c r="CS20" t="e">
        <f t="shared" si="88"/>
        <v>#VALUE!</v>
      </c>
      <c r="CT20" t="e">
        <f t="shared" si="89"/>
        <v>#VALUE!</v>
      </c>
      <c r="CU20" t="e">
        <f t="shared" si="90"/>
        <v>#VALUE!</v>
      </c>
      <c r="CV20" t="e">
        <f t="shared" si="91"/>
        <v>#VALUE!</v>
      </c>
      <c r="CW20" t="e">
        <f t="shared" si="91"/>
        <v>#VALUE!</v>
      </c>
      <c r="CX20" t="e">
        <f t="shared" si="92"/>
        <v>#VALUE!</v>
      </c>
      <c r="CY20" t="e">
        <f t="shared" si="92"/>
        <v>#VALUE!</v>
      </c>
      <c r="CZ20" t="e">
        <f t="shared" si="93"/>
        <v>#VALUE!</v>
      </c>
      <c r="DA20" t="e">
        <f t="shared" si="93"/>
        <v>#VALUE!</v>
      </c>
    </row>
    <row r="21" spans="1:105" x14ac:dyDescent="0.35">
      <c r="A21" t="str">
        <f>Setup!A20</f>
        <v>20 Group Sessions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>
        <f ca="1">'Required Capacity (Hide)'!E21</f>
        <v>44316</v>
      </c>
      <c r="J21" t="e">
        <f t="shared" si="1"/>
        <v>#VALUE!</v>
      </c>
      <c r="K21" t="e">
        <f t="shared" si="2"/>
        <v>#VALUE!</v>
      </c>
      <c r="L21" t="e">
        <f t="shared" si="3"/>
        <v>#VALUE!</v>
      </c>
      <c r="M21" t="e">
        <f t="shared" si="4"/>
        <v>#VALUE!</v>
      </c>
      <c r="N21" t="e">
        <f t="shared" si="5"/>
        <v>#VALUE!</v>
      </c>
      <c r="O21" t="e">
        <f t="shared" si="6"/>
        <v>#VALUE!</v>
      </c>
      <c r="P21" t="e">
        <f t="shared" si="7"/>
        <v>#VALUE!</v>
      </c>
      <c r="Q21" t="e">
        <f t="shared" si="8"/>
        <v>#VALUE!</v>
      </c>
      <c r="R21" t="e">
        <f t="shared" si="9"/>
        <v>#VALUE!</v>
      </c>
      <c r="S21" t="e">
        <f t="shared" si="10"/>
        <v>#VALUE!</v>
      </c>
      <c r="T21" t="e">
        <f t="shared" si="11"/>
        <v>#VALUE!</v>
      </c>
      <c r="U21" t="e">
        <f t="shared" si="12"/>
        <v>#VALUE!</v>
      </c>
      <c r="V21" t="e">
        <f t="shared" si="13"/>
        <v>#VALUE!</v>
      </c>
      <c r="W21" t="e">
        <f t="shared" si="14"/>
        <v>#VALUE!</v>
      </c>
      <c r="X21" t="e">
        <f t="shared" si="15"/>
        <v>#VALUE!</v>
      </c>
      <c r="Y21" t="e">
        <f t="shared" si="16"/>
        <v>#VALUE!</v>
      </c>
      <c r="Z21" t="e">
        <f t="shared" si="17"/>
        <v>#VALUE!</v>
      </c>
      <c r="AA21" t="e">
        <f t="shared" si="18"/>
        <v>#VALUE!</v>
      </c>
      <c r="AB21" t="e">
        <f t="shared" si="19"/>
        <v>#VALUE!</v>
      </c>
      <c r="AC21" t="e">
        <f t="shared" si="20"/>
        <v>#VALUE!</v>
      </c>
      <c r="AD21" t="e">
        <f t="shared" si="21"/>
        <v>#VALUE!</v>
      </c>
      <c r="AE21" t="e">
        <f t="shared" si="22"/>
        <v>#VALUE!</v>
      </c>
      <c r="AF21" t="e">
        <f t="shared" si="23"/>
        <v>#VALUE!</v>
      </c>
      <c r="AG21" t="e">
        <f t="shared" si="24"/>
        <v>#VALUE!</v>
      </c>
      <c r="AH21" t="e">
        <f t="shared" si="25"/>
        <v>#VALUE!</v>
      </c>
      <c r="AI21" t="e">
        <f t="shared" si="26"/>
        <v>#VALUE!</v>
      </c>
      <c r="AJ21" t="e">
        <f t="shared" si="27"/>
        <v>#VALUE!</v>
      </c>
      <c r="AK21" t="e">
        <f t="shared" si="28"/>
        <v>#VALUE!</v>
      </c>
      <c r="AL21" t="e">
        <f t="shared" si="29"/>
        <v>#VALUE!</v>
      </c>
      <c r="AM21" t="e">
        <f t="shared" si="30"/>
        <v>#VALUE!</v>
      </c>
      <c r="AN21" t="e">
        <f t="shared" si="31"/>
        <v>#VALUE!</v>
      </c>
      <c r="AO21" t="e">
        <f t="shared" si="32"/>
        <v>#VALUE!</v>
      </c>
      <c r="AP21" t="e">
        <f t="shared" si="33"/>
        <v>#VALUE!</v>
      </c>
      <c r="AQ21" t="e">
        <f t="shared" si="34"/>
        <v>#VALUE!</v>
      </c>
      <c r="AR21" t="e">
        <f t="shared" si="35"/>
        <v>#VALUE!</v>
      </c>
      <c r="AS21" t="e">
        <f t="shared" si="36"/>
        <v>#VALUE!</v>
      </c>
      <c r="AT21" t="e">
        <f t="shared" si="37"/>
        <v>#VALUE!</v>
      </c>
      <c r="AU21" t="e">
        <f t="shared" si="38"/>
        <v>#VALUE!</v>
      </c>
      <c r="AV21" t="e">
        <f t="shared" si="39"/>
        <v>#VALUE!</v>
      </c>
      <c r="AW21" t="e">
        <f t="shared" si="40"/>
        <v>#VALUE!</v>
      </c>
      <c r="AX21" t="e">
        <f t="shared" si="41"/>
        <v>#VALUE!</v>
      </c>
      <c r="AY21" t="e">
        <f t="shared" si="42"/>
        <v>#VALUE!</v>
      </c>
      <c r="AZ21" t="e">
        <f t="shared" si="43"/>
        <v>#VALUE!</v>
      </c>
      <c r="BA21" t="e">
        <f t="shared" si="44"/>
        <v>#VALUE!</v>
      </c>
      <c r="BB21" t="e">
        <f t="shared" si="45"/>
        <v>#VALUE!</v>
      </c>
      <c r="BC21" t="e">
        <f t="shared" si="46"/>
        <v>#VALUE!</v>
      </c>
      <c r="BD21" t="e">
        <f t="shared" si="47"/>
        <v>#VALUE!</v>
      </c>
      <c r="BE21" t="e">
        <f t="shared" si="48"/>
        <v>#VALUE!</v>
      </c>
      <c r="BF21" t="e">
        <f t="shared" si="49"/>
        <v>#VALUE!</v>
      </c>
      <c r="BG21" t="e">
        <f t="shared" si="50"/>
        <v>#VALUE!</v>
      </c>
      <c r="BH21" t="e">
        <f t="shared" si="51"/>
        <v>#VALUE!</v>
      </c>
      <c r="BI21" t="e">
        <f t="shared" si="52"/>
        <v>#VALUE!</v>
      </c>
      <c r="BJ21" t="e">
        <f t="shared" si="53"/>
        <v>#VALUE!</v>
      </c>
      <c r="BK21" t="e">
        <f t="shared" si="54"/>
        <v>#VALUE!</v>
      </c>
      <c r="BL21" t="e">
        <f t="shared" si="55"/>
        <v>#VALUE!</v>
      </c>
      <c r="BM21" t="e">
        <f t="shared" si="56"/>
        <v>#VALUE!</v>
      </c>
      <c r="BN21" t="e">
        <f t="shared" si="57"/>
        <v>#VALUE!</v>
      </c>
      <c r="BO21" t="e">
        <f t="shared" si="58"/>
        <v>#VALUE!</v>
      </c>
      <c r="BP21" t="e">
        <f t="shared" si="59"/>
        <v>#VALUE!</v>
      </c>
      <c r="BQ21" t="e">
        <f t="shared" si="60"/>
        <v>#VALUE!</v>
      </c>
      <c r="BR21" t="e">
        <f t="shared" si="61"/>
        <v>#VALUE!</v>
      </c>
      <c r="BS21" t="e">
        <f t="shared" si="62"/>
        <v>#VALUE!</v>
      </c>
      <c r="BT21" t="e">
        <f t="shared" si="63"/>
        <v>#VALUE!</v>
      </c>
      <c r="BU21" t="e">
        <f t="shared" si="64"/>
        <v>#VALUE!</v>
      </c>
      <c r="BV21" t="e">
        <f t="shared" si="65"/>
        <v>#VALUE!</v>
      </c>
      <c r="BW21" t="e">
        <f t="shared" si="66"/>
        <v>#VALUE!</v>
      </c>
      <c r="BX21" t="e">
        <f t="shared" si="67"/>
        <v>#VALUE!</v>
      </c>
      <c r="BY21" t="e">
        <f t="shared" si="68"/>
        <v>#VALUE!</v>
      </c>
      <c r="BZ21" t="e">
        <f t="shared" si="69"/>
        <v>#VALUE!</v>
      </c>
      <c r="CA21" t="e">
        <f t="shared" si="70"/>
        <v>#VALUE!</v>
      </c>
      <c r="CB21" t="e">
        <f t="shared" si="71"/>
        <v>#VALUE!</v>
      </c>
      <c r="CC21" t="e">
        <f t="shared" si="72"/>
        <v>#VALUE!</v>
      </c>
      <c r="CD21" t="e">
        <f t="shared" si="73"/>
        <v>#VALUE!</v>
      </c>
      <c r="CE21" t="e">
        <f t="shared" si="74"/>
        <v>#VALUE!</v>
      </c>
      <c r="CF21" t="e">
        <f t="shared" si="75"/>
        <v>#VALUE!</v>
      </c>
      <c r="CG21" t="e">
        <f t="shared" si="76"/>
        <v>#VALUE!</v>
      </c>
      <c r="CH21" t="e">
        <f t="shared" si="77"/>
        <v>#VALUE!</v>
      </c>
      <c r="CI21" t="e">
        <f t="shared" si="78"/>
        <v>#VALUE!</v>
      </c>
      <c r="CJ21" t="e">
        <f t="shared" si="79"/>
        <v>#VALUE!</v>
      </c>
      <c r="CK21" t="e">
        <f t="shared" si="80"/>
        <v>#VALUE!</v>
      </c>
      <c r="CL21" t="e">
        <f t="shared" si="81"/>
        <v>#VALUE!</v>
      </c>
      <c r="CM21" t="e">
        <f t="shared" si="82"/>
        <v>#VALUE!</v>
      </c>
      <c r="CN21" t="e">
        <f t="shared" si="83"/>
        <v>#VALUE!</v>
      </c>
      <c r="CO21" t="e">
        <f t="shared" si="84"/>
        <v>#VALUE!</v>
      </c>
      <c r="CP21" t="e">
        <f t="shared" si="85"/>
        <v>#VALUE!</v>
      </c>
      <c r="CQ21" t="e">
        <f t="shared" si="86"/>
        <v>#VALUE!</v>
      </c>
      <c r="CR21" t="e">
        <f t="shared" si="87"/>
        <v>#VALUE!</v>
      </c>
      <c r="CS21" t="e">
        <f t="shared" si="88"/>
        <v>#VALUE!</v>
      </c>
      <c r="CT21" t="e">
        <f t="shared" si="89"/>
        <v>#VALUE!</v>
      </c>
      <c r="CU21" t="e">
        <f t="shared" si="90"/>
        <v>#VALUE!</v>
      </c>
      <c r="CV21" t="e">
        <f t="shared" si="91"/>
        <v>#VALUE!</v>
      </c>
      <c r="CW21" t="e">
        <f t="shared" si="91"/>
        <v>#VALUE!</v>
      </c>
      <c r="CX21" t="e">
        <f t="shared" si="91"/>
        <v>#VALUE!</v>
      </c>
      <c r="CY21" t="e">
        <f t="shared" si="91"/>
        <v>#VALUE!</v>
      </c>
      <c r="CZ21" t="e">
        <f t="shared" si="93"/>
        <v>#VALUE!</v>
      </c>
      <c r="DA21" t="e">
        <f t="shared" si="93"/>
        <v>#VALUE!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>
        <f ca="1">'Required Capacity (Hide)'!E22</f>
        <v>44323</v>
      </c>
      <c r="J22" t="e">
        <f t="shared" si="1"/>
        <v>#VALUE!</v>
      </c>
      <c r="K22" t="e">
        <f t="shared" si="2"/>
        <v>#VALUE!</v>
      </c>
      <c r="L22" t="e">
        <f t="shared" si="3"/>
        <v>#VALUE!</v>
      </c>
      <c r="M22" t="e">
        <f t="shared" si="4"/>
        <v>#VALUE!</v>
      </c>
      <c r="N22" t="e">
        <f t="shared" si="5"/>
        <v>#VALUE!</v>
      </c>
      <c r="O22" t="e">
        <f t="shared" si="6"/>
        <v>#VALUE!</v>
      </c>
      <c r="P22" t="e">
        <f t="shared" si="7"/>
        <v>#VALUE!</v>
      </c>
      <c r="Q22" t="e">
        <f t="shared" si="8"/>
        <v>#VALUE!</v>
      </c>
      <c r="R22" t="e">
        <f t="shared" si="9"/>
        <v>#VALUE!</v>
      </c>
      <c r="S22" t="e">
        <f t="shared" si="10"/>
        <v>#VALUE!</v>
      </c>
      <c r="T22" t="e">
        <f t="shared" si="11"/>
        <v>#VALUE!</v>
      </c>
      <c r="U22" t="e">
        <f t="shared" si="12"/>
        <v>#VALUE!</v>
      </c>
      <c r="V22" t="e">
        <f t="shared" si="13"/>
        <v>#VALUE!</v>
      </c>
      <c r="W22" t="e">
        <f t="shared" si="14"/>
        <v>#VALUE!</v>
      </c>
      <c r="X22" t="e">
        <f t="shared" si="15"/>
        <v>#VALUE!</v>
      </c>
      <c r="Y22" t="e">
        <f t="shared" si="16"/>
        <v>#VALUE!</v>
      </c>
      <c r="Z22" t="e">
        <f t="shared" si="17"/>
        <v>#VALUE!</v>
      </c>
      <c r="AA22" t="e">
        <f t="shared" si="18"/>
        <v>#VALUE!</v>
      </c>
      <c r="AB22" t="e">
        <f t="shared" si="19"/>
        <v>#VALUE!</v>
      </c>
      <c r="AC22" t="e">
        <f t="shared" si="20"/>
        <v>#VALUE!</v>
      </c>
      <c r="AD22" t="e">
        <f t="shared" si="21"/>
        <v>#VALUE!</v>
      </c>
      <c r="AE22" t="e">
        <f t="shared" si="22"/>
        <v>#VALUE!</v>
      </c>
      <c r="AF22" t="e">
        <f t="shared" si="23"/>
        <v>#VALUE!</v>
      </c>
      <c r="AG22" t="e">
        <f t="shared" si="24"/>
        <v>#VALUE!</v>
      </c>
      <c r="AH22" t="e">
        <f t="shared" si="25"/>
        <v>#VALUE!</v>
      </c>
      <c r="AI22" t="e">
        <f t="shared" si="26"/>
        <v>#VALUE!</v>
      </c>
      <c r="AJ22" t="e">
        <f t="shared" si="27"/>
        <v>#VALUE!</v>
      </c>
      <c r="AK22" t="e">
        <f t="shared" si="28"/>
        <v>#VALUE!</v>
      </c>
      <c r="AL22" t="e">
        <f t="shared" si="29"/>
        <v>#VALUE!</v>
      </c>
      <c r="AM22" t="e">
        <f t="shared" si="30"/>
        <v>#VALUE!</v>
      </c>
      <c r="AN22" t="e">
        <f t="shared" si="31"/>
        <v>#VALUE!</v>
      </c>
      <c r="AO22" t="e">
        <f t="shared" si="32"/>
        <v>#VALUE!</v>
      </c>
      <c r="AP22" t="e">
        <f t="shared" si="33"/>
        <v>#VALUE!</v>
      </c>
      <c r="AQ22" t="e">
        <f t="shared" si="34"/>
        <v>#VALUE!</v>
      </c>
      <c r="AR22" t="e">
        <f t="shared" si="35"/>
        <v>#VALUE!</v>
      </c>
      <c r="AS22" t="e">
        <f t="shared" si="36"/>
        <v>#VALUE!</v>
      </c>
      <c r="AT22" t="e">
        <f t="shared" si="37"/>
        <v>#VALUE!</v>
      </c>
      <c r="AU22" t="e">
        <f t="shared" si="38"/>
        <v>#VALUE!</v>
      </c>
      <c r="AV22" t="e">
        <f t="shared" si="39"/>
        <v>#VALUE!</v>
      </c>
      <c r="AW22" t="e">
        <f t="shared" si="40"/>
        <v>#VALUE!</v>
      </c>
      <c r="AX22" t="e">
        <f t="shared" si="41"/>
        <v>#VALUE!</v>
      </c>
      <c r="AY22" t="e">
        <f t="shared" si="42"/>
        <v>#VALUE!</v>
      </c>
      <c r="AZ22" t="e">
        <f t="shared" si="43"/>
        <v>#VALUE!</v>
      </c>
      <c r="BA22" t="e">
        <f t="shared" si="44"/>
        <v>#VALUE!</v>
      </c>
      <c r="BB22" t="e">
        <f t="shared" si="45"/>
        <v>#VALUE!</v>
      </c>
      <c r="BC22" t="e">
        <f t="shared" si="46"/>
        <v>#VALUE!</v>
      </c>
      <c r="BD22" t="e">
        <f t="shared" si="47"/>
        <v>#VALUE!</v>
      </c>
      <c r="BE22" t="e">
        <f t="shared" si="48"/>
        <v>#VALUE!</v>
      </c>
      <c r="BF22" t="e">
        <f t="shared" si="49"/>
        <v>#VALUE!</v>
      </c>
      <c r="BG22" t="e">
        <f t="shared" si="50"/>
        <v>#VALUE!</v>
      </c>
      <c r="BH22" t="e">
        <f t="shared" si="51"/>
        <v>#VALUE!</v>
      </c>
      <c r="BI22" t="e">
        <f t="shared" si="52"/>
        <v>#VALUE!</v>
      </c>
      <c r="BJ22" t="e">
        <f t="shared" si="53"/>
        <v>#VALUE!</v>
      </c>
      <c r="BK22" t="e">
        <f t="shared" si="54"/>
        <v>#VALUE!</v>
      </c>
      <c r="BL22" t="e">
        <f t="shared" si="55"/>
        <v>#VALUE!</v>
      </c>
      <c r="BM22" t="e">
        <f t="shared" si="56"/>
        <v>#VALUE!</v>
      </c>
      <c r="BN22" t="e">
        <f t="shared" si="57"/>
        <v>#VALUE!</v>
      </c>
      <c r="BO22" t="e">
        <f t="shared" si="58"/>
        <v>#VALUE!</v>
      </c>
      <c r="BP22" t="e">
        <f t="shared" si="59"/>
        <v>#VALUE!</v>
      </c>
      <c r="BQ22" t="e">
        <f t="shared" si="60"/>
        <v>#VALUE!</v>
      </c>
      <c r="BR22" t="e">
        <f t="shared" si="61"/>
        <v>#VALUE!</v>
      </c>
      <c r="BS22" t="e">
        <f t="shared" si="62"/>
        <v>#VALUE!</v>
      </c>
      <c r="BT22" t="e">
        <f t="shared" si="63"/>
        <v>#VALUE!</v>
      </c>
      <c r="BU22" t="e">
        <f t="shared" si="64"/>
        <v>#VALUE!</v>
      </c>
      <c r="BV22" t="e">
        <f t="shared" si="65"/>
        <v>#VALUE!</v>
      </c>
      <c r="BW22" t="e">
        <f t="shared" si="66"/>
        <v>#VALUE!</v>
      </c>
      <c r="BX22" t="e">
        <f t="shared" si="67"/>
        <v>#VALUE!</v>
      </c>
      <c r="BY22" t="e">
        <f t="shared" si="68"/>
        <v>#VALUE!</v>
      </c>
      <c r="BZ22" t="e">
        <f t="shared" si="69"/>
        <v>#VALUE!</v>
      </c>
      <c r="CA22" t="e">
        <f t="shared" si="70"/>
        <v>#VALUE!</v>
      </c>
      <c r="CB22" t="e">
        <f t="shared" si="71"/>
        <v>#VALUE!</v>
      </c>
      <c r="CC22" t="e">
        <f t="shared" si="72"/>
        <v>#VALUE!</v>
      </c>
      <c r="CD22" t="e">
        <f t="shared" si="73"/>
        <v>#VALUE!</v>
      </c>
      <c r="CE22" t="e">
        <f t="shared" si="74"/>
        <v>#VALUE!</v>
      </c>
      <c r="CF22" t="e">
        <f t="shared" si="75"/>
        <v>#VALUE!</v>
      </c>
      <c r="CG22" t="e">
        <f t="shared" si="76"/>
        <v>#VALUE!</v>
      </c>
      <c r="CH22" t="e">
        <f t="shared" si="77"/>
        <v>#VALUE!</v>
      </c>
      <c r="CI22" t="e">
        <f t="shared" si="78"/>
        <v>#VALUE!</v>
      </c>
      <c r="CJ22" t="e">
        <f t="shared" si="79"/>
        <v>#VALUE!</v>
      </c>
      <c r="CK22" t="e">
        <f t="shared" si="80"/>
        <v>#VALUE!</v>
      </c>
      <c r="CL22" t="e">
        <f t="shared" si="81"/>
        <v>#VALUE!</v>
      </c>
      <c r="CM22" t="e">
        <f t="shared" si="82"/>
        <v>#VALUE!</v>
      </c>
      <c r="CN22" t="e">
        <f t="shared" si="83"/>
        <v>#VALUE!</v>
      </c>
      <c r="CO22" t="e">
        <f t="shared" si="84"/>
        <v>#VALUE!</v>
      </c>
      <c r="CP22" t="e">
        <f t="shared" si="85"/>
        <v>#VALUE!</v>
      </c>
      <c r="CQ22" t="e">
        <f t="shared" si="86"/>
        <v>#VALUE!</v>
      </c>
      <c r="CR22" t="e">
        <f t="shared" si="87"/>
        <v>#VALUE!</v>
      </c>
      <c r="CS22" t="e">
        <f t="shared" si="88"/>
        <v>#VALUE!</v>
      </c>
      <c r="CT22" t="e">
        <f t="shared" si="89"/>
        <v>#VALUE!</v>
      </c>
      <c r="CU22" t="e">
        <f t="shared" si="90"/>
        <v>#VALUE!</v>
      </c>
      <c r="CV22" t="e">
        <f t="shared" si="91"/>
        <v>#VALUE!</v>
      </c>
      <c r="CW22" t="e">
        <f t="shared" si="91"/>
        <v>#VALUE!</v>
      </c>
      <c r="CX22" t="e">
        <f t="shared" si="91"/>
        <v>#VALUE!</v>
      </c>
      <c r="CY22" t="e">
        <f t="shared" si="91"/>
        <v>#VALUE!</v>
      </c>
      <c r="CZ22" t="e">
        <f t="shared" si="93"/>
        <v>#VALUE!</v>
      </c>
      <c r="DA22" t="e">
        <f t="shared" si="93"/>
        <v>#VALUE!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>
        <f ca="1">'Required Capacity (Hide)'!E23</f>
        <v>44330</v>
      </c>
      <c r="J23" t="e">
        <f t="shared" si="1"/>
        <v>#VALUE!</v>
      </c>
      <c r="K23" t="e">
        <f t="shared" si="2"/>
        <v>#VALUE!</v>
      </c>
      <c r="L23" t="e">
        <f t="shared" si="3"/>
        <v>#VALUE!</v>
      </c>
      <c r="M23" t="e">
        <f t="shared" si="4"/>
        <v>#VALUE!</v>
      </c>
      <c r="N23" t="e">
        <f t="shared" si="5"/>
        <v>#VALUE!</v>
      </c>
      <c r="O23" t="e">
        <f t="shared" si="6"/>
        <v>#VALUE!</v>
      </c>
      <c r="P23" t="e">
        <f t="shared" si="7"/>
        <v>#VALUE!</v>
      </c>
      <c r="Q23" t="e">
        <f t="shared" si="8"/>
        <v>#VALUE!</v>
      </c>
      <c r="R23" t="e">
        <f t="shared" si="9"/>
        <v>#VALUE!</v>
      </c>
      <c r="S23" t="e">
        <f t="shared" si="10"/>
        <v>#VALUE!</v>
      </c>
      <c r="T23" t="e">
        <f t="shared" si="11"/>
        <v>#VALUE!</v>
      </c>
      <c r="U23" t="e">
        <f t="shared" si="12"/>
        <v>#VALUE!</v>
      </c>
      <c r="V23" t="e">
        <f t="shared" si="13"/>
        <v>#VALUE!</v>
      </c>
      <c r="W23" t="e">
        <f t="shared" si="14"/>
        <v>#VALUE!</v>
      </c>
      <c r="X23" t="e">
        <f t="shared" si="15"/>
        <v>#VALUE!</v>
      </c>
      <c r="Y23" t="e">
        <f t="shared" si="16"/>
        <v>#VALUE!</v>
      </c>
      <c r="Z23" t="e">
        <f t="shared" si="17"/>
        <v>#VALUE!</v>
      </c>
      <c r="AA23" t="e">
        <f t="shared" si="18"/>
        <v>#VALUE!</v>
      </c>
      <c r="AB23" t="e">
        <f t="shared" si="19"/>
        <v>#VALUE!</v>
      </c>
      <c r="AC23" t="e">
        <f t="shared" si="20"/>
        <v>#VALUE!</v>
      </c>
      <c r="AD23" t="e">
        <f t="shared" si="21"/>
        <v>#VALUE!</v>
      </c>
      <c r="AE23" t="e">
        <f t="shared" si="22"/>
        <v>#VALUE!</v>
      </c>
      <c r="AF23" t="e">
        <f t="shared" si="23"/>
        <v>#VALUE!</v>
      </c>
      <c r="AG23" t="e">
        <f t="shared" si="24"/>
        <v>#VALUE!</v>
      </c>
      <c r="AH23" t="e">
        <f t="shared" si="25"/>
        <v>#VALUE!</v>
      </c>
      <c r="AI23" t="e">
        <f t="shared" si="26"/>
        <v>#VALUE!</v>
      </c>
      <c r="AJ23" t="e">
        <f t="shared" si="27"/>
        <v>#VALUE!</v>
      </c>
      <c r="AK23" t="e">
        <f t="shared" si="28"/>
        <v>#VALUE!</v>
      </c>
      <c r="AL23" t="e">
        <f t="shared" si="29"/>
        <v>#VALUE!</v>
      </c>
      <c r="AM23" t="e">
        <f t="shared" si="30"/>
        <v>#VALUE!</v>
      </c>
      <c r="AN23" t="e">
        <f t="shared" si="31"/>
        <v>#VALUE!</v>
      </c>
      <c r="AO23" t="e">
        <f t="shared" si="32"/>
        <v>#VALUE!</v>
      </c>
      <c r="AP23" t="e">
        <f t="shared" si="33"/>
        <v>#VALUE!</v>
      </c>
      <c r="AQ23" t="e">
        <f t="shared" si="34"/>
        <v>#VALUE!</v>
      </c>
      <c r="AR23" t="e">
        <f t="shared" si="35"/>
        <v>#VALUE!</v>
      </c>
      <c r="AS23" t="e">
        <f t="shared" si="36"/>
        <v>#VALUE!</v>
      </c>
      <c r="AT23" t="e">
        <f t="shared" si="37"/>
        <v>#VALUE!</v>
      </c>
      <c r="AU23" t="e">
        <f t="shared" si="38"/>
        <v>#VALUE!</v>
      </c>
      <c r="AV23" t="e">
        <f t="shared" si="39"/>
        <v>#VALUE!</v>
      </c>
      <c r="AW23" t="e">
        <f t="shared" si="40"/>
        <v>#VALUE!</v>
      </c>
      <c r="AX23" t="e">
        <f t="shared" si="41"/>
        <v>#VALUE!</v>
      </c>
      <c r="AY23" t="e">
        <f t="shared" si="42"/>
        <v>#VALUE!</v>
      </c>
      <c r="AZ23" t="e">
        <f t="shared" si="43"/>
        <v>#VALUE!</v>
      </c>
      <c r="BA23" t="e">
        <f t="shared" si="44"/>
        <v>#VALUE!</v>
      </c>
      <c r="BB23" t="e">
        <f t="shared" si="45"/>
        <v>#VALUE!</v>
      </c>
      <c r="BC23" t="e">
        <f t="shared" si="46"/>
        <v>#VALUE!</v>
      </c>
      <c r="BD23" t="e">
        <f t="shared" si="47"/>
        <v>#VALUE!</v>
      </c>
      <c r="BE23" t="e">
        <f t="shared" si="48"/>
        <v>#VALUE!</v>
      </c>
      <c r="BF23" t="e">
        <f t="shared" si="49"/>
        <v>#VALUE!</v>
      </c>
      <c r="BG23" t="e">
        <f t="shared" si="50"/>
        <v>#VALUE!</v>
      </c>
      <c r="BH23" t="e">
        <f t="shared" si="51"/>
        <v>#VALUE!</v>
      </c>
      <c r="BI23" t="e">
        <f t="shared" si="52"/>
        <v>#VALUE!</v>
      </c>
      <c r="BJ23" t="e">
        <f t="shared" si="53"/>
        <v>#VALUE!</v>
      </c>
      <c r="BK23" t="e">
        <f t="shared" si="54"/>
        <v>#VALUE!</v>
      </c>
      <c r="BL23" t="e">
        <f t="shared" si="55"/>
        <v>#VALUE!</v>
      </c>
      <c r="BM23" t="e">
        <f t="shared" si="56"/>
        <v>#VALUE!</v>
      </c>
      <c r="BN23" t="e">
        <f t="shared" si="57"/>
        <v>#VALUE!</v>
      </c>
      <c r="BO23" t="e">
        <f t="shared" si="58"/>
        <v>#VALUE!</v>
      </c>
      <c r="BP23" t="e">
        <f t="shared" si="59"/>
        <v>#VALUE!</v>
      </c>
      <c r="BQ23" t="e">
        <f t="shared" si="60"/>
        <v>#VALUE!</v>
      </c>
      <c r="BR23" t="e">
        <f t="shared" si="61"/>
        <v>#VALUE!</v>
      </c>
      <c r="BS23" t="e">
        <f t="shared" si="62"/>
        <v>#VALUE!</v>
      </c>
      <c r="BT23" t="e">
        <f t="shared" si="63"/>
        <v>#VALUE!</v>
      </c>
      <c r="BU23" t="e">
        <f t="shared" si="64"/>
        <v>#VALUE!</v>
      </c>
      <c r="BV23" t="e">
        <f t="shared" si="65"/>
        <v>#VALUE!</v>
      </c>
      <c r="BW23" t="e">
        <f t="shared" si="66"/>
        <v>#VALUE!</v>
      </c>
      <c r="BX23" t="e">
        <f t="shared" si="67"/>
        <v>#VALUE!</v>
      </c>
      <c r="BY23" t="e">
        <f t="shared" si="68"/>
        <v>#VALUE!</v>
      </c>
      <c r="BZ23" t="e">
        <f t="shared" si="69"/>
        <v>#VALUE!</v>
      </c>
      <c r="CA23" t="e">
        <f t="shared" si="70"/>
        <v>#VALUE!</v>
      </c>
      <c r="CB23" t="e">
        <f t="shared" si="71"/>
        <v>#VALUE!</v>
      </c>
      <c r="CC23" t="e">
        <f t="shared" si="72"/>
        <v>#VALUE!</v>
      </c>
      <c r="CD23" t="e">
        <f t="shared" si="73"/>
        <v>#VALUE!</v>
      </c>
      <c r="CE23" t="e">
        <f t="shared" si="74"/>
        <v>#VALUE!</v>
      </c>
      <c r="CF23" t="e">
        <f t="shared" si="75"/>
        <v>#VALUE!</v>
      </c>
      <c r="CG23" t="e">
        <f t="shared" si="76"/>
        <v>#VALUE!</v>
      </c>
      <c r="CH23" t="e">
        <f t="shared" si="77"/>
        <v>#VALUE!</v>
      </c>
      <c r="CI23" t="e">
        <f t="shared" si="78"/>
        <v>#VALUE!</v>
      </c>
      <c r="CJ23" t="e">
        <f t="shared" si="79"/>
        <v>#VALUE!</v>
      </c>
      <c r="CK23" t="e">
        <f t="shared" si="80"/>
        <v>#VALUE!</v>
      </c>
      <c r="CL23" t="e">
        <f t="shared" si="81"/>
        <v>#VALUE!</v>
      </c>
      <c r="CM23" t="e">
        <f t="shared" si="82"/>
        <v>#VALUE!</v>
      </c>
      <c r="CN23" t="e">
        <f t="shared" si="83"/>
        <v>#VALUE!</v>
      </c>
      <c r="CO23" t="e">
        <f t="shared" si="84"/>
        <v>#VALUE!</v>
      </c>
      <c r="CP23" t="e">
        <f t="shared" si="85"/>
        <v>#VALUE!</v>
      </c>
      <c r="CQ23" t="e">
        <f t="shared" si="86"/>
        <v>#VALUE!</v>
      </c>
      <c r="CR23" t="e">
        <f t="shared" si="87"/>
        <v>#VALUE!</v>
      </c>
      <c r="CS23" t="e">
        <f t="shared" si="88"/>
        <v>#VALUE!</v>
      </c>
      <c r="CT23" t="e">
        <f t="shared" si="89"/>
        <v>#VALUE!</v>
      </c>
      <c r="CU23" t="e">
        <f t="shared" si="90"/>
        <v>#VALUE!</v>
      </c>
      <c r="CV23" t="e">
        <f t="shared" si="91"/>
        <v>#VALUE!</v>
      </c>
      <c r="CW23" t="e">
        <f t="shared" si="91"/>
        <v>#VALUE!</v>
      </c>
      <c r="CX23" t="e">
        <f t="shared" si="91"/>
        <v>#VALUE!</v>
      </c>
      <c r="CY23" t="e">
        <f t="shared" si="91"/>
        <v>#VALUE!</v>
      </c>
      <c r="CZ23" t="e">
        <f t="shared" si="93"/>
        <v>#VALUE!</v>
      </c>
      <c r="DA23" t="e">
        <f t="shared" si="93"/>
        <v>#VALUE!</v>
      </c>
    </row>
    <row r="24" spans="1:105" x14ac:dyDescent="0.35">
      <c r="A24" t="str">
        <f>Setup!A23</f>
        <v>20 Individual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>
        <f ca="1">'Required Capacity (Hide)'!E24</f>
        <v>44337</v>
      </c>
      <c r="J24" t="e">
        <f t="shared" si="1"/>
        <v>#VALUE!</v>
      </c>
      <c r="K24" t="e">
        <f t="shared" si="2"/>
        <v>#VALUE!</v>
      </c>
      <c r="L24" t="e">
        <f t="shared" si="3"/>
        <v>#VALUE!</v>
      </c>
      <c r="M24" t="e">
        <f t="shared" si="4"/>
        <v>#VALUE!</v>
      </c>
      <c r="N24" t="e">
        <f t="shared" si="5"/>
        <v>#VALUE!</v>
      </c>
      <c r="O24" t="e">
        <f t="shared" si="6"/>
        <v>#VALUE!</v>
      </c>
      <c r="P24" t="e">
        <f t="shared" si="7"/>
        <v>#VALUE!</v>
      </c>
      <c r="Q24" t="e">
        <f t="shared" si="8"/>
        <v>#VALUE!</v>
      </c>
      <c r="R24" t="e">
        <f t="shared" si="9"/>
        <v>#VALUE!</v>
      </c>
      <c r="S24" t="e">
        <f t="shared" si="10"/>
        <v>#VALUE!</v>
      </c>
      <c r="T24" t="e">
        <f t="shared" si="11"/>
        <v>#VALUE!</v>
      </c>
      <c r="U24" t="e">
        <f t="shared" si="12"/>
        <v>#VALUE!</v>
      </c>
      <c r="V24" t="e">
        <f t="shared" si="13"/>
        <v>#VALUE!</v>
      </c>
      <c r="W24" t="e">
        <f t="shared" si="14"/>
        <v>#VALUE!</v>
      </c>
      <c r="X24" t="e">
        <f t="shared" si="15"/>
        <v>#VALUE!</v>
      </c>
      <c r="Y24" t="e">
        <f t="shared" si="16"/>
        <v>#VALUE!</v>
      </c>
      <c r="Z24" t="e">
        <f t="shared" si="17"/>
        <v>#VALUE!</v>
      </c>
      <c r="AA24" t="e">
        <f t="shared" si="18"/>
        <v>#VALUE!</v>
      </c>
      <c r="AB24" t="e">
        <f t="shared" si="19"/>
        <v>#VALUE!</v>
      </c>
      <c r="AC24" t="e">
        <f t="shared" si="20"/>
        <v>#VALUE!</v>
      </c>
      <c r="AD24" t="e">
        <f t="shared" si="21"/>
        <v>#VALUE!</v>
      </c>
      <c r="AE24" t="e">
        <f t="shared" si="22"/>
        <v>#VALUE!</v>
      </c>
      <c r="AF24" t="e">
        <f t="shared" si="23"/>
        <v>#VALUE!</v>
      </c>
      <c r="AG24" t="e">
        <f t="shared" si="24"/>
        <v>#VALUE!</v>
      </c>
      <c r="AH24" t="e">
        <f t="shared" si="25"/>
        <v>#VALUE!</v>
      </c>
      <c r="AI24" t="e">
        <f t="shared" si="26"/>
        <v>#VALUE!</v>
      </c>
      <c r="AJ24" t="e">
        <f t="shared" si="27"/>
        <v>#VALUE!</v>
      </c>
      <c r="AK24" t="e">
        <f t="shared" si="28"/>
        <v>#VALUE!</v>
      </c>
      <c r="AL24" t="e">
        <f t="shared" si="29"/>
        <v>#VALUE!</v>
      </c>
      <c r="AM24" t="e">
        <f t="shared" si="30"/>
        <v>#VALUE!</v>
      </c>
      <c r="AN24" t="e">
        <f t="shared" si="31"/>
        <v>#VALUE!</v>
      </c>
      <c r="AO24" t="e">
        <f t="shared" si="32"/>
        <v>#VALUE!</v>
      </c>
      <c r="AP24" t="e">
        <f t="shared" si="33"/>
        <v>#VALUE!</v>
      </c>
      <c r="AQ24" t="e">
        <f t="shared" si="34"/>
        <v>#VALUE!</v>
      </c>
      <c r="AR24" t="e">
        <f t="shared" si="35"/>
        <v>#VALUE!</v>
      </c>
      <c r="AS24" t="e">
        <f t="shared" si="36"/>
        <v>#VALUE!</v>
      </c>
      <c r="AT24" t="e">
        <f t="shared" si="37"/>
        <v>#VALUE!</v>
      </c>
      <c r="AU24" t="e">
        <f t="shared" si="38"/>
        <v>#VALUE!</v>
      </c>
      <c r="AV24" t="e">
        <f t="shared" si="39"/>
        <v>#VALUE!</v>
      </c>
      <c r="AW24" t="e">
        <f t="shared" si="40"/>
        <v>#VALUE!</v>
      </c>
      <c r="AX24" t="e">
        <f t="shared" si="41"/>
        <v>#VALUE!</v>
      </c>
      <c r="AY24" t="e">
        <f t="shared" si="42"/>
        <v>#VALUE!</v>
      </c>
      <c r="AZ24" t="e">
        <f t="shared" si="43"/>
        <v>#VALUE!</v>
      </c>
      <c r="BA24" t="e">
        <f t="shared" si="44"/>
        <v>#VALUE!</v>
      </c>
      <c r="BB24" t="e">
        <f t="shared" si="45"/>
        <v>#VALUE!</v>
      </c>
      <c r="BC24" t="e">
        <f t="shared" si="46"/>
        <v>#VALUE!</v>
      </c>
      <c r="BD24" t="e">
        <f t="shared" si="47"/>
        <v>#VALUE!</v>
      </c>
      <c r="BE24" t="e">
        <f t="shared" si="48"/>
        <v>#VALUE!</v>
      </c>
      <c r="BF24" t="e">
        <f t="shared" si="49"/>
        <v>#VALUE!</v>
      </c>
      <c r="BG24" t="e">
        <f t="shared" si="50"/>
        <v>#VALUE!</v>
      </c>
      <c r="BH24" t="e">
        <f t="shared" si="51"/>
        <v>#VALUE!</v>
      </c>
      <c r="BI24" t="e">
        <f t="shared" si="52"/>
        <v>#VALUE!</v>
      </c>
      <c r="BJ24" t="e">
        <f t="shared" si="53"/>
        <v>#VALUE!</v>
      </c>
      <c r="BK24" t="e">
        <f t="shared" si="54"/>
        <v>#VALUE!</v>
      </c>
      <c r="BL24" t="e">
        <f t="shared" si="55"/>
        <v>#VALUE!</v>
      </c>
      <c r="BM24" t="e">
        <f t="shared" si="56"/>
        <v>#VALUE!</v>
      </c>
      <c r="BN24" t="e">
        <f t="shared" si="57"/>
        <v>#VALUE!</v>
      </c>
      <c r="BO24" t="e">
        <f t="shared" si="58"/>
        <v>#VALUE!</v>
      </c>
      <c r="BP24" t="e">
        <f t="shared" si="59"/>
        <v>#VALUE!</v>
      </c>
      <c r="BQ24" t="e">
        <f t="shared" si="60"/>
        <v>#VALUE!</v>
      </c>
      <c r="BR24" t="e">
        <f t="shared" si="61"/>
        <v>#VALUE!</v>
      </c>
      <c r="BS24" t="e">
        <f t="shared" si="62"/>
        <v>#VALUE!</v>
      </c>
      <c r="BT24" t="e">
        <f t="shared" si="63"/>
        <v>#VALUE!</v>
      </c>
      <c r="BU24" t="e">
        <f t="shared" si="64"/>
        <v>#VALUE!</v>
      </c>
      <c r="BV24" t="e">
        <f t="shared" si="65"/>
        <v>#VALUE!</v>
      </c>
      <c r="BW24" t="e">
        <f t="shared" si="66"/>
        <v>#VALUE!</v>
      </c>
      <c r="BX24" t="e">
        <f t="shared" si="67"/>
        <v>#VALUE!</v>
      </c>
      <c r="BY24" t="e">
        <f t="shared" si="68"/>
        <v>#VALUE!</v>
      </c>
      <c r="BZ24" t="e">
        <f t="shared" si="69"/>
        <v>#VALUE!</v>
      </c>
      <c r="CA24" t="e">
        <f t="shared" si="70"/>
        <v>#VALUE!</v>
      </c>
      <c r="CB24" t="e">
        <f t="shared" si="71"/>
        <v>#VALUE!</v>
      </c>
      <c r="CC24" t="e">
        <f t="shared" si="72"/>
        <v>#VALUE!</v>
      </c>
      <c r="CD24" t="e">
        <f t="shared" si="73"/>
        <v>#VALUE!</v>
      </c>
      <c r="CE24" t="e">
        <f t="shared" si="74"/>
        <v>#VALUE!</v>
      </c>
      <c r="CF24" t="e">
        <f t="shared" si="75"/>
        <v>#VALUE!</v>
      </c>
      <c r="CG24" t="e">
        <f t="shared" si="76"/>
        <v>#VALUE!</v>
      </c>
      <c r="CH24" t="e">
        <f t="shared" si="77"/>
        <v>#VALUE!</v>
      </c>
      <c r="CI24" t="e">
        <f t="shared" si="78"/>
        <v>#VALUE!</v>
      </c>
      <c r="CJ24" t="e">
        <f t="shared" si="79"/>
        <v>#VALUE!</v>
      </c>
      <c r="CK24" t="e">
        <f t="shared" si="80"/>
        <v>#VALUE!</v>
      </c>
      <c r="CL24" t="e">
        <f t="shared" si="81"/>
        <v>#VALUE!</v>
      </c>
      <c r="CM24" t="e">
        <f t="shared" si="82"/>
        <v>#VALUE!</v>
      </c>
      <c r="CN24" t="e">
        <f t="shared" si="83"/>
        <v>#VALUE!</v>
      </c>
      <c r="CO24" t="e">
        <f t="shared" si="84"/>
        <v>#VALUE!</v>
      </c>
      <c r="CP24" t="e">
        <f t="shared" si="85"/>
        <v>#VALUE!</v>
      </c>
      <c r="CQ24" t="e">
        <f t="shared" si="86"/>
        <v>#VALUE!</v>
      </c>
      <c r="CR24" t="e">
        <f t="shared" si="87"/>
        <v>#VALUE!</v>
      </c>
      <c r="CS24" t="e">
        <f t="shared" si="88"/>
        <v>#VALUE!</v>
      </c>
      <c r="CT24" t="e">
        <f t="shared" si="89"/>
        <v>#VALUE!</v>
      </c>
      <c r="CU24" t="e">
        <f t="shared" si="90"/>
        <v>#VALUE!</v>
      </c>
      <c r="CV24" t="e">
        <f t="shared" si="91"/>
        <v>#VALUE!</v>
      </c>
      <c r="CW24" t="e">
        <f t="shared" si="91"/>
        <v>#VALUE!</v>
      </c>
      <c r="CX24" t="e">
        <f t="shared" si="91"/>
        <v>#VALUE!</v>
      </c>
      <c r="CY24" t="e">
        <f t="shared" si="91"/>
        <v>#VALUE!</v>
      </c>
      <c r="CZ24" t="e">
        <f t="shared" si="93"/>
        <v>#VALUE!</v>
      </c>
      <c r="DA24" t="e">
        <f t="shared" si="93"/>
        <v>#VALUE!</v>
      </c>
    </row>
    <row r="25" spans="1:105" x14ac:dyDescent="0.35">
      <c r="A25" t="str">
        <f>Setup!A24</f>
        <v>40 Individual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>
        <f ca="1">'Required Capacity (Hide)'!E25</f>
        <v>44344</v>
      </c>
      <c r="J25" t="e">
        <f t="shared" si="1"/>
        <v>#VALUE!</v>
      </c>
      <c r="K25" t="e">
        <f t="shared" si="2"/>
        <v>#VALUE!</v>
      </c>
      <c r="L25" t="e">
        <f t="shared" si="3"/>
        <v>#VALUE!</v>
      </c>
      <c r="M25" t="e">
        <f t="shared" si="4"/>
        <v>#VALUE!</v>
      </c>
      <c r="N25" t="e">
        <f t="shared" si="5"/>
        <v>#VALUE!</v>
      </c>
      <c r="O25" t="e">
        <f t="shared" si="6"/>
        <v>#VALUE!</v>
      </c>
      <c r="P25" t="e">
        <f t="shared" si="7"/>
        <v>#VALUE!</v>
      </c>
      <c r="Q25" t="e">
        <f t="shared" si="8"/>
        <v>#VALUE!</v>
      </c>
      <c r="R25" t="e">
        <f t="shared" si="9"/>
        <v>#VALUE!</v>
      </c>
      <c r="S25" t="e">
        <f t="shared" si="10"/>
        <v>#VALUE!</v>
      </c>
      <c r="T25" t="e">
        <f t="shared" si="11"/>
        <v>#VALUE!</v>
      </c>
      <c r="U25" t="e">
        <f t="shared" si="12"/>
        <v>#VALUE!</v>
      </c>
      <c r="V25" t="e">
        <f t="shared" si="13"/>
        <v>#VALUE!</v>
      </c>
      <c r="W25" t="e">
        <f t="shared" si="14"/>
        <v>#VALUE!</v>
      </c>
      <c r="X25" t="e">
        <f t="shared" si="15"/>
        <v>#VALUE!</v>
      </c>
      <c r="Y25" t="e">
        <f t="shared" si="16"/>
        <v>#VALUE!</v>
      </c>
      <c r="Z25" t="e">
        <f t="shared" si="17"/>
        <v>#VALUE!</v>
      </c>
      <c r="AA25" t="e">
        <f t="shared" si="18"/>
        <v>#VALUE!</v>
      </c>
      <c r="AB25" t="e">
        <f t="shared" si="19"/>
        <v>#VALUE!</v>
      </c>
      <c r="AC25" t="e">
        <f t="shared" si="20"/>
        <v>#VALUE!</v>
      </c>
      <c r="AD25" t="e">
        <f t="shared" si="21"/>
        <v>#VALUE!</v>
      </c>
      <c r="AE25" t="e">
        <f t="shared" si="22"/>
        <v>#VALUE!</v>
      </c>
      <c r="AF25" t="e">
        <f t="shared" si="23"/>
        <v>#VALUE!</v>
      </c>
      <c r="AG25" t="e">
        <f t="shared" si="24"/>
        <v>#VALUE!</v>
      </c>
      <c r="AH25" t="e">
        <f t="shared" si="25"/>
        <v>#VALUE!</v>
      </c>
      <c r="AI25" t="e">
        <f t="shared" si="26"/>
        <v>#VALUE!</v>
      </c>
      <c r="AJ25" t="e">
        <f t="shared" si="27"/>
        <v>#VALUE!</v>
      </c>
      <c r="AK25" t="e">
        <f t="shared" si="28"/>
        <v>#VALUE!</v>
      </c>
      <c r="AL25" t="e">
        <f t="shared" si="29"/>
        <v>#VALUE!</v>
      </c>
      <c r="AM25" t="e">
        <f t="shared" si="30"/>
        <v>#VALUE!</v>
      </c>
      <c r="AN25" t="e">
        <f t="shared" si="31"/>
        <v>#VALUE!</v>
      </c>
      <c r="AO25" t="e">
        <f t="shared" si="32"/>
        <v>#VALUE!</v>
      </c>
      <c r="AP25" t="e">
        <f t="shared" si="33"/>
        <v>#VALUE!</v>
      </c>
      <c r="AQ25" t="e">
        <f t="shared" si="34"/>
        <v>#VALUE!</v>
      </c>
      <c r="AR25" t="e">
        <f t="shared" si="35"/>
        <v>#VALUE!</v>
      </c>
      <c r="AS25" t="e">
        <f t="shared" si="36"/>
        <v>#VALUE!</v>
      </c>
      <c r="AT25" t="e">
        <f t="shared" si="37"/>
        <v>#VALUE!</v>
      </c>
      <c r="AU25" t="e">
        <f t="shared" si="38"/>
        <v>#VALUE!</v>
      </c>
      <c r="AV25" t="e">
        <f t="shared" si="39"/>
        <v>#VALUE!</v>
      </c>
      <c r="AW25" t="e">
        <f t="shared" si="40"/>
        <v>#VALUE!</v>
      </c>
      <c r="AX25" t="e">
        <f t="shared" si="41"/>
        <v>#VALUE!</v>
      </c>
      <c r="AY25" t="e">
        <f t="shared" si="42"/>
        <v>#VALUE!</v>
      </c>
      <c r="AZ25" t="e">
        <f t="shared" si="43"/>
        <v>#VALUE!</v>
      </c>
      <c r="BA25" t="e">
        <f t="shared" si="44"/>
        <v>#VALUE!</v>
      </c>
      <c r="BB25" t="e">
        <f t="shared" si="45"/>
        <v>#VALUE!</v>
      </c>
      <c r="BC25" t="e">
        <f t="shared" si="46"/>
        <v>#VALUE!</v>
      </c>
      <c r="BD25" t="e">
        <f t="shared" si="47"/>
        <v>#VALUE!</v>
      </c>
      <c r="BE25" t="e">
        <f t="shared" si="48"/>
        <v>#VALUE!</v>
      </c>
      <c r="BF25" t="e">
        <f t="shared" si="49"/>
        <v>#VALUE!</v>
      </c>
      <c r="BG25" t="e">
        <f t="shared" si="50"/>
        <v>#VALUE!</v>
      </c>
      <c r="BH25" t="e">
        <f t="shared" si="51"/>
        <v>#VALUE!</v>
      </c>
      <c r="BI25" t="e">
        <f t="shared" si="52"/>
        <v>#VALUE!</v>
      </c>
      <c r="BJ25" t="e">
        <f t="shared" si="53"/>
        <v>#VALUE!</v>
      </c>
      <c r="BK25" t="e">
        <f t="shared" si="54"/>
        <v>#VALUE!</v>
      </c>
      <c r="BL25" t="e">
        <f t="shared" si="55"/>
        <v>#VALUE!</v>
      </c>
      <c r="BM25" t="e">
        <f t="shared" si="56"/>
        <v>#VALUE!</v>
      </c>
      <c r="BN25" t="e">
        <f t="shared" si="57"/>
        <v>#VALUE!</v>
      </c>
      <c r="BO25" t="e">
        <f t="shared" si="58"/>
        <v>#VALUE!</v>
      </c>
      <c r="BP25" t="e">
        <f t="shared" si="59"/>
        <v>#VALUE!</v>
      </c>
      <c r="BQ25" t="e">
        <f t="shared" si="60"/>
        <v>#VALUE!</v>
      </c>
      <c r="BR25" t="e">
        <f t="shared" si="61"/>
        <v>#VALUE!</v>
      </c>
      <c r="BS25" t="e">
        <f t="shared" si="62"/>
        <v>#VALUE!</v>
      </c>
      <c r="BT25" t="e">
        <f t="shared" si="63"/>
        <v>#VALUE!</v>
      </c>
      <c r="BU25" t="e">
        <f t="shared" si="64"/>
        <v>#VALUE!</v>
      </c>
      <c r="BV25" t="e">
        <f t="shared" si="65"/>
        <v>#VALUE!</v>
      </c>
      <c r="BW25" t="e">
        <f t="shared" si="66"/>
        <v>#VALUE!</v>
      </c>
      <c r="BX25" t="e">
        <f t="shared" si="67"/>
        <v>#VALUE!</v>
      </c>
      <c r="BY25" t="e">
        <f t="shared" si="68"/>
        <v>#VALUE!</v>
      </c>
      <c r="BZ25" t="e">
        <f t="shared" si="69"/>
        <v>#VALUE!</v>
      </c>
      <c r="CA25" t="e">
        <f t="shared" si="70"/>
        <v>#VALUE!</v>
      </c>
      <c r="CB25" t="e">
        <f t="shared" si="71"/>
        <v>#VALUE!</v>
      </c>
      <c r="CC25" t="e">
        <f t="shared" si="72"/>
        <v>#VALUE!</v>
      </c>
      <c r="CD25" t="e">
        <f t="shared" si="73"/>
        <v>#VALUE!</v>
      </c>
      <c r="CE25" t="e">
        <f t="shared" si="74"/>
        <v>#VALUE!</v>
      </c>
      <c r="CF25" t="e">
        <f t="shared" si="75"/>
        <v>#VALUE!</v>
      </c>
      <c r="CG25" t="e">
        <f t="shared" si="76"/>
        <v>#VALUE!</v>
      </c>
      <c r="CH25" t="e">
        <f t="shared" si="77"/>
        <v>#VALUE!</v>
      </c>
      <c r="CI25" t="e">
        <f t="shared" si="78"/>
        <v>#VALUE!</v>
      </c>
      <c r="CJ25" t="e">
        <f t="shared" si="79"/>
        <v>#VALUE!</v>
      </c>
      <c r="CK25" t="e">
        <f t="shared" si="80"/>
        <v>#VALUE!</v>
      </c>
      <c r="CL25" t="e">
        <f t="shared" si="81"/>
        <v>#VALUE!</v>
      </c>
      <c r="CM25" t="e">
        <f t="shared" si="82"/>
        <v>#VALUE!</v>
      </c>
      <c r="CN25" t="e">
        <f t="shared" si="83"/>
        <v>#VALUE!</v>
      </c>
      <c r="CO25" t="e">
        <f t="shared" si="84"/>
        <v>#VALUE!</v>
      </c>
      <c r="CP25" t="e">
        <f t="shared" si="85"/>
        <v>#VALUE!</v>
      </c>
      <c r="CQ25" t="e">
        <f t="shared" si="86"/>
        <v>#VALUE!</v>
      </c>
      <c r="CR25" t="e">
        <f t="shared" si="87"/>
        <v>#VALUE!</v>
      </c>
      <c r="CS25" t="e">
        <f t="shared" si="88"/>
        <v>#VALUE!</v>
      </c>
      <c r="CT25" t="e">
        <f t="shared" si="89"/>
        <v>#VALUE!</v>
      </c>
      <c r="CU25" t="e">
        <f t="shared" si="90"/>
        <v>#VALUE!</v>
      </c>
      <c r="CV25" t="e">
        <f t="shared" si="91"/>
        <v>#VALUE!</v>
      </c>
      <c r="CW25" t="e">
        <f t="shared" si="91"/>
        <v>#VALUE!</v>
      </c>
      <c r="CX25" t="e">
        <f t="shared" si="91"/>
        <v>#VALUE!</v>
      </c>
      <c r="CY25" t="e">
        <f t="shared" si="91"/>
        <v>#VALUE!</v>
      </c>
      <c r="CZ25" t="e">
        <f t="shared" si="93"/>
        <v>#VALUE!</v>
      </c>
      <c r="DA25" t="e">
        <f t="shared" si="93"/>
        <v>#VALUE!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 ca="1">'Required Capacity (Hide)'!E26</f>
        <v>44351</v>
      </c>
      <c r="J26" t="e">
        <f t="shared" si="1"/>
        <v>#VALUE!</v>
      </c>
      <c r="K26" t="e">
        <f t="shared" si="2"/>
        <v>#VALUE!</v>
      </c>
      <c r="L26" t="e">
        <f t="shared" si="3"/>
        <v>#VALUE!</v>
      </c>
      <c r="M26" t="e">
        <f t="shared" si="4"/>
        <v>#VALUE!</v>
      </c>
      <c r="N26" t="e">
        <f t="shared" si="5"/>
        <v>#VALUE!</v>
      </c>
      <c r="O26" t="e">
        <f t="shared" si="6"/>
        <v>#VALUE!</v>
      </c>
      <c r="P26" t="e">
        <f t="shared" si="7"/>
        <v>#VALUE!</v>
      </c>
      <c r="Q26" t="e">
        <f t="shared" si="8"/>
        <v>#VALUE!</v>
      </c>
      <c r="R26" t="e">
        <f t="shared" si="9"/>
        <v>#VALUE!</v>
      </c>
      <c r="S26" t="e">
        <f t="shared" si="10"/>
        <v>#VALUE!</v>
      </c>
      <c r="T26" t="e">
        <f t="shared" si="11"/>
        <v>#VALUE!</v>
      </c>
      <c r="U26" t="e">
        <f t="shared" si="12"/>
        <v>#VALUE!</v>
      </c>
      <c r="V26" t="e">
        <f t="shared" si="13"/>
        <v>#VALUE!</v>
      </c>
      <c r="W26" t="e">
        <f t="shared" si="14"/>
        <v>#VALUE!</v>
      </c>
      <c r="X26" t="e">
        <f t="shared" si="15"/>
        <v>#VALUE!</v>
      </c>
      <c r="Y26" t="e">
        <f t="shared" si="16"/>
        <v>#VALUE!</v>
      </c>
      <c r="Z26" t="e">
        <f t="shared" si="17"/>
        <v>#VALUE!</v>
      </c>
      <c r="AA26" t="e">
        <f t="shared" si="18"/>
        <v>#VALUE!</v>
      </c>
      <c r="AB26" t="e">
        <f t="shared" si="19"/>
        <v>#VALUE!</v>
      </c>
      <c r="AC26" t="e">
        <f t="shared" si="20"/>
        <v>#VALUE!</v>
      </c>
      <c r="AD26" t="e">
        <f t="shared" si="21"/>
        <v>#VALUE!</v>
      </c>
      <c r="AE26" t="e">
        <f t="shared" si="22"/>
        <v>#VALUE!</v>
      </c>
      <c r="AF26" t="e">
        <f t="shared" si="23"/>
        <v>#VALUE!</v>
      </c>
      <c r="AG26" t="e">
        <f t="shared" si="24"/>
        <v>#VALUE!</v>
      </c>
      <c r="AH26" t="e">
        <f t="shared" si="25"/>
        <v>#VALUE!</v>
      </c>
      <c r="AI26" t="e">
        <f t="shared" si="26"/>
        <v>#VALUE!</v>
      </c>
      <c r="AJ26" t="e">
        <f t="shared" si="27"/>
        <v>#VALUE!</v>
      </c>
      <c r="AK26" t="e">
        <f t="shared" si="28"/>
        <v>#VALUE!</v>
      </c>
      <c r="AL26" t="e">
        <f t="shared" si="29"/>
        <v>#VALUE!</v>
      </c>
      <c r="AM26" t="e">
        <f t="shared" si="30"/>
        <v>#VALUE!</v>
      </c>
      <c r="AN26" t="e">
        <f t="shared" si="31"/>
        <v>#VALUE!</v>
      </c>
      <c r="AO26" t="e">
        <f t="shared" si="32"/>
        <v>#VALUE!</v>
      </c>
      <c r="AP26" t="e">
        <f t="shared" si="33"/>
        <v>#VALUE!</v>
      </c>
      <c r="AQ26" t="e">
        <f t="shared" si="34"/>
        <v>#VALUE!</v>
      </c>
      <c r="AR26" t="e">
        <f t="shared" si="35"/>
        <v>#VALUE!</v>
      </c>
      <c r="AS26" t="e">
        <f t="shared" si="36"/>
        <v>#VALUE!</v>
      </c>
      <c r="AT26" t="e">
        <f t="shared" si="37"/>
        <v>#VALUE!</v>
      </c>
      <c r="AU26" t="e">
        <f t="shared" si="38"/>
        <v>#VALUE!</v>
      </c>
      <c r="AV26" t="e">
        <f t="shared" si="39"/>
        <v>#VALUE!</v>
      </c>
      <c r="AW26" t="e">
        <f t="shared" si="40"/>
        <v>#VALUE!</v>
      </c>
      <c r="AX26" t="e">
        <f t="shared" si="41"/>
        <v>#VALUE!</v>
      </c>
      <c r="AY26" t="e">
        <f t="shared" si="42"/>
        <v>#VALUE!</v>
      </c>
      <c r="AZ26" t="e">
        <f t="shared" si="43"/>
        <v>#VALUE!</v>
      </c>
      <c r="BA26" t="e">
        <f t="shared" si="44"/>
        <v>#VALUE!</v>
      </c>
      <c r="BB26" t="e">
        <f t="shared" si="45"/>
        <v>#VALUE!</v>
      </c>
      <c r="BC26" t="e">
        <f t="shared" si="46"/>
        <v>#VALUE!</v>
      </c>
      <c r="BD26" t="e">
        <f t="shared" si="47"/>
        <v>#VALUE!</v>
      </c>
      <c r="BE26" t="e">
        <f t="shared" si="48"/>
        <v>#VALUE!</v>
      </c>
      <c r="BF26" t="e">
        <f t="shared" si="49"/>
        <v>#VALUE!</v>
      </c>
      <c r="BG26" t="e">
        <f t="shared" si="50"/>
        <v>#VALUE!</v>
      </c>
      <c r="BH26" t="e">
        <f t="shared" si="51"/>
        <v>#VALUE!</v>
      </c>
      <c r="BI26" t="e">
        <f t="shared" si="52"/>
        <v>#VALUE!</v>
      </c>
      <c r="BJ26" t="e">
        <f t="shared" si="53"/>
        <v>#VALUE!</v>
      </c>
      <c r="BK26" t="e">
        <f t="shared" si="54"/>
        <v>#VALUE!</v>
      </c>
      <c r="BL26" t="e">
        <f t="shared" si="55"/>
        <v>#VALUE!</v>
      </c>
      <c r="BM26" t="e">
        <f t="shared" si="56"/>
        <v>#VALUE!</v>
      </c>
      <c r="BN26" t="e">
        <f t="shared" si="57"/>
        <v>#VALUE!</v>
      </c>
      <c r="BO26" t="e">
        <f t="shared" si="58"/>
        <v>#VALUE!</v>
      </c>
      <c r="BP26" t="e">
        <f t="shared" si="59"/>
        <v>#VALUE!</v>
      </c>
      <c r="BQ26" t="e">
        <f t="shared" si="60"/>
        <v>#VALUE!</v>
      </c>
      <c r="BR26" t="e">
        <f t="shared" si="61"/>
        <v>#VALUE!</v>
      </c>
      <c r="BS26" t="e">
        <f t="shared" si="62"/>
        <v>#VALUE!</v>
      </c>
      <c r="BT26" t="e">
        <f t="shared" si="63"/>
        <v>#VALUE!</v>
      </c>
      <c r="BU26" t="e">
        <f t="shared" si="64"/>
        <v>#VALUE!</v>
      </c>
      <c r="BV26" t="e">
        <f t="shared" si="65"/>
        <v>#VALUE!</v>
      </c>
      <c r="BW26" t="e">
        <f t="shared" si="66"/>
        <v>#VALUE!</v>
      </c>
      <c r="BX26" t="e">
        <f t="shared" si="67"/>
        <v>#VALUE!</v>
      </c>
      <c r="BY26" t="e">
        <f t="shared" si="68"/>
        <v>#VALUE!</v>
      </c>
      <c r="BZ26" t="e">
        <f t="shared" si="69"/>
        <v>#VALUE!</v>
      </c>
      <c r="CA26" t="e">
        <f t="shared" si="70"/>
        <v>#VALUE!</v>
      </c>
      <c r="CB26" t="e">
        <f t="shared" si="71"/>
        <v>#VALUE!</v>
      </c>
      <c r="CC26" t="e">
        <f t="shared" si="72"/>
        <v>#VALUE!</v>
      </c>
      <c r="CD26" t="e">
        <f t="shared" si="73"/>
        <v>#VALUE!</v>
      </c>
      <c r="CE26" t="e">
        <f t="shared" si="74"/>
        <v>#VALUE!</v>
      </c>
      <c r="CF26" t="e">
        <f t="shared" si="75"/>
        <v>#VALUE!</v>
      </c>
      <c r="CG26" t="e">
        <f t="shared" si="76"/>
        <v>#VALUE!</v>
      </c>
      <c r="CH26" t="e">
        <f t="shared" si="77"/>
        <v>#VALUE!</v>
      </c>
      <c r="CI26" t="e">
        <f t="shared" si="78"/>
        <v>#VALUE!</v>
      </c>
      <c r="CJ26" t="e">
        <f t="shared" si="79"/>
        <v>#VALUE!</v>
      </c>
      <c r="CK26" t="e">
        <f t="shared" si="80"/>
        <v>#VALUE!</v>
      </c>
      <c r="CL26" t="e">
        <f t="shared" si="81"/>
        <v>#VALUE!</v>
      </c>
      <c r="CM26" t="e">
        <f t="shared" si="82"/>
        <v>#VALUE!</v>
      </c>
      <c r="CN26" t="e">
        <f t="shared" si="83"/>
        <v>#VALUE!</v>
      </c>
      <c r="CO26" t="e">
        <f t="shared" si="84"/>
        <v>#VALUE!</v>
      </c>
      <c r="CP26" t="e">
        <f t="shared" si="85"/>
        <v>#VALUE!</v>
      </c>
      <c r="CQ26" t="e">
        <f t="shared" si="86"/>
        <v>#VALUE!</v>
      </c>
      <c r="CR26" t="e">
        <f t="shared" si="87"/>
        <v>#VALUE!</v>
      </c>
      <c r="CS26" t="e">
        <f t="shared" si="88"/>
        <v>#VALUE!</v>
      </c>
      <c r="CT26" t="e">
        <f t="shared" si="89"/>
        <v>#VALUE!</v>
      </c>
      <c r="CU26" t="e">
        <f t="shared" si="90"/>
        <v>#VALUE!</v>
      </c>
      <c r="CV26" t="e">
        <f t="shared" si="91"/>
        <v>#VALUE!</v>
      </c>
      <c r="CW26" t="e">
        <f t="shared" si="91"/>
        <v>#VALUE!</v>
      </c>
      <c r="CX26" t="e">
        <f t="shared" si="91"/>
        <v>#VALUE!</v>
      </c>
      <c r="CY26" t="e">
        <f t="shared" si="91"/>
        <v>#VALUE!</v>
      </c>
      <c r="CZ26" t="e">
        <f t="shared" si="93"/>
        <v>#VALUE!</v>
      </c>
      <c r="DA26" t="e">
        <f t="shared" si="93"/>
        <v>#VALUE!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 ca="1">'Required Capacity (Hide)'!E27</f>
        <v>44358</v>
      </c>
      <c r="J27" t="e">
        <f t="shared" si="1"/>
        <v>#VALUE!</v>
      </c>
      <c r="K27" t="e">
        <f t="shared" si="2"/>
        <v>#VALUE!</v>
      </c>
      <c r="L27" t="e">
        <f t="shared" si="3"/>
        <v>#VALUE!</v>
      </c>
      <c r="M27" t="e">
        <f t="shared" si="4"/>
        <v>#VALUE!</v>
      </c>
      <c r="N27" t="e">
        <f t="shared" si="5"/>
        <v>#VALUE!</v>
      </c>
      <c r="O27" t="e">
        <f t="shared" si="6"/>
        <v>#VALUE!</v>
      </c>
      <c r="P27" t="e">
        <f t="shared" si="7"/>
        <v>#VALUE!</v>
      </c>
      <c r="Q27" t="e">
        <f t="shared" si="8"/>
        <v>#VALUE!</v>
      </c>
      <c r="R27" t="e">
        <f t="shared" si="9"/>
        <v>#VALUE!</v>
      </c>
      <c r="S27" t="e">
        <f t="shared" si="10"/>
        <v>#VALUE!</v>
      </c>
      <c r="T27" t="e">
        <f t="shared" si="11"/>
        <v>#VALUE!</v>
      </c>
      <c r="U27" t="e">
        <f t="shared" si="12"/>
        <v>#VALUE!</v>
      </c>
      <c r="V27" t="e">
        <f t="shared" si="13"/>
        <v>#VALUE!</v>
      </c>
      <c r="W27" t="e">
        <f t="shared" si="14"/>
        <v>#VALUE!</v>
      </c>
      <c r="X27" t="e">
        <f t="shared" si="15"/>
        <v>#VALUE!</v>
      </c>
      <c r="Y27" t="e">
        <f t="shared" si="16"/>
        <v>#VALUE!</v>
      </c>
      <c r="Z27" t="e">
        <f t="shared" si="17"/>
        <v>#VALUE!</v>
      </c>
      <c r="AA27" t="e">
        <f t="shared" si="18"/>
        <v>#VALUE!</v>
      </c>
      <c r="AB27" t="e">
        <f t="shared" si="19"/>
        <v>#VALUE!</v>
      </c>
      <c r="AC27" t="e">
        <f t="shared" si="20"/>
        <v>#VALUE!</v>
      </c>
      <c r="AD27" t="e">
        <f t="shared" si="21"/>
        <v>#VALUE!</v>
      </c>
      <c r="AE27" t="e">
        <f t="shared" si="22"/>
        <v>#VALUE!</v>
      </c>
      <c r="AF27" t="e">
        <f t="shared" si="23"/>
        <v>#VALUE!</v>
      </c>
      <c r="AG27" t="e">
        <f t="shared" si="24"/>
        <v>#VALUE!</v>
      </c>
      <c r="AH27" t="e">
        <f t="shared" si="25"/>
        <v>#VALUE!</v>
      </c>
      <c r="AI27" t="e">
        <f t="shared" si="26"/>
        <v>#VALUE!</v>
      </c>
      <c r="AJ27" t="e">
        <f t="shared" si="27"/>
        <v>#VALUE!</v>
      </c>
      <c r="AK27" t="e">
        <f t="shared" si="28"/>
        <v>#VALUE!</v>
      </c>
      <c r="AL27" t="e">
        <f t="shared" si="29"/>
        <v>#VALUE!</v>
      </c>
      <c r="AM27" t="e">
        <f t="shared" si="30"/>
        <v>#VALUE!</v>
      </c>
      <c r="AN27" t="e">
        <f t="shared" si="31"/>
        <v>#VALUE!</v>
      </c>
      <c r="AO27" t="e">
        <f t="shared" si="32"/>
        <v>#VALUE!</v>
      </c>
      <c r="AP27" t="e">
        <f t="shared" si="33"/>
        <v>#VALUE!</v>
      </c>
      <c r="AQ27" t="e">
        <f t="shared" si="34"/>
        <v>#VALUE!</v>
      </c>
      <c r="AR27" t="e">
        <f t="shared" si="35"/>
        <v>#VALUE!</v>
      </c>
      <c r="AS27" t="e">
        <f t="shared" si="36"/>
        <v>#VALUE!</v>
      </c>
      <c r="AT27" t="e">
        <f t="shared" si="37"/>
        <v>#VALUE!</v>
      </c>
      <c r="AU27" t="e">
        <f t="shared" si="38"/>
        <v>#VALUE!</v>
      </c>
      <c r="AV27" t="e">
        <f t="shared" si="39"/>
        <v>#VALUE!</v>
      </c>
      <c r="AW27" t="e">
        <f t="shared" si="40"/>
        <v>#VALUE!</v>
      </c>
      <c r="AX27" t="e">
        <f t="shared" si="41"/>
        <v>#VALUE!</v>
      </c>
      <c r="AY27" t="e">
        <f t="shared" si="42"/>
        <v>#VALUE!</v>
      </c>
      <c r="AZ27" t="e">
        <f t="shared" si="43"/>
        <v>#VALUE!</v>
      </c>
      <c r="BA27" t="e">
        <f t="shared" si="44"/>
        <v>#VALUE!</v>
      </c>
      <c r="BB27" t="e">
        <f t="shared" si="45"/>
        <v>#VALUE!</v>
      </c>
      <c r="BC27" t="e">
        <f t="shared" si="46"/>
        <v>#VALUE!</v>
      </c>
      <c r="BD27" t="e">
        <f t="shared" si="47"/>
        <v>#VALUE!</v>
      </c>
      <c r="BE27" t="e">
        <f t="shared" si="48"/>
        <v>#VALUE!</v>
      </c>
      <c r="BF27" t="e">
        <f t="shared" si="49"/>
        <v>#VALUE!</v>
      </c>
      <c r="BG27" t="e">
        <f t="shared" si="50"/>
        <v>#VALUE!</v>
      </c>
      <c r="BH27" t="e">
        <f t="shared" si="51"/>
        <v>#VALUE!</v>
      </c>
      <c r="BI27" t="e">
        <f t="shared" si="52"/>
        <v>#VALUE!</v>
      </c>
      <c r="BJ27" t="e">
        <f t="shared" si="53"/>
        <v>#VALUE!</v>
      </c>
      <c r="BK27" t="e">
        <f t="shared" si="54"/>
        <v>#VALUE!</v>
      </c>
      <c r="BL27" t="e">
        <f t="shared" si="55"/>
        <v>#VALUE!</v>
      </c>
      <c r="BM27" t="e">
        <f t="shared" si="56"/>
        <v>#VALUE!</v>
      </c>
      <c r="BN27" t="e">
        <f t="shared" si="57"/>
        <v>#VALUE!</v>
      </c>
      <c r="BO27" t="e">
        <f t="shared" si="58"/>
        <v>#VALUE!</v>
      </c>
      <c r="BP27" t="e">
        <f t="shared" si="59"/>
        <v>#VALUE!</v>
      </c>
      <c r="BQ27" t="e">
        <f t="shared" si="60"/>
        <v>#VALUE!</v>
      </c>
      <c r="BR27" t="e">
        <f t="shared" si="61"/>
        <v>#VALUE!</v>
      </c>
      <c r="BS27" t="e">
        <f t="shared" si="62"/>
        <v>#VALUE!</v>
      </c>
      <c r="BT27" t="e">
        <f t="shared" si="63"/>
        <v>#VALUE!</v>
      </c>
      <c r="BU27" t="e">
        <f t="shared" si="64"/>
        <v>#VALUE!</v>
      </c>
      <c r="BV27" t="e">
        <f t="shared" si="65"/>
        <v>#VALUE!</v>
      </c>
      <c r="BW27" t="e">
        <f t="shared" si="66"/>
        <v>#VALUE!</v>
      </c>
      <c r="BX27" t="e">
        <f t="shared" si="67"/>
        <v>#VALUE!</v>
      </c>
      <c r="BY27" t="e">
        <f t="shared" si="68"/>
        <v>#VALUE!</v>
      </c>
      <c r="BZ27" t="e">
        <f t="shared" si="69"/>
        <v>#VALUE!</v>
      </c>
      <c r="CA27" t="e">
        <f t="shared" si="70"/>
        <v>#VALUE!</v>
      </c>
      <c r="CB27" t="e">
        <f t="shared" si="71"/>
        <v>#VALUE!</v>
      </c>
      <c r="CC27" t="e">
        <f t="shared" si="72"/>
        <v>#VALUE!</v>
      </c>
      <c r="CD27" t="e">
        <f t="shared" si="73"/>
        <v>#VALUE!</v>
      </c>
      <c r="CE27" t="e">
        <f t="shared" si="74"/>
        <v>#VALUE!</v>
      </c>
      <c r="CF27" t="e">
        <f t="shared" si="75"/>
        <v>#VALUE!</v>
      </c>
      <c r="CG27" t="e">
        <f t="shared" si="76"/>
        <v>#VALUE!</v>
      </c>
      <c r="CH27" t="e">
        <f t="shared" si="77"/>
        <v>#VALUE!</v>
      </c>
      <c r="CI27" t="e">
        <f t="shared" si="78"/>
        <v>#VALUE!</v>
      </c>
      <c r="CJ27" t="e">
        <f t="shared" si="79"/>
        <v>#VALUE!</v>
      </c>
      <c r="CK27" t="e">
        <f t="shared" si="80"/>
        <v>#VALUE!</v>
      </c>
      <c r="CL27" t="e">
        <f t="shared" si="81"/>
        <v>#VALUE!</v>
      </c>
      <c r="CM27" t="e">
        <f t="shared" si="82"/>
        <v>#VALUE!</v>
      </c>
      <c r="CN27" t="e">
        <f t="shared" si="83"/>
        <v>#VALUE!</v>
      </c>
      <c r="CO27" t="e">
        <f t="shared" si="84"/>
        <v>#VALUE!</v>
      </c>
      <c r="CP27" t="e">
        <f t="shared" si="85"/>
        <v>#VALUE!</v>
      </c>
      <c r="CQ27" t="e">
        <f t="shared" si="86"/>
        <v>#VALUE!</v>
      </c>
      <c r="CR27" t="e">
        <f t="shared" si="87"/>
        <v>#VALUE!</v>
      </c>
      <c r="CS27" t="e">
        <f t="shared" si="88"/>
        <v>#VALUE!</v>
      </c>
      <c r="CT27" t="e">
        <f t="shared" si="89"/>
        <v>#VALUE!</v>
      </c>
      <c r="CU27" t="e">
        <f t="shared" si="90"/>
        <v>#VALUE!</v>
      </c>
      <c r="CV27" t="e">
        <f t="shared" si="91"/>
        <v>#VALUE!</v>
      </c>
      <c r="CW27" t="e">
        <f t="shared" si="91"/>
        <v>#VALUE!</v>
      </c>
      <c r="CX27" t="e">
        <f t="shared" si="91"/>
        <v>#VALUE!</v>
      </c>
      <c r="CY27" t="e">
        <f t="shared" si="91"/>
        <v>#VALUE!</v>
      </c>
      <c r="CZ27" t="e">
        <f t="shared" si="93"/>
        <v>#VALUE!</v>
      </c>
      <c r="DA27" t="e">
        <f t="shared" si="93"/>
        <v>#VALUE!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 ca="1">'Required Capacity (Hide)'!E28</f>
        <v>44365</v>
      </c>
      <c r="J28" t="e">
        <f t="shared" si="1"/>
        <v>#VALUE!</v>
      </c>
      <c r="K28" t="e">
        <f t="shared" si="2"/>
        <v>#VALUE!</v>
      </c>
      <c r="L28" t="e">
        <f t="shared" si="3"/>
        <v>#VALUE!</v>
      </c>
      <c r="M28" t="e">
        <f t="shared" si="4"/>
        <v>#VALUE!</v>
      </c>
      <c r="N28" t="e">
        <f t="shared" si="5"/>
        <v>#VALUE!</v>
      </c>
      <c r="O28" t="e">
        <f t="shared" si="6"/>
        <v>#VALUE!</v>
      </c>
      <c r="P28" t="e">
        <f t="shared" si="7"/>
        <v>#VALUE!</v>
      </c>
      <c r="Q28" t="e">
        <f t="shared" si="8"/>
        <v>#VALUE!</v>
      </c>
      <c r="R28" t="e">
        <f t="shared" si="9"/>
        <v>#VALUE!</v>
      </c>
      <c r="S28" t="e">
        <f t="shared" si="10"/>
        <v>#VALUE!</v>
      </c>
      <c r="T28" t="e">
        <f t="shared" si="11"/>
        <v>#VALUE!</v>
      </c>
      <c r="U28" t="e">
        <f t="shared" si="12"/>
        <v>#VALUE!</v>
      </c>
      <c r="V28" t="e">
        <f t="shared" si="13"/>
        <v>#VALUE!</v>
      </c>
      <c r="W28" t="e">
        <f t="shared" si="14"/>
        <v>#VALUE!</v>
      </c>
      <c r="X28" t="e">
        <f t="shared" si="15"/>
        <v>#VALUE!</v>
      </c>
      <c r="Y28" t="e">
        <f t="shared" si="16"/>
        <v>#VALUE!</v>
      </c>
      <c r="Z28" t="e">
        <f t="shared" si="17"/>
        <v>#VALUE!</v>
      </c>
      <c r="AA28" t="e">
        <f t="shared" si="18"/>
        <v>#VALUE!</v>
      </c>
      <c r="AB28" t="e">
        <f t="shared" si="19"/>
        <v>#VALUE!</v>
      </c>
      <c r="AC28" t="e">
        <f t="shared" si="20"/>
        <v>#VALUE!</v>
      </c>
      <c r="AD28" t="e">
        <f t="shared" si="21"/>
        <v>#VALUE!</v>
      </c>
      <c r="AE28" t="e">
        <f t="shared" si="22"/>
        <v>#VALUE!</v>
      </c>
      <c r="AF28" t="e">
        <f t="shared" si="23"/>
        <v>#VALUE!</v>
      </c>
      <c r="AG28" t="e">
        <f t="shared" si="24"/>
        <v>#VALUE!</v>
      </c>
      <c r="AH28" t="e">
        <f t="shared" si="25"/>
        <v>#VALUE!</v>
      </c>
      <c r="AI28" t="e">
        <f t="shared" si="26"/>
        <v>#VALUE!</v>
      </c>
      <c r="AJ28" t="e">
        <f t="shared" si="27"/>
        <v>#VALUE!</v>
      </c>
      <c r="AK28" t="e">
        <f t="shared" si="28"/>
        <v>#VALUE!</v>
      </c>
      <c r="AL28" t="e">
        <f t="shared" si="29"/>
        <v>#VALUE!</v>
      </c>
      <c r="AM28" t="e">
        <f t="shared" si="30"/>
        <v>#VALUE!</v>
      </c>
      <c r="AN28" t="e">
        <f t="shared" si="31"/>
        <v>#VALUE!</v>
      </c>
      <c r="AO28" t="e">
        <f t="shared" si="32"/>
        <v>#VALUE!</v>
      </c>
      <c r="AP28" t="e">
        <f t="shared" si="33"/>
        <v>#VALUE!</v>
      </c>
      <c r="AQ28" t="e">
        <f t="shared" si="34"/>
        <v>#VALUE!</v>
      </c>
      <c r="AR28" t="e">
        <f t="shared" si="35"/>
        <v>#VALUE!</v>
      </c>
      <c r="AS28" t="e">
        <f t="shared" si="36"/>
        <v>#VALUE!</v>
      </c>
      <c r="AT28" t="e">
        <f t="shared" si="37"/>
        <v>#VALUE!</v>
      </c>
      <c r="AU28" t="e">
        <f t="shared" si="38"/>
        <v>#VALUE!</v>
      </c>
      <c r="AV28" t="e">
        <f t="shared" si="39"/>
        <v>#VALUE!</v>
      </c>
      <c r="AW28" t="e">
        <f t="shared" si="40"/>
        <v>#VALUE!</v>
      </c>
      <c r="AX28" t="e">
        <f t="shared" si="41"/>
        <v>#VALUE!</v>
      </c>
      <c r="AY28" t="e">
        <f t="shared" si="42"/>
        <v>#VALUE!</v>
      </c>
      <c r="AZ28" t="e">
        <f t="shared" si="43"/>
        <v>#VALUE!</v>
      </c>
      <c r="BA28" t="e">
        <f t="shared" si="44"/>
        <v>#VALUE!</v>
      </c>
      <c r="BB28" t="e">
        <f t="shared" si="45"/>
        <v>#VALUE!</v>
      </c>
      <c r="BC28" t="e">
        <f t="shared" si="46"/>
        <v>#VALUE!</v>
      </c>
      <c r="BD28" t="e">
        <f t="shared" si="47"/>
        <v>#VALUE!</v>
      </c>
      <c r="BE28" t="e">
        <f t="shared" si="48"/>
        <v>#VALUE!</v>
      </c>
      <c r="BF28" t="e">
        <f t="shared" si="49"/>
        <v>#VALUE!</v>
      </c>
      <c r="BG28" t="e">
        <f t="shared" si="50"/>
        <v>#VALUE!</v>
      </c>
      <c r="BH28" t="e">
        <f t="shared" si="51"/>
        <v>#VALUE!</v>
      </c>
      <c r="BI28" t="e">
        <f t="shared" si="52"/>
        <v>#VALUE!</v>
      </c>
      <c r="BJ28" t="e">
        <f t="shared" si="53"/>
        <v>#VALUE!</v>
      </c>
      <c r="BK28" t="e">
        <f t="shared" si="54"/>
        <v>#VALUE!</v>
      </c>
      <c r="BL28" t="e">
        <f t="shared" si="55"/>
        <v>#VALUE!</v>
      </c>
      <c r="BM28" t="e">
        <f t="shared" si="56"/>
        <v>#VALUE!</v>
      </c>
      <c r="BN28" t="e">
        <f t="shared" si="57"/>
        <v>#VALUE!</v>
      </c>
      <c r="BO28" t="e">
        <f t="shared" si="58"/>
        <v>#VALUE!</v>
      </c>
      <c r="BP28" t="e">
        <f t="shared" si="59"/>
        <v>#VALUE!</v>
      </c>
      <c r="BQ28" t="e">
        <f t="shared" si="60"/>
        <v>#VALUE!</v>
      </c>
      <c r="BR28" t="e">
        <f t="shared" si="61"/>
        <v>#VALUE!</v>
      </c>
      <c r="BS28" t="e">
        <f t="shared" si="62"/>
        <v>#VALUE!</v>
      </c>
      <c r="BT28" t="e">
        <f t="shared" si="63"/>
        <v>#VALUE!</v>
      </c>
      <c r="BU28" t="e">
        <f t="shared" si="64"/>
        <v>#VALUE!</v>
      </c>
      <c r="BV28" t="e">
        <f t="shared" si="65"/>
        <v>#VALUE!</v>
      </c>
      <c r="BW28" t="e">
        <f t="shared" si="66"/>
        <v>#VALUE!</v>
      </c>
      <c r="BX28" t="e">
        <f t="shared" si="67"/>
        <v>#VALUE!</v>
      </c>
      <c r="BY28" t="e">
        <f t="shared" si="68"/>
        <v>#VALUE!</v>
      </c>
      <c r="BZ28" t="e">
        <f t="shared" si="69"/>
        <v>#VALUE!</v>
      </c>
      <c r="CA28" t="e">
        <f t="shared" si="70"/>
        <v>#VALUE!</v>
      </c>
      <c r="CB28" t="e">
        <f t="shared" si="71"/>
        <v>#VALUE!</v>
      </c>
      <c r="CC28" t="e">
        <f t="shared" si="72"/>
        <v>#VALUE!</v>
      </c>
      <c r="CD28" t="e">
        <f t="shared" si="73"/>
        <v>#VALUE!</v>
      </c>
      <c r="CE28" t="e">
        <f t="shared" si="74"/>
        <v>#VALUE!</v>
      </c>
      <c r="CF28" t="e">
        <f t="shared" si="75"/>
        <v>#VALUE!</v>
      </c>
      <c r="CG28" t="e">
        <f t="shared" si="76"/>
        <v>#VALUE!</v>
      </c>
      <c r="CH28" t="e">
        <f t="shared" si="77"/>
        <v>#VALUE!</v>
      </c>
      <c r="CI28" t="e">
        <f t="shared" si="78"/>
        <v>#VALUE!</v>
      </c>
      <c r="CJ28" t="e">
        <f t="shared" si="79"/>
        <v>#VALUE!</v>
      </c>
      <c r="CK28" t="e">
        <f t="shared" si="80"/>
        <v>#VALUE!</v>
      </c>
      <c r="CL28" t="e">
        <f t="shared" si="81"/>
        <v>#VALUE!</v>
      </c>
      <c r="CM28" t="e">
        <f t="shared" si="82"/>
        <v>#VALUE!</v>
      </c>
      <c r="CN28" t="e">
        <f t="shared" si="83"/>
        <v>#VALUE!</v>
      </c>
      <c r="CO28" t="e">
        <f t="shared" si="84"/>
        <v>#VALUE!</v>
      </c>
      <c r="CP28" t="e">
        <f t="shared" si="85"/>
        <v>#VALUE!</v>
      </c>
      <c r="CQ28" t="e">
        <f t="shared" si="86"/>
        <v>#VALUE!</v>
      </c>
      <c r="CR28" t="e">
        <f t="shared" si="87"/>
        <v>#VALUE!</v>
      </c>
      <c r="CS28" t="e">
        <f t="shared" si="88"/>
        <v>#VALUE!</v>
      </c>
      <c r="CT28" t="e">
        <f t="shared" si="89"/>
        <v>#VALUE!</v>
      </c>
      <c r="CU28" t="e">
        <f t="shared" si="90"/>
        <v>#VALUE!</v>
      </c>
      <c r="CV28" t="e">
        <f t="shared" si="91"/>
        <v>#VALUE!</v>
      </c>
      <c r="CW28" t="e">
        <f t="shared" si="91"/>
        <v>#VALUE!</v>
      </c>
      <c r="CX28" t="e">
        <f t="shared" si="91"/>
        <v>#VALUE!</v>
      </c>
      <c r="CY28" t="e">
        <f t="shared" si="91"/>
        <v>#VALUE!</v>
      </c>
      <c r="CZ28" t="e">
        <f t="shared" si="93"/>
        <v>#VALUE!</v>
      </c>
      <c r="DA28" t="e">
        <f t="shared" si="93"/>
        <v>#VALUE!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 ca="1">'Required Capacity (Hide)'!E29</f>
        <v>44372</v>
      </c>
      <c r="J29" t="e">
        <f t="shared" si="1"/>
        <v>#VALUE!</v>
      </c>
      <c r="K29" t="e">
        <f t="shared" si="2"/>
        <v>#VALUE!</v>
      </c>
      <c r="L29" t="e">
        <f t="shared" si="3"/>
        <v>#VALUE!</v>
      </c>
      <c r="M29" t="e">
        <f t="shared" si="4"/>
        <v>#VALUE!</v>
      </c>
      <c r="N29" t="e">
        <f t="shared" si="5"/>
        <v>#VALUE!</v>
      </c>
      <c r="O29" t="e">
        <f t="shared" si="6"/>
        <v>#VALUE!</v>
      </c>
      <c r="P29" t="e">
        <f t="shared" si="7"/>
        <v>#VALUE!</v>
      </c>
      <c r="Q29" t="e">
        <f t="shared" si="8"/>
        <v>#VALUE!</v>
      </c>
      <c r="R29" t="e">
        <f t="shared" si="9"/>
        <v>#VALUE!</v>
      </c>
      <c r="S29" t="e">
        <f t="shared" si="10"/>
        <v>#VALUE!</v>
      </c>
      <c r="T29" t="e">
        <f t="shared" si="11"/>
        <v>#VALUE!</v>
      </c>
      <c r="U29" t="e">
        <f t="shared" si="12"/>
        <v>#VALUE!</v>
      </c>
      <c r="V29" t="e">
        <f t="shared" si="13"/>
        <v>#VALUE!</v>
      </c>
      <c r="W29" t="e">
        <f t="shared" si="14"/>
        <v>#VALUE!</v>
      </c>
      <c r="X29" t="e">
        <f t="shared" si="15"/>
        <v>#VALUE!</v>
      </c>
      <c r="Y29" t="e">
        <f t="shared" si="16"/>
        <v>#VALUE!</v>
      </c>
      <c r="Z29" t="e">
        <f t="shared" si="17"/>
        <v>#VALUE!</v>
      </c>
      <c r="AA29" t="e">
        <f t="shared" si="18"/>
        <v>#VALUE!</v>
      </c>
      <c r="AB29" t="e">
        <f t="shared" si="19"/>
        <v>#VALUE!</v>
      </c>
      <c r="AC29" t="e">
        <f t="shared" si="20"/>
        <v>#VALUE!</v>
      </c>
      <c r="AD29" t="e">
        <f t="shared" si="21"/>
        <v>#VALUE!</v>
      </c>
      <c r="AE29" t="e">
        <f t="shared" si="22"/>
        <v>#VALUE!</v>
      </c>
      <c r="AF29" t="e">
        <f t="shared" si="23"/>
        <v>#VALUE!</v>
      </c>
      <c r="AG29" t="e">
        <f t="shared" si="24"/>
        <v>#VALUE!</v>
      </c>
      <c r="AH29" t="e">
        <f t="shared" si="25"/>
        <v>#VALUE!</v>
      </c>
      <c r="AI29" t="e">
        <f t="shared" si="26"/>
        <v>#VALUE!</v>
      </c>
      <c r="AJ29" t="e">
        <f t="shared" si="27"/>
        <v>#VALUE!</v>
      </c>
      <c r="AK29" t="e">
        <f t="shared" si="28"/>
        <v>#VALUE!</v>
      </c>
      <c r="AL29" t="e">
        <f t="shared" si="29"/>
        <v>#VALUE!</v>
      </c>
      <c r="AM29" t="e">
        <f t="shared" si="30"/>
        <v>#VALUE!</v>
      </c>
      <c r="AN29" t="e">
        <f t="shared" si="31"/>
        <v>#VALUE!</v>
      </c>
      <c r="AO29" t="e">
        <f t="shared" si="32"/>
        <v>#VALUE!</v>
      </c>
      <c r="AP29" t="e">
        <f t="shared" si="33"/>
        <v>#VALUE!</v>
      </c>
      <c r="AQ29" t="e">
        <f t="shared" si="34"/>
        <v>#VALUE!</v>
      </c>
      <c r="AR29" t="e">
        <f t="shared" si="35"/>
        <v>#VALUE!</v>
      </c>
      <c r="AS29" t="e">
        <f t="shared" si="36"/>
        <v>#VALUE!</v>
      </c>
      <c r="AT29" t="e">
        <f t="shared" si="37"/>
        <v>#VALUE!</v>
      </c>
      <c r="AU29" t="e">
        <f t="shared" si="38"/>
        <v>#VALUE!</v>
      </c>
      <c r="AV29" t="e">
        <f t="shared" si="39"/>
        <v>#VALUE!</v>
      </c>
      <c r="AW29" t="e">
        <f t="shared" si="40"/>
        <v>#VALUE!</v>
      </c>
      <c r="AX29" t="e">
        <f t="shared" si="41"/>
        <v>#VALUE!</v>
      </c>
      <c r="AY29" t="e">
        <f t="shared" si="42"/>
        <v>#VALUE!</v>
      </c>
      <c r="AZ29" t="e">
        <f t="shared" si="43"/>
        <v>#VALUE!</v>
      </c>
      <c r="BA29" t="e">
        <f t="shared" si="44"/>
        <v>#VALUE!</v>
      </c>
      <c r="BB29" t="e">
        <f t="shared" si="45"/>
        <v>#VALUE!</v>
      </c>
      <c r="BC29" t="e">
        <f t="shared" si="46"/>
        <v>#VALUE!</v>
      </c>
      <c r="BD29" t="e">
        <f t="shared" si="47"/>
        <v>#VALUE!</v>
      </c>
      <c r="BE29" t="e">
        <f t="shared" si="48"/>
        <v>#VALUE!</v>
      </c>
      <c r="BF29" t="e">
        <f t="shared" si="49"/>
        <v>#VALUE!</v>
      </c>
      <c r="BG29" t="e">
        <f t="shared" si="50"/>
        <v>#VALUE!</v>
      </c>
      <c r="BH29" t="e">
        <f t="shared" si="51"/>
        <v>#VALUE!</v>
      </c>
      <c r="BI29" t="e">
        <f t="shared" si="52"/>
        <v>#VALUE!</v>
      </c>
      <c r="BJ29" t="e">
        <f t="shared" si="53"/>
        <v>#VALUE!</v>
      </c>
      <c r="BK29" t="e">
        <f t="shared" si="54"/>
        <v>#VALUE!</v>
      </c>
      <c r="BL29" t="e">
        <f t="shared" si="55"/>
        <v>#VALUE!</v>
      </c>
      <c r="BM29" t="e">
        <f t="shared" si="56"/>
        <v>#VALUE!</v>
      </c>
      <c r="BN29" t="e">
        <f t="shared" si="57"/>
        <v>#VALUE!</v>
      </c>
      <c r="BO29" t="e">
        <f t="shared" si="58"/>
        <v>#VALUE!</v>
      </c>
      <c r="BP29" t="e">
        <f t="shared" si="59"/>
        <v>#VALUE!</v>
      </c>
      <c r="BQ29" t="e">
        <f t="shared" si="60"/>
        <v>#VALUE!</v>
      </c>
      <c r="BR29" t="e">
        <f t="shared" si="61"/>
        <v>#VALUE!</v>
      </c>
      <c r="BS29" t="e">
        <f t="shared" si="62"/>
        <v>#VALUE!</v>
      </c>
      <c r="BT29" t="e">
        <f t="shared" si="63"/>
        <v>#VALUE!</v>
      </c>
      <c r="BU29" t="e">
        <f t="shared" si="64"/>
        <v>#VALUE!</v>
      </c>
      <c r="BV29" t="e">
        <f t="shared" si="65"/>
        <v>#VALUE!</v>
      </c>
      <c r="BW29" t="e">
        <f t="shared" si="66"/>
        <v>#VALUE!</v>
      </c>
      <c r="BX29" t="e">
        <f t="shared" si="67"/>
        <v>#VALUE!</v>
      </c>
      <c r="BY29" t="e">
        <f t="shared" si="68"/>
        <v>#VALUE!</v>
      </c>
      <c r="BZ29" t="e">
        <f t="shared" si="69"/>
        <v>#VALUE!</v>
      </c>
      <c r="CA29" t="e">
        <f t="shared" si="70"/>
        <v>#VALUE!</v>
      </c>
      <c r="CB29" t="e">
        <f t="shared" si="71"/>
        <v>#VALUE!</v>
      </c>
      <c r="CC29" t="e">
        <f t="shared" si="72"/>
        <v>#VALUE!</v>
      </c>
      <c r="CD29" t="e">
        <f t="shared" si="73"/>
        <v>#VALUE!</v>
      </c>
      <c r="CE29" t="e">
        <f t="shared" si="74"/>
        <v>#VALUE!</v>
      </c>
      <c r="CF29" t="e">
        <f t="shared" si="75"/>
        <v>#VALUE!</v>
      </c>
      <c r="CG29" t="e">
        <f t="shared" si="76"/>
        <v>#VALUE!</v>
      </c>
      <c r="CH29" t="e">
        <f t="shared" si="77"/>
        <v>#VALUE!</v>
      </c>
      <c r="CI29" t="e">
        <f t="shared" si="78"/>
        <v>#VALUE!</v>
      </c>
      <c r="CJ29" t="e">
        <f t="shared" si="79"/>
        <v>#VALUE!</v>
      </c>
      <c r="CK29" t="e">
        <f t="shared" si="80"/>
        <v>#VALUE!</v>
      </c>
      <c r="CL29" t="e">
        <f t="shared" si="81"/>
        <v>#VALUE!</v>
      </c>
      <c r="CM29" t="e">
        <f t="shared" si="82"/>
        <v>#VALUE!</v>
      </c>
      <c r="CN29" t="e">
        <f t="shared" si="83"/>
        <v>#VALUE!</v>
      </c>
      <c r="CO29" t="e">
        <f t="shared" si="84"/>
        <v>#VALUE!</v>
      </c>
      <c r="CP29" t="e">
        <f t="shared" si="85"/>
        <v>#VALUE!</v>
      </c>
      <c r="CQ29" t="e">
        <f t="shared" si="86"/>
        <v>#VALUE!</v>
      </c>
      <c r="CR29" t="e">
        <f t="shared" si="87"/>
        <v>#VALUE!</v>
      </c>
      <c r="CS29" t="e">
        <f t="shared" si="88"/>
        <v>#VALUE!</v>
      </c>
      <c r="CT29" t="e">
        <f t="shared" si="89"/>
        <v>#VALUE!</v>
      </c>
      <c r="CU29" t="e">
        <f t="shared" si="90"/>
        <v>#VALUE!</v>
      </c>
      <c r="CV29" t="e">
        <f t="shared" si="91"/>
        <v>#VALUE!</v>
      </c>
      <c r="CW29" t="e">
        <f t="shared" si="91"/>
        <v>#VALUE!</v>
      </c>
      <c r="CX29" t="e">
        <f t="shared" si="91"/>
        <v>#VALUE!</v>
      </c>
      <c r="CY29" t="e">
        <f t="shared" si="91"/>
        <v>#VALUE!</v>
      </c>
      <c r="CZ29" t="e">
        <f t="shared" si="93"/>
        <v>#VALUE!</v>
      </c>
      <c r="DA29" t="e">
        <f t="shared" si="93"/>
        <v>#VALUE!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 ca="1">'Required Capacity (Hide)'!E30</f>
        <v>44379</v>
      </c>
      <c r="J30" t="e">
        <f t="shared" si="1"/>
        <v>#VALUE!</v>
      </c>
      <c r="K30" t="e">
        <f t="shared" si="2"/>
        <v>#VALUE!</v>
      </c>
      <c r="L30" t="e">
        <f t="shared" si="3"/>
        <v>#VALUE!</v>
      </c>
      <c r="M30" t="e">
        <f t="shared" si="4"/>
        <v>#VALUE!</v>
      </c>
      <c r="N30" t="e">
        <f t="shared" si="5"/>
        <v>#VALUE!</v>
      </c>
      <c r="O30" t="e">
        <f t="shared" si="6"/>
        <v>#VALUE!</v>
      </c>
      <c r="P30" t="e">
        <f t="shared" si="7"/>
        <v>#VALUE!</v>
      </c>
      <c r="Q30" t="e">
        <f t="shared" si="8"/>
        <v>#VALUE!</v>
      </c>
      <c r="R30" t="e">
        <f t="shared" si="9"/>
        <v>#VALUE!</v>
      </c>
      <c r="S30" t="e">
        <f t="shared" si="10"/>
        <v>#VALUE!</v>
      </c>
      <c r="T30" t="e">
        <f t="shared" si="11"/>
        <v>#VALUE!</v>
      </c>
      <c r="U30" t="e">
        <f t="shared" si="12"/>
        <v>#VALUE!</v>
      </c>
      <c r="V30" t="e">
        <f t="shared" si="13"/>
        <v>#VALUE!</v>
      </c>
      <c r="W30" t="e">
        <f t="shared" si="14"/>
        <v>#VALUE!</v>
      </c>
      <c r="X30" t="e">
        <f t="shared" si="15"/>
        <v>#VALUE!</v>
      </c>
      <c r="Y30" t="e">
        <f t="shared" si="16"/>
        <v>#VALUE!</v>
      </c>
      <c r="Z30" t="e">
        <f t="shared" si="17"/>
        <v>#VALUE!</v>
      </c>
      <c r="AA30" t="e">
        <f t="shared" si="18"/>
        <v>#VALUE!</v>
      </c>
      <c r="AB30" t="e">
        <f t="shared" si="19"/>
        <v>#VALUE!</v>
      </c>
      <c r="AC30" t="e">
        <f t="shared" si="20"/>
        <v>#VALUE!</v>
      </c>
      <c r="AD30" t="e">
        <f t="shared" si="21"/>
        <v>#VALUE!</v>
      </c>
      <c r="AE30" t="e">
        <f t="shared" si="22"/>
        <v>#VALUE!</v>
      </c>
      <c r="AF30" t="e">
        <f t="shared" si="23"/>
        <v>#VALUE!</v>
      </c>
      <c r="AG30" t="e">
        <f t="shared" si="24"/>
        <v>#VALUE!</v>
      </c>
      <c r="AH30" t="e">
        <f t="shared" si="25"/>
        <v>#VALUE!</v>
      </c>
      <c r="AI30" t="e">
        <f t="shared" si="26"/>
        <v>#VALUE!</v>
      </c>
      <c r="AJ30" t="e">
        <f t="shared" si="27"/>
        <v>#VALUE!</v>
      </c>
      <c r="AK30" t="e">
        <f t="shared" si="28"/>
        <v>#VALUE!</v>
      </c>
      <c r="AL30" t="e">
        <f t="shared" si="29"/>
        <v>#VALUE!</v>
      </c>
      <c r="AM30" t="e">
        <f t="shared" si="30"/>
        <v>#VALUE!</v>
      </c>
      <c r="AN30" t="e">
        <f t="shared" si="31"/>
        <v>#VALUE!</v>
      </c>
      <c r="AO30" t="e">
        <f t="shared" si="32"/>
        <v>#VALUE!</v>
      </c>
      <c r="AP30" t="e">
        <f t="shared" si="33"/>
        <v>#VALUE!</v>
      </c>
      <c r="AQ30" t="e">
        <f t="shared" si="34"/>
        <v>#VALUE!</v>
      </c>
      <c r="AR30" t="e">
        <f t="shared" si="35"/>
        <v>#VALUE!</v>
      </c>
      <c r="AS30" t="e">
        <f t="shared" si="36"/>
        <v>#VALUE!</v>
      </c>
      <c r="AT30" t="e">
        <f t="shared" si="37"/>
        <v>#VALUE!</v>
      </c>
      <c r="AU30" t="e">
        <f t="shared" si="38"/>
        <v>#VALUE!</v>
      </c>
      <c r="AV30" t="e">
        <f t="shared" si="39"/>
        <v>#VALUE!</v>
      </c>
      <c r="AW30" t="e">
        <f t="shared" si="40"/>
        <v>#VALUE!</v>
      </c>
      <c r="AX30" t="e">
        <f t="shared" si="41"/>
        <v>#VALUE!</v>
      </c>
      <c r="AY30" t="e">
        <f t="shared" si="42"/>
        <v>#VALUE!</v>
      </c>
      <c r="AZ30" t="e">
        <f t="shared" si="43"/>
        <v>#VALUE!</v>
      </c>
      <c r="BA30" t="e">
        <f t="shared" si="44"/>
        <v>#VALUE!</v>
      </c>
      <c r="BB30" t="e">
        <f t="shared" si="45"/>
        <v>#VALUE!</v>
      </c>
      <c r="BC30" t="e">
        <f t="shared" si="46"/>
        <v>#VALUE!</v>
      </c>
      <c r="BD30" t="e">
        <f t="shared" si="47"/>
        <v>#VALUE!</v>
      </c>
      <c r="BE30" t="e">
        <f t="shared" si="48"/>
        <v>#VALUE!</v>
      </c>
      <c r="BF30" t="e">
        <f t="shared" si="49"/>
        <v>#VALUE!</v>
      </c>
      <c r="BG30" t="e">
        <f t="shared" si="50"/>
        <v>#VALUE!</v>
      </c>
      <c r="BH30" t="e">
        <f t="shared" si="51"/>
        <v>#VALUE!</v>
      </c>
      <c r="BI30" t="e">
        <f t="shared" si="52"/>
        <v>#VALUE!</v>
      </c>
      <c r="BJ30" t="e">
        <f t="shared" si="53"/>
        <v>#VALUE!</v>
      </c>
      <c r="BK30" t="e">
        <f t="shared" si="54"/>
        <v>#VALUE!</v>
      </c>
      <c r="BL30" t="e">
        <f t="shared" si="55"/>
        <v>#VALUE!</v>
      </c>
      <c r="BM30" t="e">
        <f t="shared" si="56"/>
        <v>#VALUE!</v>
      </c>
      <c r="BN30" t="e">
        <f t="shared" si="57"/>
        <v>#VALUE!</v>
      </c>
      <c r="BO30" t="e">
        <f t="shared" si="58"/>
        <v>#VALUE!</v>
      </c>
      <c r="BP30" t="e">
        <f t="shared" si="59"/>
        <v>#VALUE!</v>
      </c>
      <c r="BQ30" t="e">
        <f t="shared" si="60"/>
        <v>#VALUE!</v>
      </c>
      <c r="BR30" t="e">
        <f t="shared" si="61"/>
        <v>#VALUE!</v>
      </c>
      <c r="BS30" t="e">
        <f t="shared" si="62"/>
        <v>#VALUE!</v>
      </c>
      <c r="BT30" t="e">
        <f t="shared" si="63"/>
        <v>#VALUE!</v>
      </c>
      <c r="BU30" t="e">
        <f t="shared" si="64"/>
        <v>#VALUE!</v>
      </c>
      <c r="BV30" t="e">
        <f t="shared" si="65"/>
        <v>#VALUE!</v>
      </c>
      <c r="BW30" t="e">
        <f t="shared" si="66"/>
        <v>#VALUE!</v>
      </c>
      <c r="BX30" t="e">
        <f t="shared" si="67"/>
        <v>#VALUE!</v>
      </c>
      <c r="BY30" t="e">
        <f t="shared" si="68"/>
        <v>#VALUE!</v>
      </c>
      <c r="BZ30" t="e">
        <f t="shared" si="69"/>
        <v>#VALUE!</v>
      </c>
      <c r="CA30" t="e">
        <f t="shared" si="70"/>
        <v>#VALUE!</v>
      </c>
      <c r="CB30" t="e">
        <f t="shared" si="71"/>
        <v>#VALUE!</v>
      </c>
      <c r="CC30" t="e">
        <f t="shared" si="72"/>
        <v>#VALUE!</v>
      </c>
      <c r="CD30" t="e">
        <f t="shared" si="73"/>
        <v>#VALUE!</v>
      </c>
      <c r="CE30" t="e">
        <f t="shared" si="74"/>
        <v>#VALUE!</v>
      </c>
      <c r="CF30" t="e">
        <f t="shared" si="75"/>
        <v>#VALUE!</v>
      </c>
      <c r="CG30" t="e">
        <f t="shared" si="76"/>
        <v>#VALUE!</v>
      </c>
      <c r="CH30" t="e">
        <f t="shared" si="77"/>
        <v>#VALUE!</v>
      </c>
      <c r="CI30" t="e">
        <f t="shared" si="78"/>
        <v>#VALUE!</v>
      </c>
      <c r="CJ30" t="e">
        <f t="shared" si="79"/>
        <v>#VALUE!</v>
      </c>
      <c r="CK30" t="e">
        <f t="shared" si="80"/>
        <v>#VALUE!</v>
      </c>
      <c r="CL30" t="e">
        <f t="shared" si="81"/>
        <v>#VALUE!</v>
      </c>
      <c r="CM30" t="e">
        <f t="shared" si="82"/>
        <v>#VALUE!</v>
      </c>
      <c r="CN30" t="e">
        <f t="shared" si="83"/>
        <v>#VALUE!</v>
      </c>
      <c r="CO30" t="e">
        <f t="shared" si="84"/>
        <v>#VALUE!</v>
      </c>
      <c r="CP30" t="e">
        <f t="shared" si="85"/>
        <v>#VALUE!</v>
      </c>
      <c r="CQ30" t="e">
        <f t="shared" si="86"/>
        <v>#VALUE!</v>
      </c>
      <c r="CR30" t="e">
        <f t="shared" si="87"/>
        <v>#VALUE!</v>
      </c>
      <c r="CS30" t="e">
        <f t="shared" si="88"/>
        <v>#VALUE!</v>
      </c>
      <c r="CT30" t="e">
        <f t="shared" si="89"/>
        <v>#VALUE!</v>
      </c>
      <c r="CU30" t="e">
        <f t="shared" si="90"/>
        <v>#VALUE!</v>
      </c>
      <c r="CV30" t="e">
        <f t="shared" si="91"/>
        <v>#VALUE!</v>
      </c>
      <c r="CW30" t="e">
        <f t="shared" si="91"/>
        <v>#VALUE!</v>
      </c>
      <c r="CX30" t="e">
        <f t="shared" si="91"/>
        <v>#VALUE!</v>
      </c>
      <c r="CY30" t="e">
        <f t="shared" si="91"/>
        <v>#VALUE!</v>
      </c>
      <c r="CZ30" t="e">
        <f t="shared" si="93"/>
        <v>#VALUE!</v>
      </c>
      <c r="DA30" t="e">
        <f t="shared" si="93"/>
        <v>#VALUE!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 ca="1">'Required Capacity (Hide)'!E31</f>
        <v>44386</v>
      </c>
      <c r="J31" t="e">
        <f t="shared" si="1"/>
        <v>#VALUE!</v>
      </c>
      <c r="K31" t="e">
        <f t="shared" si="2"/>
        <v>#VALUE!</v>
      </c>
      <c r="L31" t="e">
        <f t="shared" si="3"/>
        <v>#VALUE!</v>
      </c>
      <c r="M31" t="e">
        <f t="shared" si="4"/>
        <v>#VALUE!</v>
      </c>
      <c r="N31" t="e">
        <f t="shared" si="5"/>
        <v>#VALUE!</v>
      </c>
      <c r="O31" t="e">
        <f t="shared" si="6"/>
        <v>#VALUE!</v>
      </c>
      <c r="P31" t="e">
        <f t="shared" si="7"/>
        <v>#VALUE!</v>
      </c>
      <c r="Q31" t="e">
        <f t="shared" si="8"/>
        <v>#VALUE!</v>
      </c>
      <c r="R31" t="e">
        <f t="shared" si="9"/>
        <v>#VALUE!</v>
      </c>
      <c r="S31" t="e">
        <f t="shared" si="10"/>
        <v>#VALUE!</v>
      </c>
      <c r="T31" t="e">
        <f t="shared" si="11"/>
        <v>#VALUE!</v>
      </c>
      <c r="U31" t="e">
        <f t="shared" si="12"/>
        <v>#VALUE!</v>
      </c>
      <c r="V31" t="e">
        <f t="shared" si="13"/>
        <v>#VALUE!</v>
      </c>
      <c r="W31" t="e">
        <f t="shared" si="14"/>
        <v>#VALUE!</v>
      </c>
      <c r="X31" t="e">
        <f t="shared" si="15"/>
        <v>#VALUE!</v>
      </c>
      <c r="Y31" t="e">
        <f t="shared" si="16"/>
        <v>#VALUE!</v>
      </c>
      <c r="Z31" t="e">
        <f t="shared" si="17"/>
        <v>#VALUE!</v>
      </c>
      <c r="AA31" t="e">
        <f t="shared" si="18"/>
        <v>#VALUE!</v>
      </c>
      <c r="AB31" t="e">
        <f t="shared" si="19"/>
        <v>#VALUE!</v>
      </c>
      <c r="AC31" t="e">
        <f t="shared" si="20"/>
        <v>#VALUE!</v>
      </c>
      <c r="AD31" t="e">
        <f t="shared" si="21"/>
        <v>#VALUE!</v>
      </c>
      <c r="AE31" t="e">
        <f t="shared" si="22"/>
        <v>#VALUE!</v>
      </c>
      <c r="AF31" t="e">
        <f t="shared" si="23"/>
        <v>#VALUE!</v>
      </c>
      <c r="AG31" t="e">
        <f t="shared" si="24"/>
        <v>#VALUE!</v>
      </c>
      <c r="AH31" t="e">
        <f t="shared" si="25"/>
        <v>#VALUE!</v>
      </c>
      <c r="AI31" t="e">
        <f t="shared" si="26"/>
        <v>#VALUE!</v>
      </c>
      <c r="AJ31" t="e">
        <f t="shared" si="27"/>
        <v>#VALUE!</v>
      </c>
      <c r="AK31" t="e">
        <f t="shared" si="28"/>
        <v>#VALUE!</v>
      </c>
      <c r="AL31" t="e">
        <f t="shared" si="29"/>
        <v>#VALUE!</v>
      </c>
      <c r="AM31" t="e">
        <f t="shared" si="30"/>
        <v>#VALUE!</v>
      </c>
      <c r="AN31" t="e">
        <f t="shared" si="31"/>
        <v>#VALUE!</v>
      </c>
      <c r="AO31" t="e">
        <f t="shared" si="32"/>
        <v>#VALUE!</v>
      </c>
      <c r="AP31" t="e">
        <f t="shared" si="33"/>
        <v>#VALUE!</v>
      </c>
      <c r="AQ31" t="e">
        <f t="shared" si="34"/>
        <v>#VALUE!</v>
      </c>
      <c r="AR31" t="e">
        <f t="shared" si="35"/>
        <v>#VALUE!</v>
      </c>
      <c r="AS31" t="e">
        <f t="shared" si="36"/>
        <v>#VALUE!</v>
      </c>
      <c r="AT31" t="e">
        <f t="shared" si="37"/>
        <v>#VALUE!</v>
      </c>
      <c r="AU31" t="e">
        <f t="shared" si="38"/>
        <v>#VALUE!</v>
      </c>
      <c r="AV31" t="e">
        <f t="shared" si="39"/>
        <v>#VALUE!</v>
      </c>
      <c r="AW31" t="e">
        <f t="shared" si="40"/>
        <v>#VALUE!</v>
      </c>
      <c r="AX31" t="e">
        <f t="shared" si="41"/>
        <v>#VALUE!</v>
      </c>
      <c r="AY31" t="e">
        <f t="shared" si="42"/>
        <v>#VALUE!</v>
      </c>
      <c r="AZ31" t="e">
        <f t="shared" si="43"/>
        <v>#VALUE!</v>
      </c>
      <c r="BA31" t="e">
        <f t="shared" si="44"/>
        <v>#VALUE!</v>
      </c>
      <c r="BB31" t="e">
        <f t="shared" si="45"/>
        <v>#VALUE!</v>
      </c>
      <c r="BC31" t="e">
        <f t="shared" si="46"/>
        <v>#VALUE!</v>
      </c>
      <c r="BD31" t="e">
        <f t="shared" si="47"/>
        <v>#VALUE!</v>
      </c>
      <c r="BE31" t="e">
        <f t="shared" si="48"/>
        <v>#VALUE!</v>
      </c>
      <c r="BF31" t="e">
        <f t="shared" si="49"/>
        <v>#VALUE!</v>
      </c>
      <c r="BG31" t="e">
        <f t="shared" si="50"/>
        <v>#VALUE!</v>
      </c>
      <c r="BH31" t="e">
        <f t="shared" si="51"/>
        <v>#VALUE!</v>
      </c>
      <c r="BI31" t="e">
        <f t="shared" si="52"/>
        <v>#VALUE!</v>
      </c>
      <c r="BJ31" t="e">
        <f t="shared" si="53"/>
        <v>#VALUE!</v>
      </c>
      <c r="BK31" t="e">
        <f t="shared" si="54"/>
        <v>#VALUE!</v>
      </c>
      <c r="BL31" t="e">
        <f t="shared" si="55"/>
        <v>#VALUE!</v>
      </c>
      <c r="BM31" t="e">
        <f t="shared" si="56"/>
        <v>#VALUE!</v>
      </c>
      <c r="BN31" t="e">
        <f t="shared" si="57"/>
        <v>#VALUE!</v>
      </c>
      <c r="BO31" t="e">
        <f t="shared" si="58"/>
        <v>#VALUE!</v>
      </c>
      <c r="BP31" t="e">
        <f t="shared" si="59"/>
        <v>#VALUE!</v>
      </c>
      <c r="BQ31" t="e">
        <f t="shared" si="60"/>
        <v>#VALUE!</v>
      </c>
      <c r="BR31" t="e">
        <f t="shared" si="61"/>
        <v>#VALUE!</v>
      </c>
      <c r="BS31" t="e">
        <f t="shared" si="62"/>
        <v>#VALUE!</v>
      </c>
      <c r="BT31" t="e">
        <f t="shared" si="63"/>
        <v>#VALUE!</v>
      </c>
      <c r="BU31" t="e">
        <f t="shared" si="64"/>
        <v>#VALUE!</v>
      </c>
      <c r="BV31" t="e">
        <f t="shared" si="65"/>
        <v>#VALUE!</v>
      </c>
      <c r="BW31" t="e">
        <f t="shared" si="66"/>
        <v>#VALUE!</v>
      </c>
      <c r="BX31" t="e">
        <f t="shared" si="67"/>
        <v>#VALUE!</v>
      </c>
      <c r="BY31" t="e">
        <f t="shared" si="68"/>
        <v>#VALUE!</v>
      </c>
      <c r="BZ31" t="e">
        <f t="shared" si="69"/>
        <v>#VALUE!</v>
      </c>
      <c r="CA31" t="e">
        <f t="shared" si="70"/>
        <v>#VALUE!</v>
      </c>
      <c r="CB31" t="e">
        <f t="shared" si="71"/>
        <v>#VALUE!</v>
      </c>
      <c r="CC31" t="e">
        <f t="shared" si="72"/>
        <v>#VALUE!</v>
      </c>
      <c r="CD31" t="e">
        <f t="shared" si="73"/>
        <v>#VALUE!</v>
      </c>
      <c r="CE31" t="e">
        <f t="shared" si="74"/>
        <v>#VALUE!</v>
      </c>
      <c r="CF31" t="e">
        <f t="shared" si="75"/>
        <v>#VALUE!</v>
      </c>
      <c r="CG31" t="e">
        <f t="shared" si="76"/>
        <v>#VALUE!</v>
      </c>
      <c r="CH31" t="e">
        <f t="shared" si="77"/>
        <v>#VALUE!</v>
      </c>
      <c r="CI31" t="e">
        <f t="shared" si="78"/>
        <v>#VALUE!</v>
      </c>
      <c r="CJ31" t="e">
        <f t="shared" si="79"/>
        <v>#VALUE!</v>
      </c>
      <c r="CK31" t="e">
        <f t="shared" si="80"/>
        <v>#VALUE!</v>
      </c>
      <c r="CL31" t="e">
        <f t="shared" si="81"/>
        <v>#VALUE!</v>
      </c>
      <c r="CM31" t="e">
        <f t="shared" si="82"/>
        <v>#VALUE!</v>
      </c>
      <c r="CN31" t="e">
        <f t="shared" si="83"/>
        <v>#VALUE!</v>
      </c>
      <c r="CO31" t="e">
        <f t="shared" si="84"/>
        <v>#VALUE!</v>
      </c>
      <c r="CP31" t="e">
        <f t="shared" si="85"/>
        <v>#VALUE!</v>
      </c>
      <c r="CQ31" t="e">
        <f t="shared" si="86"/>
        <v>#VALUE!</v>
      </c>
      <c r="CR31" t="e">
        <f t="shared" si="87"/>
        <v>#VALUE!</v>
      </c>
      <c r="CS31" t="e">
        <f t="shared" si="88"/>
        <v>#VALUE!</v>
      </c>
      <c r="CT31" t="e">
        <f t="shared" si="89"/>
        <v>#VALUE!</v>
      </c>
      <c r="CU31" t="e">
        <f t="shared" si="90"/>
        <v>#VALUE!</v>
      </c>
      <c r="CV31" t="e">
        <f t="shared" si="91"/>
        <v>#VALUE!</v>
      </c>
      <c r="CW31" t="e">
        <f t="shared" si="91"/>
        <v>#VALUE!</v>
      </c>
      <c r="CX31" t="e">
        <f t="shared" si="91"/>
        <v>#VALUE!</v>
      </c>
      <c r="CY31" t="e">
        <f t="shared" si="91"/>
        <v>#VALUE!</v>
      </c>
      <c r="CZ31" t="e">
        <f t="shared" si="93"/>
        <v>#VALUE!</v>
      </c>
      <c r="DA31" t="e">
        <f t="shared" si="93"/>
        <v>#VALUE!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 ca="1">'Required Capacity (Hide)'!E32</f>
        <v>44393</v>
      </c>
      <c r="J32" t="e">
        <f t="shared" si="1"/>
        <v>#VALUE!</v>
      </c>
      <c r="K32" t="e">
        <f t="shared" si="2"/>
        <v>#VALUE!</v>
      </c>
      <c r="L32" t="e">
        <f t="shared" si="3"/>
        <v>#VALUE!</v>
      </c>
      <c r="M32" t="e">
        <f t="shared" si="4"/>
        <v>#VALUE!</v>
      </c>
      <c r="N32" t="e">
        <f t="shared" si="5"/>
        <v>#VALUE!</v>
      </c>
      <c r="O32" t="e">
        <f t="shared" si="6"/>
        <v>#VALUE!</v>
      </c>
      <c r="P32" t="e">
        <f t="shared" si="7"/>
        <v>#VALUE!</v>
      </c>
      <c r="Q32" t="e">
        <f t="shared" si="8"/>
        <v>#VALUE!</v>
      </c>
      <c r="R32" t="e">
        <f t="shared" si="9"/>
        <v>#VALUE!</v>
      </c>
      <c r="S32" t="e">
        <f t="shared" si="10"/>
        <v>#VALUE!</v>
      </c>
      <c r="T32" t="e">
        <f t="shared" si="11"/>
        <v>#VALUE!</v>
      </c>
      <c r="U32" t="e">
        <f t="shared" si="12"/>
        <v>#VALUE!</v>
      </c>
      <c r="V32" t="e">
        <f t="shared" si="13"/>
        <v>#VALUE!</v>
      </c>
      <c r="W32" t="e">
        <f t="shared" si="14"/>
        <v>#VALUE!</v>
      </c>
      <c r="X32" t="e">
        <f t="shared" si="15"/>
        <v>#VALUE!</v>
      </c>
      <c r="Y32" t="e">
        <f t="shared" si="16"/>
        <v>#VALUE!</v>
      </c>
      <c r="Z32" t="e">
        <f t="shared" si="17"/>
        <v>#VALUE!</v>
      </c>
      <c r="AA32" t="e">
        <f t="shared" si="18"/>
        <v>#VALUE!</v>
      </c>
      <c r="AB32" t="e">
        <f t="shared" si="19"/>
        <v>#VALUE!</v>
      </c>
      <c r="AC32" t="e">
        <f t="shared" si="20"/>
        <v>#VALUE!</v>
      </c>
      <c r="AD32" t="e">
        <f t="shared" si="21"/>
        <v>#VALUE!</v>
      </c>
      <c r="AE32" t="e">
        <f t="shared" si="22"/>
        <v>#VALUE!</v>
      </c>
      <c r="AF32" t="e">
        <f t="shared" si="23"/>
        <v>#VALUE!</v>
      </c>
      <c r="AG32" t="e">
        <f t="shared" si="24"/>
        <v>#VALUE!</v>
      </c>
      <c r="AH32" t="e">
        <f t="shared" si="25"/>
        <v>#VALUE!</v>
      </c>
      <c r="AI32" t="e">
        <f t="shared" si="26"/>
        <v>#VALUE!</v>
      </c>
      <c r="AJ32" t="e">
        <f t="shared" si="27"/>
        <v>#VALUE!</v>
      </c>
      <c r="AK32" t="e">
        <f t="shared" si="28"/>
        <v>#VALUE!</v>
      </c>
      <c r="AL32" t="e">
        <f t="shared" si="29"/>
        <v>#VALUE!</v>
      </c>
      <c r="AM32" t="e">
        <f t="shared" si="30"/>
        <v>#VALUE!</v>
      </c>
      <c r="AN32" t="e">
        <f t="shared" si="31"/>
        <v>#VALUE!</v>
      </c>
      <c r="AO32" t="e">
        <f t="shared" si="32"/>
        <v>#VALUE!</v>
      </c>
      <c r="AP32" t="e">
        <f t="shared" si="33"/>
        <v>#VALUE!</v>
      </c>
      <c r="AQ32" t="e">
        <f t="shared" si="34"/>
        <v>#VALUE!</v>
      </c>
      <c r="AR32" t="e">
        <f t="shared" si="35"/>
        <v>#VALUE!</v>
      </c>
      <c r="AS32" t="e">
        <f t="shared" si="36"/>
        <v>#VALUE!</v>
      </c>
      <c r="AT32" t="e">
        <f t="shared" si="37"/>
        <v>#VALUE!</v>
      </c>
      <c r="AU32" t="e">
        <f t="shared" si="38"/>
        <v>#VALUE!</v>
      </c>
      <c r="AV32" t="e">
        <f t="shared" si="39"/>
        <v>#VALUE!</v>
      </c>
      <c r="AW32" t="e">
        <f t="shared" si="40"/>
        <v>#VALUE!</v>
      </c>
      <c r="AX32" t="e">
        <f t="shared" si="41"/>
        <v>#VALUE!</v>
      </c>
      <c r="AY32" t="e">
        <f t="shared" si="42"/>
        <v>#VALUE!</v>
      </c>
      <c r="AZ32" t="e">
        <f t="shared" si="43"/>
        <v>#VALUE!</v>
      </c>
      <c r="BA32" t="e">
        <f t="shared" si="44"/>
        <v>#VALUE!</v>
      </c>
      <c r="BB32" t="e">
        <f t="shared" si="45"/>
        <v>#VALUE!</v>
      </c>
      <c r="BC32" t="e">
        <f t="shared" si="46"/>
        <v>#VALUE!</v>
      </c>
      <c r="BD32" t="e">
        <f t="shared" si="47"/>
        <v>#VALUE!</v>
      </c>
      <c r="BE32" t="e">
        <f t="shared" si="48"/>
        <v>#VALUE!</v>
      </c>
      <c r="BF32" t="e">
        <f t="shared" si="49"/>
        <v>#VALUE!</v>
      </c>
      <c r="BG32" t="e">
        <f t="shared" si="50"/>
        <v>#VALUE!</v>
      </c>
      <c r="BH32" t="e">
        <f t="shared" si="51"/>
        <v>#VALUE!</v>
      </c>
      <c r="BI32" t="e">
        <f t="shared" si="52"/>
        <v>#VALUE!</v>
      </c>
      <c r="BJ32" t="e">
        <f t="shared" si="53"/>
        <v>#VALUE!</v>
      </c>
      <c r="BK32" t="e">
        <f t="shared" si="54"/>
        <v>#VALUE!</v>
      </c>
      <c r="BL32" t="e">
        <f t="shared" si="55"/>
        <v>#VALUE!</v>
      </c>
      <c r="BM32" t="e">
        <f t="shared" si="56"/>
        <v>#VALUE!</v>
      </c>
      <c r="BN32" t="e">
        <f t="shared" si="57"/>
        <v>#VALUE!</v>
      </c>
      <c r="BO32" t="e">
        <f t="shared" si="58"/>
        <v>#VALUE!</v>
      </c>
      <c r="BP32" t="e">
        <f t="shared" si="59"/>
        <v>#VALUE!</v>
      </c>
      <c r="BQ32" t="e">
        <f t="shared" si="60"/>
        <v>#VALUE!</v>
      </c>
      <c r="BR32" t="e">
        <f t="shared" si="61"/>
        <v>#VALUE!</v>
      </c>
      <c r="BS32" t="e">
        <f t="shared" si="62"/>
        <v>#VALUE!</v>
      </c>
      <c r="BT32" t="e">
        <f t="shared" si="63"/>
        <v>#VALUE!</v>
      </c>
      <c r="BU32" t="e">
        <f t="shared" si="64"/>
        <v>#VALUE!</v>
      </c>
      <c r="BV32" t="e">
        <f t="shared" si="65"/>
        <v>#VALUE!</v>
      </c>
      <c r="BW32" t="e">
        <f t="shared" si="66"/>
        <v>#VALUE!</v>
      </c>
      <c r="BX32" t="e">
        <f t="shared" si="67"/>
        <v>#VALUE!</v>
      </c>
      <c r="BY32" t="e">
        <f t="shared" si="68"/>
        <v>#VALUE!</v>
      </c>
      <c r="BZ32" t="e">
        <f t="shared" si="69"/>
        <v>#VALUE!</v>
      </c>
      <c r="CA32" t="e">
        <f t="shared" si="70"/>
        <v>#VALUE!</v>
      </c>
      <c r="CB32" t="e">
        <f t="shared" si="71"/>
        <v>#VALUE!</v>
      </c>
      <c r="CC32" t="e">
        <f t="shared" si="72"/>
        <v>#VALUE!</v>
      </c>
      <c r="CD32" t="e">
        <f t="shared" si="73"/>
        <v>#VALUE!</v>
      </c>
      <c r="CE32" t="e">
        <f t="shared" si="74"/>
        <v>#VALUE!</v>
      </c>
      <c r="CF32" t="e">
        <f t="shared" si="75"/>
        <v>#VALUE!</v>
      </c>
      <c r="CG32" t="e">
        <f t="shared" si="76"/>
        <v>#VALUE!</v>
      </c>
      <c r="CH32" t="e">
        <f t="shared" si="77"/>
        <v>#VALUE!</v>
      </c>
      <c r="CI32" t="e">
        <f t="shared" si="78"/>
        <v>#VALUE!</v>
      </c>
      <c r="CJ32" t="e">
        <f t="shared" si="79"/>
        <v>#VALUE!</v>
      </c>
      <c r="CK32" t="e">
        <f t="shared" si="80"/>
        <v>#VALUE!</v>
      </c>
      <c r="CL32" t="e">
        <f t="shared" si="81"/>
        <v>#VALUE!</v>
      </c>
      <c r="CM32" t="e">
        <f t="shared" si="82"/>
        <v>#VALUE!</v>
      </c>
      <c r="CN32" t="e">
        <f t="shared" si="83"/>
        <v>#VALUE!</v>
      </c>
      <c r="CO32" t="e">
        <f t="shared" si="84"/>
        <v>#VALUE!</v>
      </c>
      <c r="CP32" t="e">
        <f t="shared" si="85"/>
        <v>#VALUE!</v>
      </c>
      <c r="CQ32" t="e">
        <f t="shared" si="86"/>
        <v>#VALUE!</v>
      </c>
      <c r="CR32" t="e">
        <f t="shared" si="87"/>
        <v>#VALUE!</v>
      </c>
      <c r="CS32" t="e">
        <f t="shared" si="88"/>
        <v>#VALUE!</v>
      </c>
      <c r="CT32" t="e">
        <f t="shared" si="89"/>
        <v>#VALUE!</v>
      </c>
      <c r="CU32" t="e">
        <f t="shared" si="90"/>
        <v>#VALUE!</v>
      </c>
      <c r="CV32" t="e">
        <f t="shared" si="91"/>
        <v>#VALUE!</v>
      </c>
      <c r="CW32" t="e">
        <f t="shared" si="91"/>
        <v>#VALUE!</v>
      </c>
      <c r="CX32" t="e">
        <f t="shared" si="91"/>
        <v>#VALUE!</v>
      </c>
      <c r="CY32" t="e">
        <f t="shared" si="91"/>
        <v>#VALUE!</v>
      </c>
      <c r="CZ32" t="e">
        <f t="shared" si="93"/>
        <v>#VALUE!</v>
      </c>
      <c r="DA32" t="e">
        <f t="shared" si="93"/>
        <v>#VALUE!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 ca="1">'Required Capacity (Hide)'!E33</f>
        <v>44400</v>
      </c>
      <c r="J33" t="e">
        <f t="shared" si="1"/>
        <v>#VALUE!</v>
      </c>
      <c r="K33" t="e">
        <f t="shared" si="2"/>
        <v>#VALUE!</v>
      </c>
      <c r="L33" t="e">
        <f t="shared" si="3"/>
        <v>#VALUE!</v>
      </c>
      <c r="M33" t="e">
        <f t="shared" si="4"/>
        <v>#VALUE!</v>
      </c>
      <c r="N33" t="e">
        <f t="shared" si="5"/>
        <v>#VALUE!</v>
      </c>
      <c r="O33" t="e">
        <f t="shared" si="6"/>
        <v>#VALUE!</v>
      </c>
      <c r="P33" t="e">
        <f t="shared" si="7"/>
        <v>#VALUE!</v>
      </c>
      <c r="Q33" t="e">
        <f t="shared" si="8"/>
        <v>#VALUE!</v>
      </c>
      <c r="R33" t="e">
        <f t="shared" si="9"/>
        <v>#VALUE!</v>
      </c>
      <c r="S33" t="e">
        <f t="shared" si="10"/>
        <v>#VALUE!</v>
      </c>
      <c r="T33" t="e">
        <f t="shared" si="11"/>
        <v>#VALUE!</v>
      </c>
      <c r="U33" t="e">
        <f t="shared" si="12"/>
        <v>#VALUE!</v>
      </c>
      <c r="V33" t="e">
        <f t="shared" si="13"/>
        <v>#VALUE!</v>
      </c>
      <c r="W33" t="e">
        <f t="shared" si="14"/>
        <v>#VALUE!</v>
      </c>
      <c r="X33" t="e">
        <f t="shared" si="15"/>
        <v>#VALUE!</v>
      </c>
      <c r="Y33" t="e">
        <f t="shared" si="16"/>
        <v>#VALUE!</v>
      </c>
      <c r="Z33" t="e">
        <f t="shared" si="17"/>
        <v>#VALUE!</v>
      </c>
      <c r="AA33" t="e">
        <f t="shared" si="18"/>
        <v>#VALUE!</v>
      </c>
      <c r="AB33" t="e">
        <f t="shared" si="19"/>
        <v>#VALUE!</v>
      </c>
      <c r="AC33" t="e">
        <f t="shared" si="20"/>
        <v>#VALUE!</v>
      </c>
      <c r="AD33" t="e">
        <f t="shared" si="21"/>
        <v>#VALUE!</v>
      </c>
      <c r="AE33" t="e">
        <f t="shared" si="22"/>
        <v>#VALUE!</v>
      </c>
      <c r="AF33" t="e">
        <f t="shared" si="23"/>
        <v>#VALUE!</v>
      </c>
      <c r="AG33" t="e">
        <f t="shared" si="24"/>
        <v>#VALUE!</v>
      </c>
      <c r="AH33" t="e">
        <f t="shared" si="25"/>
        <v>#VALUE!</v>
      </c>
      <c r="AI33" t="e">
        <f t="shared" si="26"/>
        <v>#VALUE!</v>
      </c>
      <c r="AJ33" t="e">
        <f t="shared" si="27"/>
        <v>#VALUE!</v>
      </c>
      <c r="AK33" t="e">
        <f t="shared" si="28"/>
        <v>#VALUE!</v>
      </c>
      <c r="AL33" t="e">
        <f t="shared" si="29"/>
        <v>#VALUE!</v>
      </c>
      <c r="AM33" t="e">
        <f t="shared" si="30"/>
        <v>#VALUE!</v>
      </c>
      <c r="AN33" t="e">
        <f t="shared" si="31"/>
        <v>#VALUE!</v>
      </c>
      <c r="AO33" t="e">
        <f t="shared" si="32"/>
        <v>#VALUE!</v>
      </c>
      <c r="AP33" t="e">
        <f t="shared" si="33"/>
        <v>#VALUE!</v>
      </c>
      <c r="AQ33" t="e">
        <f t="shared" si="34"/>
        <v>#VALUE!</v>
      </c>
      <c r="AR33" t="e">
        <f t="shared" si="35"/>
        <v>#VALUE!</v>
      </c>
      <c r="AS33" t="e">
        <f t="shared" si="36"/>
        <v>#VALUE!</v>
      </c>
      <c r="AT33" t="e">
        <f t="shared" si="37"/>
        <v>#VALUE!</v>
      </c>
      <c r="AU33" t="e">
        <f t="shared" si="38"/>
        <v>#VALUE!</v>
      </c>
      <c r="AV33" t="e">
        <f t="shared" si="39"/>
        <v>#VALUE!</v>
      </c>
      <c r="AW33" t="e">
        <f t="shared" si="40"/>
        <v>#VALUE!</v>
      </c>
      <c r="AX33" t="e">
        <f t="shared" si="41"/>
        <v>#VALUE!</v>
      </c>
      <c r="AY33" t="e">
        <f t="shared" si="42"/>
        <v>#VALUE!</v>
      </c>
      <c r="AZ33" t="e">
        <f t="shared" si="43"/>
        <v>#VALUE!</v>
      </c>
      <c r="BA33" t="e">
        <f t="shared" si="44"/>
        <v>#VALUE!</v>
      </c>
      <c r="BB33" t="e">
        <f t="shared" si="45"/>
        <v>#VALUE!</v>
      </c>
      <c r="BC33" t="e">
        <f t="shared" si="46"/>
        <v>#VALUE!</v>
      </c>
      <c r="BD33" t="e">
        <f t="shared" si="47"/>
        <v>#VALUE!</v>
      </c>
      <c r="BE33" t="e">
        <f t="shared" si="48"/>
        <v>#VALUE!</v>
      </c>
      <c r="BF33" t="e">
        <f t="shared" si="49"/>
        <v>#VALUE!</v>
      </c>
      <c r="BG33" t="e">
        <f t="shared" si="50"/>
        <v>#VALUE!</v>
      </c>
      <c r="BH33" t="e">
        <f t="shared" si="51"/>
        <v>#VALUE!</v>
      </c>
      <c r="BI33" t="e">
        <f t="shared" si="52"/>
        <v>#VALUE!</v>
      </c>
      <c r="BJ33" t="e">
        <f t="shared" si="53"/>
        <v>#VALUE!</v>
      </c>
      <c r="BK33" t="e">
        <f t="shared" si="54"/>
        <v>#VALUE!</v>
      </c>
      <c r="BL33" t="e">
        <f t="shared" si="55"/>
        <v>#VALUE!</v>
      </c>
      <c r="BM33" t="e">
        <f t="shared" si="56"/>
        <v>#VALUE!</v>
      </c>
      <c r="BN33" t="e">
        <f t="shared" si="57"/>
        <v>#VALUE!</v>
      </c>
      <c r="BO33" t="e">
        <f t="shared" si="58"/>
        <v>#VALUE!</v>
      </c>
      <c r="BP33" t="e">
        <f t="shared" si="59"/>
        <v>#VALUE!</v>
      </c>
      <c r="BQ33" t="e">
        <f t="shared" si="60"/>
        <v>#VALUE!</v>
      </c>
      <c r="BR33" t="e">
        <f t="shared" si="61"/>
        <v>#VALUE!</v>
      </c>
      <c r="BS33" t="e">
        <f t="shared" si="62"/>
        <v>#VALUE!</v>
      </c>
      <c r="BT33" t="e">
        <f t="shared" si="63"/>
        <v>#VALUE!</v>
      </c>
      <c r="BU33" t="e">
        <f t="shared" si="64"/>
        <v>#VALUE!</v>
      </c>
      <c r="BV33" t="e">
        <f t="shared" si="65"/>
        <v>#VALUE!</v>
      </c>
      <c r="BW33" t="e">
        <f t="shared" si="66"/>
        <v>#VALUE!</v>
      </c>
      <c r="BX33" t="e">
        <f t="shared" si="67"/>
        <v>#VALUE!</v>
      </c>
      <c r="BY33" t="e">
        <f t="shared" si="68"/>
        <v>#VALUE!</v>
      </c>
      <c r="BZ33" t="e">
        <f t="shared" si="69"/>
        <v>#VALUE!</v>
      </c>
      <c r="CA33" t="e">
        <f t="shared" si="70"/>
        <v>#VALUE!</v>
      </c>
      <c r="CB33" t="e">
        <f t="shared" si="71"/>
        <v>#VALUE!</v>
      </c>
      <c r="CC33" t="e">
        <f t="shared" si="72"/>
        <v>#VALUE!</v>
      </c>
      <c r="CD33" t="e">
        <f t="shared" si="73"/>
        <v>#VALUE!</v>
      </c>
      <c r="CE33" t="e">
        <f t="shared" si="74"/>
        <v>#VALUE!</v>
      </c>
      <c r="CF33" t="e">
        <f t="shared" si="75"/>
        <v>#VALUE!</v>
      </c>
      <c r="CG33" t="e">
        <f t="shared" si="76"/>
        <v>#VALUE!</v>
      </c>
      <c r="CH33" t="e">
        <f t="shared" si="77"/>
        <v>#VALUE!</v>
      </c>
      <c r="CI33" t="e">
        <f t="shared" si="78"/>
        <v>#VALUE!</v>
      </c>
      <c r="CJ33" t="e">
        <f t="shared" si="79"/>
        <v>#VALUE!</v>
      </c>
      <c r="CK33" t="e">
        <f t="shared" si="80"/>
        <v>#VALUE!</v>
      </c>
      <c r="CL33" t="e">
        <f t="shared" si="81"/>
        <v>#VALUE!</v>
      </c>
      <c r="CM33" t="e">
        <f t="shared" si="82"/>
        <v>#VALUE!</v>
      </c>
      <c r="CN33" t="e">
        <f t="shared" si="83"/>
        <v>#VALUE!</v>
      </c>
      <c r="CO33" t="e">
        <f t="shared" si="84"/>
        <v>#VALUE!</v>
      </c>
      <c r="CP33" t="e">
        <f t="shared" si="85"/>
        <v>#VALUE!</v>
      </c>
      <c r="CQ33" t="e">
        <f t="shared" si="86"/>
        <v>#VALUE!</v>
      </c>
      <c r="CR33" t="e">
        <f t="shared" si="87"/>
        <v>#VALUE!</v>
      </c>
      <c r="CS33" t="e">
        <f t="shared" si="88"/>
        <v>#VALUE!</v>
      </c>
      <c r="CT33" t="e">
        <f t="shared" si="89"/>
        <v>#VALUE!</v>
      </c>
      <c r="CU33" t="e">
        <f t="shared" si="90"/>
        <v>#VALUE!</v>
      </c>
      <c r="CV33" t="e">
        <f t="shared" si="91"/>
        <v>#VALUE!</v>
      </c>
      <c r="CW33" t="e">
        <f t="shared" si="91"/>
        <v>#VALUE!</v>
      </c>
      <c r="CX33" t="e">
        <f t="shared" si="91"/>
        <v>#VALUE!</v>
      </c>
      <c r="CY33" t="e">
        <f t="shared" si="91"/>
        <v>#VALUE!</v>
      </c>
      <c r="CZ33" t="e">
        <f t="shared" si="93"/>
        <v>#VALUE!</v>
      </c>
      <c r="DA33" t="e">
        <f t="shared" si="93"/>
        <v>#VALUE!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 ca="1">'Required Capacity (Hide)'!E34</f>
        <v>44407</v>
      </c>
      <c r="J34" t="e">
        <f t="shared" si="1"/>
        <v>#VALUE!</v>
      </c>
      <c r="K34" t="e">
        <f t="shared" si="2"/>
        <v>#VALUE!</v>
      </c>
      <c r="L34" t="e">
        <f t="shared" si="3"/>
        <v>#VALUE!</v>
      </c>
      <c r="M34" t="e">
        <f t="shared" si="4"/>
        <v>#VALUE!</v>
      </c>
      <c r="N34" t="e">
        <f t="shared" si="5"/>
        <v>#VALUE!</v>
      </c>
      <c r="O34" t="e">
        <f t="shared" si="6"/>
        <v>#VALUE!</v>
      </c>
      <c r="P34" t="e">
        <f t="shared" si="7"/>
        <v>#VALUE!</v>
      </c>
      <c r="Q34" t="e">
        <f t="shared" si="8"/>
        <v>#VALUE!</v>
      </c>
      <c r="R34" t="e">
        <f t="shared" si="9"/>
        <v>#VALUE!</v>
      </c>
      <c r="S34" t="e">
        <f t="shared" si="10"/>
        <v>#VALUE!</v>
      </c>
      <c r="T34" t="e">
        <f t="shared" si="11"/>
        <v>#VALUE!</v>
      </c>
      <c r="U34" t="e">
        <f t="shared" si="12"/>
        <v>#VALUE!</v>
      </c>
      <c r="V34" t="e">
        <f t="shared" si="13"/>
        <v>#VALUE!</v>
      </c>
      <c r="W34" t="e">
        <f t="shared" si="14"/>
        <v>#VALUE!</v>
      </c>
      <c r="X34" t="e">
        <f t="shared" si="15"/>
        <v>#VALUE!</v>
      </c>
      <c r="Y34" t="e">
        <f t="shared" si="16"/>
        <v>#VALUE!</v>
      </c>
      <c r="Z34" t="e">
        <f t="shared" si="17"/>
        <v>#VALUE!</v>
      </c>
      <c r="AA34" t="e">
        <f t="shared" si="18"/>
        <v>#VALUE!</v>
      </c>
      <c r="AB34" t="e">
        <f t="shared" si="19"/>
        <v>#VALUE!</v>
      </c>
      <c r="AC34" t="e">
        <f t="shared" si="20"/>
        <v>#VALUE!</v>
      </c>
      <c r="AD34" t="e">
        <f t="shared" si="21"/>
        <v>#VALUE!</v>
      </c>
      <c r="AE34" t="e">
        <f t="shared" si="22"/>
        <v>#VALUE!</v>
      </c>
      <c r="AF34" t="e">
        <f t="shared" si="23"/>
        <v>#VALUE!</v>
      </c>
      <c r="AG34" t="e">
        <f t="shared" si="24"/>
        <v>#VALUE!</v>
      </c>
      <c r="AH34" t="e">
        <f t="shared" si="25"/>
        <v>#VALUE!</v>
      </c>
      <c r="AI34" t="e">
        <f t="shared" si="26"/>
        <v>#VALUE!</v>
      </c>
      <c r="AJ34" t="e">
        <f t="shared" si="27"/>
        <v>#VALUE!</v>
      </c>
      <c r="AK34" t="e">
        <f t="shared" si="28"/>
        <v>#VALUE!</v>
      </c>
      <c r="AL34" t="e">
        <f t="shared" si="29"/>
        <v>#VALUE!</v>
      </c>
      <c r="AM34" t="e">
        <f t="shared" si="30"/>
        <v>#VALUE!</v>
      </c>
      <c r="AN34" t="e">
        <f t="shared" si="31"/>
        <v>#VALUE!</v>
      </c>
      <c r="AO34" t="e">
        <f t="shared" si="32"/>
        <v>#VALUE!</v>
      </c>
      <c r="AP34" t="e">
        <f t="shared" si="33"/>
        <v>#VALUE!</v>
      </c>
      <c r="AQ34" t="e">
        <f t="shared" si="34"/>
        <v>#VALUE!</v>
      </c>
      <c r="AR34" t="e">
        <f t="shared" si="35"/>
        <v>#VALUE!</v>
      </c>
      <c r="AS34" t="e">
        <f t="shared" si="36"/>
        <v>#VALUE!</v>
      </c>
      <c r="AT34" t="e">
        <f t="shared" si="37"/>
        <v>#VALUE!</v>
      </c>
      <c r="AU34" t="e">
        <f t="shared" si="38"/>
        <v>#VALUE!</v>
      </c>
      <c r="AV34" t="e">
        <f t="shared" si="39"/>
        <v>#VALUE!</v>
      </c>
      <c r="AW34" t="e">
        <f t="shared" si="40"/>
        <v>#VALUE!</v>
      </c>
      <c r="AX34" t="e">
        <f t="shared" si="41"/>
        <v>#VALUE!</v>
      </c>
      <c r="AY34" t="e">
        <f t="shared" si="42"/>
        <v>#VALUE!</v>
      </c>
      <c r="AZ34" t="e">
        <f t="shared" si="43"/>
        <v>#VALUE!</v>
      </c>
      <c r="BA34" t="e">
        <f t="shared" si="44"/>
        <v>#VALUE!</v>
      </c>
      <c r="BB34" t="e">
        <f t="shared" si="45"/>
        <v>#VALUE!</v>
      </c>
      <c r="BC34" t="e">
        <f t="shared" si="46"/>
        <v>#VALUE!</v>
      </c>
      <c r="BD34" t="e">
        <f t="shared" si="47"/>
        <v>#VALUE!</v>
      </c>
      <c r="BE34" t="e">
        <f t="shared" si="48"/>
        <v>#VALUE!</v>
      </c>
      <c r="BF34" t="e">
        <f t="shared" si="49"/>
        <v>#VALUE!</v>
      </c>
      <c r="BG34" t="e">
        <f t="shared" si="50"/>
        <v>#VALUE!</v>
      </c>
      <c r="BH34" t="e">
        <f t="shared" si="51"/>
        <v>#VALUE!</v>
      </c>
      <c r="BI34" t="e">
        <f t="shared" si="52"/>
        <v>#VALUE!</v>
      </c>
      <c r="BJ34" t="e">
        <f t="shared" si="53"/>
        <v>#VALUE!</v>
      </c>
      <c r="BK34" t="e">
        <f t="shared" si="54"/>
        <v>#VALUE!</v>
      </c>
      <c r="BL34" t="e">
        <f t="shared" si="55"/>
        <v>#VALUE!</v>
      </c>
      <c r="BM34" t="e">
        <f t="shared" si="56"/>
        <v>#VALUE!</v>
      </c>
      <c r="BN34" t="e">
        <f t="shared" si="57"/>
        <v>#VALUE!</v>
      </c>
      <c r="BO34" t="e">
        <f t="shared" si="58"/>
        <v>#VALUE!</v>
      </c>
      <c r="BP34" t="e">
        <f t="shared" si="59"/>
        <v>#VALUE!</v>
      </c>
      <c r="BQ34" t="e">
        <f t="shared" si="60"/>
        <v>#VALUE!</v>
      </c>
      <c r="BR34" t="e">
        <f t="shared" si="61"/>
        <v>#VALUE!</v>
      </c>
      <c r="BS34" t="e">
        <f t="shared" si="62"/>
        <v>#VALUE!</v>
      </c>
      <c r="BT34" t="e">
        <f t="shared" si="63"/>
        <v>#VALUE!</v>
      </c>
      <c r="BU34" t="e">
        <f t="shared" si="64"/>
        <v>#VALUE!</v>
      </c>
      <c r="BV34" t="e">
        <f t="shared" si="65"/>
        <v>#VALUE!</v>
      </c>
      <c r="BW34" t="e">
        <f t="shared" si="66"/>
        <v>#VALUE!</v>
      </c>
      <c r="BX34" t="e">
        <f t="shared" si="67"/>
        <v>#VALUE!</v>
      </c>
      <c r="BY34" t="e">
        <f t="shared" si="68"/>
        <v>#VALUE!</v>
      </c>
      <c r="BZ34" t="e">
        <f t="shared" si="69"/>
        <v>#VALUE!</v>
      </c>
      <c r="CA34" t="e">
        <f t="shared" si="70"/>
        <v>#VALUE!</v>
      </c>
      <c r="CB34" t="e">
        <f t="shared" si="71"/>
        <v>#VALUE!</v>
      </c>
      <c r="CC34" t="e">
        <f t="shared" si="72"/>
        <v>#VALUE!</v>
      </c>
      <c r="CD34" t="e">
        <f t="shared" si="73"/>
        <v>#VALUE!</v>
      </c>
      <c r="CE34" t="e">
        <f t="shared" si="74"/>
        <v>#VALUE!</v>
      </c>
      <c r="CF34" t="e">
        <f t="shared" si="75"/>
        <v>#VALUE!</v>
      </c>
      <c r="CG34" t="e">
        <f t="shared" si="76"/>
        <v>#VALUE!</v>
      </c>
      <c r="CH34" t="e">
        <f t="shared" si="77"/>
        <v>#VALUE!</v>
      </c>
      <c r="CI34" t="e">
        <f t="shared" si="78"/>
        <v>#VALUE!</v>
      </c>
      <c r="CJ34" t="e">
        <f t="shared" si="79"/>
        <v>#VALUE!</v>
      </c>
      <c r="CK34" t="e">
        <f t="shared" si="80"/>
        <v>#VALUE!</v>
      </c>
      <c r="CL34" t="e">
        <f t="shared" si="81"/>
        <v>#VALUE!</v>
      </c>
      <c r="CM34" t="e">
        <f t="shared" si="82"/>
        <v>#VALUE!</v>
      </c>
      <c r="CN34" t="e">
        <f t="shared" si="83"/>
        <v>#VALUE!</v>
      </c>
      <c r="CO34" t="e">
        <f t="shared" si="84"/>
        <v>#VALUE!</v>
      </c>
      <c r="CP34" t="e">
        <f t="shared" si="85"/>
        <v>#VALUE!</v>
      </c>
      <c r="CQ34" t="e">
        <f t="shared" si="86"/>
        <v>#VALUE!</v>
      </c>
      <c r="CR34" t="e">
        <f t="shared" si="87"/>
        <v>#VALUE!</v>
      </c>
      <c r="CS34" t="e">
        <f t="shared" si="88"/>
        <v>#VALUE!</v>
      </c>
      <c r="CT34" t="e">
        <f t="shared" si="89"/>
        <v>#VALUE!</v>
      </c>
      <c r="CU34" t="e">
        <f t="shared" si="90"/>
        <v>#VALUE!</v>
      </c>
      <c r="CV34" t="e">
        <f t="shared" si="91"/>
        <v>#VALUE!</v>
      </c>
      <c r="CW34" t="e">
        <f t="shared" si="91"/>
        <v>#VALUE!</v>
      </c>
      <c r="CX34" t="e">
        <f t="shared" si="91"/>
        <v>#VALUE!</v>
      </c>
      <c r="CY34" t="e">
        <f t="shared" si="91"/>
        <v>#VALUE!</v>
      </c>
      <c r="CZ34" t="e">
        <f t="shared" si="93"/>
        <v>#VALUE!</v>
      </c>
      <c r="DA34" t="e">
        <f t="shared" si="93"/>
        <v>#VALUE!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 ca="1">'Required Capacity (Hide)'!E35</f>
        <v>44414</v>
      </c>
      <c r="J35" t="e">
        <f t="shared" si="1"/>
        <v>#VALUE!</v>
      </c>
      <c r="K35" t="e">
        <f t="shared" si="2"/>
        <v>#VALUE!</v>
      </c>
      <c r="L35" t="e">
        <f t="shared" si="3"/>
        <v>#VALUE!</v>
      </c>
      <c r="M35" t="e">
        <f t="shared" si="4"/>
        <v>#VALUE!</v>
      </c>
      <c r="N35" t="e">
        <f t="shared" si="5"/>
        <v>#VALUE!</v>
      </c>
      <c r="O35" t="e">
        <f t="shared" si="6"/>
        <v>#VALUE!</v>
      </c>
      <c r="P35" t="e">
        <f t="shared" si="7"/>
        <v>#VALUE!</v>
      </c>
      <c r="Q35" t="e">
        <f t="shared" si="8"/>
        <v>#VALUE!</v>
      </c>
      <c r="R35" t="e">
        <f t="shared" si="9"/>
        <v>#VALUE!</v>
      </c>
      <c r="S35" t="e">
        <f t="shared" si="10"/>
        <v>#VALUE!</v>
      </c>
      <c r="T35" t="e">
        <f t="shared" si="11"/>
        <v>#VALUE!</v>
      </c>
      <c r="U35" t="e">
        <f t="shared" si="12"/>
        <v>#VALUE!</v>
      </c>
      <c r="V35" t="e">
        <f t="shared" si="13"/>
        <v>#VALUE!</v>
      </c>
      <c r="W35" t="e">
        <f t="shared" si="14"/>
        <v>#VALUE!</v>
      </c>
      <c r="X35" t="e">
        <f t="shared" si="15"/>
        <v>#VALUE!</v>
      </c>
      <c r="Y35" t="e">
        <f t="shared" si="16"/>
        <v>#VALUE!</v>
      </c>
      <c r="Z35" t="e">
        <f t="shared" si="17"/>
        <v>#VALUE!</v>
      </c>
      <c r="AA35" t="e">
        <f t="shared" si="18"/>
        <v>#VALUE!</v>
      </c>
      <c r="AB35" t="e">
        <f t="shared" si="19"/>
        <v>#VALUE!</v>
      </c>
      <c r="AC35" t="e">
        <f t="shared" si="20"/>
        <v>#VALUE!</v>
      </c>
      <c r="AD35" t="e">
        <f t="shared" si="21"/>
        <v>#VALUE!</v>
      </c>
      <c r="AE35" t="e">
        <f t="shared" si="22"/>
        <v>#VALUE!</v>
      </c>
      <c r="AF35" t="e">
        <f t="shared" si="23"/>
        <v>#VALUE!</v>
      </c>
      <c r="AG35" t="e">
        <f t="shared" si="24"/>
        <v>#VALUE!</v>
      </c>
      <c r="AH35" t="e">
        <f t="shared" si="25"/>
        <v>#VALUE!</v>
      </c>
      <c r="AI35" t="e">
        <f t="shared" si="26"/>
        <v>#VALUE!</v>
      </c>
      <c r="AJ35" t="e">
        <f t="shared" si="27"/>
        <v>#VALUE!</v>
      </c>
      <c r="AK35" t="e">
        <f t="shared" si="28"/>
        <v>#VALUE!</v>
      </c>
      <c r="AL35" t="e">
        <f t="shared" si="29"/>
        <v>#VALUE!</v>
      </c>
      <c r="AM35" t="e">
        <f t="shared" si="30"/>
        <v>#VALUE!</v>
      </c>
      <c r="AN35" t="e">
        <f t="shared" si="31"/>
        <v>#VALUE!</v>
      </c>
      <c r="AO35" t="e">
        <f t="shared" si="32"/>
        <v>#VALUE!</v>
      </c>
      <c r="AP35" t="e">
        <f t="shared" si="33"/>
        <v>#VALUE!</v>
      </c>
      <c r="AQ35" t="e">
        <f t="shared" si="34"/>
        <v>#VALUE!</v>
      </c>
      <c r="AR35" t="e">
        <f t="shared" si="35"/>
        <v>#VALUE!</v>
      </c>
      <c r="AS35" t="e">
        <f t="shared" si="36"/>
        <v>#VALUE!</v>
      </c>
      <c r="AT35" t="e">
        <f t="shared" si="37"/>
        <v>#VALUE!</v>
      </c>
      <c r="AU35" t="e">
        <f t="shared" si="38"/>
        <v>#VALUE!</v>
      </c>
      <c r="AV35" t="e">
        <f t="shared" si="39"/>
        <v>#VALUE!</v>
      </c>
      <c r="AW35" t="e">
        <f t="shared" si="40"/>
        <v>#VALUE!</v>
      </c>
      <c r="AX35" t="e">
        <f t="shared" si="41"/>
        <v>#VALUE!</v>
      </c>
      <c r="AY35" t="e">
        <f t="shared" si="42"/>
        <v>#VALUE!</v>
      </c>
      <c r="AZ35" t="e">
        <f t="shared" si="43"/>
        <v>#VALUE!</v>
      </c>
      <c r="BA35" t="e">
        <f t="shared" si="44"/>
        <v>#VALUE!</v>
      </c>
      <c r="BB35" t="e">
        <f t="shared" si="45"/>
        <v>#VALUE!</v>
      </c>
      <c r="BC35" t="e">
        <f t="shared" si="46"/>
        <v>#VALUE!</v>
      </c>
      <c r="BD35" t="e">
        <f t="shared" si="47"/>
        <v>#VALUE!</v>
      </c>
      <c r="BE35" t="e">
        <f t="shared" si="48"/>
        <v>#VALUE!</v>
      </c>
      <c r="BF35" t="e">
        <f t="shared" si="49"/>
        <v>#VALUE!</v>
      </c>
      <c r="BG35" t="e">
        <f t="shared" si="50"/>
        <v>#VALUE!</v>
      </c>
      <c r="BH35" t="e">
        <f t="shared" si="51"/>
        <v>#VALUE!</v>
      </c>
      <c r="BI35" t="e">
        <f t="shared" si="52"/>
        <v>#VALUE!</v>
      </c>
      <c r="BJ35" t="e">
        <f t="shared" si="53"/>
        <v>#VALUE!</v>
      </c>
      <c r="BK35" t="e">
        <f t="shared" si="54"/>
        <v>#VALUE!</v>
      </c>
      <c r="BL35" t="e">
        <f t="shared" si="55"/>
        <v>#VALUE!</v>
      </c>
      <c r="BM35" t="e">
        <f t="shared" si="56"/>
        <v>#VALUE!</v>
      </c>
      <c r="BN35" t="e">
        <f t="shared" si="57"/>
        <v>#VALUE!</v>
      </c>
      <c r="BO35" t="e">
        <f t="shared" si="58"/>
        <v>#VALUE!</v>
      </c>
      <c r="BP35" t="e">
        <f t="shared" si="59"/>
        <v>#VALUE!</v>
      </c>
      <c r="BQ35" t="e">
        <f t="shared" si="60"/>
        <v>#VALUE!</v>
      </c>
      <c r="BR35" t="e">
        <f t="shared" si="61"/>
        <v>#VALUE!</v>
      </c>
      <c r="BS35" t="e">
        <f t="shared" si="62"/>
        <v>#VALUE!</v>
      </c>
      <c r="BT35" t="e">
        <f t="shared" si="63"/>
        <v>#VALUE!</v>
      </c>
      <c r="BU35" t="e">
        <f t="shared" si="64"/>
        <v>#VALUE!</v>
      </c>
      <c r="BV35" t="e">
        <f t="shared" si="65"/>
        <v>#VALUE!</v>
      </c>
      <c r="BW35" t="e">
        <f t="shared" si="66"/>
        <v>#VALUE!</v>
      </c>
      <c r="BX35" t="e">
        <f t="shared" si="67"/>
        <v>#VALUE!</v>
      </c>
      <c r="BY35" t="e">
        <f t="shared" si="68"/>
        <v>#VALUE!</v>
      </c>
      <c r="BZ35" t="e">
        <f t="shared" si="69"/>
        <v>#VALUE!</v>
      </c>
      <c r="CA35" t="e">
        <f t="shared" si="70"/>
        <v>#VALUE!</v>
      </c>
      <c r="CB35" t="e">
        <f t="shared" si="71"/>
        <v>#VALUE!</v>
      </c>
      <c r="CC35" t="e">
        <f t="shared" si="72"/>
        <v>#VALUE!</v>
      </c>
      <c r="CD35" t="e">
        <f t="shared" si="73"/>
        <v>#VALUE!</v>
      </c>
      <c r="CE35" t="e">
        <f t="shared" si="74"/>
        <v>#VALUE!</v>
      </c>
      <c r="CF35" t="e">
        <f t="shared" si="75"/>
        <v>#VALUE!</v>
      </c>
      <c r="CG35" t="e">
        <f t="shared" si="76"/>
        <v>#VALUE!</v>
      </c>
      <c r="CH35" t="e">
        <f t="shared" si="77"/>
        <v>#VALUE!</v>
      </c>
      <c r="CI35" t="e">
        <f t="shared" si="78"/>
        <v>#VALUE!</v>
      </c>
      <c r="CJ35" t="e">
        <f t="shared" si="79"/>
        <v>#VALUE!</v>
      </c>
      <c r="CK35" t="e">
        <f t="shared" si="80"/>
        <v>#VALUE!</v>
      </c>
      <c r="CL35" t="e">
        <f t="shared" si="81"/>
        <v>#VALUE!</v>
      </c>
      <c r="CM35" t="e">
        <f t="shared" si="82"/>
        <v>#VALUE!</v>
      </c>
      <c r="CN35" t="e">
        <f t="shared" si="83"/>
        <v>#VALUE!</v>
      </c>
      <c r="CO35" t="e">
        <f t="shared" si="84"/>
        <v>#VALUE!</v>
      </c>
      <c r="CP35" t="e">
        <f t="shared" si="85"/>
        <v>#VALUE!</v>
      </c>
      <c r="CQ35" t="e">
        <f t="shared" si="86"/>
        <v>#VALUE!</v>
      </c>
      <c r="CR35" t="e">
        <f t="shared" si="87"/>
        <v>#VALUE!</v>
      </c>
      <c r="CS35" t="e">
        <f t="shared" si="88"/>
        <v>#VALUE!</v>
      </c>
      <c r="CT35" t="e">
        <f t="shared" si="89"/>
        <v>#VALUE!</v>
      </c>
      <c r="CU35" t="e">
        <f t="shared" si="90"/>
        <v>#VALUE!</v>
      </c>
      <c r="CV35" t="e">
        <f t="shared" si="91"/>
        <v>#VALUE!</v>
      </c>
      <c r="CW35" t="e">
        <f t="shared" si="91"/>
        <v>#VALUE!</v>
      </c>
      <c r="CX35" t="e">
        <f t="shared" si="91"/>
        <v>#VALUE!</v>
      </c>
      <c r="CY35" t="e">
        <f t="shared" si="91"/>
        <v>#VALUE!</v>
      </c>
      <c r="CZ35" t="e">
        <f t="shared" si="93"/>
        <v>#VALUE!</v>
      </c>
      <c r="DA35" t="e">
        <f t="shared" si="93"/>
        <v>#VALUE!</v>
      </c>
    </row>
    <row r="36" spans="1:105" x14ac:dyDescent="0.35">
      <c r="I36" s="12">
        <f ca="1">'Required Capacity (Hide)'!E36</f>
        <v>44421</v>
      </c>
      <c r="J36" t="e">
        <f t="shared" si="1"/>
        <v>#VALUE!</v>
      </c>
      <c r="K36" t="e">
        <f t="shared" si="2"/>
        <v>#VALUE!</v>
      </c>
      <c r="L36" t="e">
        <f t="shared" si="3"/>
        <v>#VALUE!</v>
      </c>
      <c r="M36" t="e">
        <f t="shared" si="4"/>
        <v>#VALUE!</v>
      </c>
      <c r="N36" t="e">
        <f t="shared" si="5"/>
        <v>#VALUE!</v>
      </c>
      <c r="O36" t="e">
        <f t="shared" si="6"/>
        <v>#VALUE!</v>
      </c>
      <c r="P36" t="e">
        <f t="shared" si="7"/>
        <v>#VALUE!</v>
      </c>
      <c r="Q36" t="e">
        <f t="shared" si="8"/>
        <v>#VALUE!</v>
      </c>
      <c r="R36" t="e">
        <f t="shared" si="9"/>
        <v>#VALUE!</v>
      </c>
      <c r="S36" t="e">
        <f t="shared" si="10"/>
        <v>#VALUE!</v>
      </c>
      <c r="T36" t="e">
        <f t="shared" si="11"/>
        <v>#VALUE!</v>
      </c>
      <c r="U36" t="e">
        <f t="shared" si="12"/>
        <v>#VALUE!</v>
      </c>
      <c r="V36" t="e">
        <f t="shared" si="13"/>
        <v>#VALUE!</v>
      </c>
      <c r="W36" t="e">
        <f t="shared" si="14"/>
        <v>#VALUE!</v>
      </c>
      <c r="X36" t="e">
        <f t="shared" si="15"/>
        <v>#VALUE!</v>
      </c>
      <c r="Y36" t="e">
        <f t="shared" si="16"/>
        <v>#VALUE!</v>
      </c>
      <c r="Z36" t="e">
        <f t="shared" si="17"/>
        <v>#VALUE!</v>
      </c>
      <c r="AA36" t="e">
        <f t="shared" si="18"/>
        <v>#VALUE!</v>
      </c>
      <c r="AB36" t="e">
        <f t="shared" si="19"/>
        <v>#VALUE!</v>
      </c>
      <c r="AC36" t="e">
        <f t="shared" si="20"/>
        <v>#VALUE!</v>
      </c>
      <c r="AD36" t="e">
        <f t="shared" si="21"/>
        <v>#VALUE!</v>
      </c>
      <c r="AE36" t="e">
        <f t="shared" si="22"/>
        <v>#VALUE!</v>
      </c>
      <c r="AF36" t="e">
        <f t="shared" si="23"/>
        <v>#VALUE!</v>
      </c>
      <c r="AG36" t="e">
        <f t="shared" si="24"/>
        <v>#VALUE!</v>
      </c>
      <c r="AH36" t="e">
        <f t="shared" si="25"/>
        <v>#VALUE!</v>
      </c>
      <c r="AI36" t="e">
        <f t="shared" si="26"/>
        <v>#VALUE!</v>
      </c>
      <c r="AJ36" t="e">
        <f t="shared" si="27"/>
        <v>#VALUE!</v>
      </c>
      <c r="AK36" t="e">
        <f t="shared" si="28"/>
        <v>#VALUE!</v>
      </c>
      <c r="AL36" t="e">
        <f t="shared" si="29"/>
        <v>#VALUE!</v>
      </c>
      <c r="AM36" t="e">
        <f t="shared" si="30"/>
        <v>#VALUE!</v>
      </c>
      <c r="AN36" t="e">
        <f t="shared" si="31"/>
        <v>#VALUE!</v>
      </c>
      <c r="AO36" t="e">
        <f t="shared" si="32"/>
        <v>#VALUE!</v>
      </c>
      <c r="AP36" t="e">
        <f t="shared" si="33"/>
        <v>#VALUE!</v>
      </c>
      <c r="AQ36" t="e">
        <f t="shared" si="34"/>
        <v>#VALUE!</v>
      </c>
      <c r="AR36" t="e">
        <f t="shared" si="35"/>
        <v>#VALUE!</v>
      </c>
      <c r="AS36" t="e">
        <f t="shared" si="36"/>
        <v>#VALUE!</v>
      </c>
      <c r="AT36" t="e">
        <f t="shared" si="37"/>
        <v>#VALUE!</v>
      </c>
      <c r="AU36" t="e">
        <f t="shared" si="38"/>
        <v>#VALUE!</v>
      </c>
      <c r="AV36" t="e">
        <f t="shared" si="39"/>
        <v>#VALUE!</v>
      </c>
      <c r="AW36" t="e">
        <f t="shared" si="40"/>
        <v>#VALUE!</v>
      </c>
      <c r="AX36" t="e">
        <f t="shared" si="41"/>
        <v>#VALUE!</v>
      </c>
      <c r="AY36" t="e">
        <f t="shared" si="42"/>
        <v>#VALUE!</v>
      </c>
      <c r="AZ36" t="e">
        <f t="shared" si="43"/>
        <v>#VALUE!</v>
      </c>
      <c r="BA36" t="e">
        <f t="shared" si="44"/>
        <v>#VALUE!</v>
      </c>
      <c r="BB36" t="e">
        <f t="shared" si="45"/>
        <v>#VALUE!</v>
      </c>
      <c r="BC36" t="e">
        <f t="shared" si="46"/>
        <v>#VALUE!</v>
      </c>
      <c r="BD36" t="e">
        <f t="shared" si="47"/>
        <v>#VALUE!</v>
      </c>
      <c r="BE36" t="e">
        <f t="shared" si="48"/>
        <v>#VALUE!</v>
      </c>
      <c r="BF36" t="e">
        <f t="shared" si="49"/>
        <v>#VALUE!</v>
      </c>
      <c r="BG36" t="e">
        <f t="shared" si="50"/>
        <v>#VALUE!</v>
      </c>
      <c r="BH36" t="e">
        <f t="shared" si="51"/>
        <v>#VALUE!</v>
      </c>
      <c r="BI36" t="e">
        <f t="shared" si="52"/>
        <v>#VALUE!</v>
      </c>
      <c r="BJ36" t="e">
        <f t="shared" si="53"/>
        <v>#VALUE!</v>
      </c>
      <c r="BK36" t="e">
        <f t="shared" si="54"/>
        <v>#VALUE!</v>
      </c>
      <c r="BL36" t="e">
        <f t="shared" si="55"/>
        <v>#VALUE!</v>
      </c>
      <c r="BM36" t="e">
        <f t="shared" si="56"/>
        <v>#VALUE!</v>
      </c>
      <c r="BN36" t="e">
        <f t="shared" si="57"/>
        <v>#VALUE!</v>
      </c>
      <c r="BO36" t="e">
        <f t="shared" si="58"/>
        <v>#VALUE!</v>
      </c>
      <c r="BP36" t="e">
        <f t="shared" si="59"/>
        <v>#VALUE!</v>
      </c>
      <c r="BQ36" t="e">
        <f t="shared" si="60"/>
        <v>#VALUE!</v>
      </c>
      <c r="BR36" t="e">
        <f t="shared" si="61"/>
        <v>#VALUE!</v>
      </c>
      <c r="BS36" t="e">
        <f t="shared" si="62"/>
        <v>#VALUE!</v>
      </c>
      <c r="BT36" t="e">
        <f t="shared" si="63"/>
        <v>#VALUE!</v>
      </c>
      <c r="BU36" t="e">
        <f t="shared" si="64"/>
        <v>#VALUE!</v>
      </c>
      <c r="BV36" t="e">
        <f t="shared" si="65"/>
        <v>#VALUE!</v>
      </c>
      <c r="BW36" t="e">
        <f t="shared" si="66"/>
        <v>#VALUE!</v>
      </c>
      <c r="BX36" t="e">
        <f t="shared" si="67"/>
        <v>#VALUE!</v>
      </c>
      <c r="BY36" t="e">
        <f t="shared" si="68"/>
        <v>#VALUE!</v>
      </c>
      <c r="BZ36" t="e">
        <f t="shared" si="69"/>
        <v>#VALUE!</v>
      </c>
      <c r="CA36" t="e">
        <f t="shared" si="70"/>
        <v>#VALUE!</v>
      </c>
      <c r="CB36" t="e">
        <f t="shared" si="71"/>
        <v>#VALUE!</v>
      </c>
      <c r="CC36" t="e">
        <f t="shared" si="72"/>
        <v>#VALUE!</v>
      </c>
      <c r="CD36" t="e">
        <f t="shared" si="73"/>
        <v>#VALUE!</v>
      </c>
      <c r="CE36" t="e">
        <f t="shared" si="74"/>
        <v>#VALUE!</v>
      </c>
      <c r="CF36" t="e">
        <f t="shared" si="75"/>
        <v>#VALUE!</v>
      </c>
      <c r="CG36" t="e">
        <f t="shared" si="76"/>
        <v>#VALUE!</v>
      </c>
      <c r="CH36" t="e">
        <f t="shared" si="77"/>
        <v>#VALUE!</v>
      </c>
      <c r="CI36" t="e">
        <f t="shared" si="78"/>
        <v>#VALUE!</v>
      </c>
      <c r="CJ36" t="e">
        <f t="shared" si="79"/>
        <v>#VALUE!</v>
      </c>
      <c r="CK36" t="e">
        <f t="shared" si="80"/>
        <v>#VALUE!</v>
      </c>
      <c r="CL36" t="e">
        <f t="shared" si="81"/>
        <v>#VALUE!</v>
      </c>
      <c r="CM36" t="e">
        <f t="shared" si="82"/>
        <v>#VALUE!</v>
      </c>
      <c r="CN36" t="e">
        <f t="shared" si="83"/>
        <v>#VALUE!</v>
      </c>
      <c r="CO36" t="e">
        <f t="shared" si="84"/>
        <v>#VALUE!</v>
      </c>
      <c r="CP36" t="e">
        <f t="shared" si="85"/>
        <v>#VALUE!</v>
      </c>
      <c r="CQ36" t="e">
        <f t="shared" si="86"/>
        <v>#VALUE!</v>
      </c>
      <c r="CR36" t="e">
        <f t="shared" si="87"/>
        <v>#VALUE!</v>
      </c>
      <c r="CS36" t="e">
        <f t="shared" si="88"/>
        <v>#VALUE!</v>
      </c>
      <c r="CT36" t="e">
        <f t="shared" si="89"/>
        <v>#VALUE!</v>
      </c>
      <c r="CU36" t="e">
        <f t="shared" si="90"/>
        <v>#VALUE!</v>
      </c>
      <c r="CV36" t="e">
        <f t="shared" si="91"/>
        <v>#VALUE!</v>
      </c>
      <c r="CW36" t="e">
        <f t="shared" si="91"/>
        <v>#VALUE!</v>
      </c>
      <c r="CX36" t="e">
        <f t="shared" si="91"/>
        <v>#VALUE!</v>
      </c>
      <c r="CY36" t="e">
        <f t="shared" si="91"/>
        <v>#VALUE!</v>
      </c>
      <c r="CZ36" t="e">
        <f t="shared" si="93"/>
        <v>#VALUE!</v>
      </c>
      <c r="DA36" t="e">
        <f t="shared" si="93"/>
        <v>#VALUE!</v>
      </c>
    </row>
    <row r="37" spans="1:105" x14ac:dyDescent="0.35">
      <c r="I37" s="12">
        <f ca="1">'Required Capacity (Hide)'!E37</f>
        <v>44428</v>
      </c>
      <c r="J37" t="e">
        <f t="shared" si="1"/>
        <v>#VALUE!</v>
      </c>
      <c r="K37" t="e">
        <f t="shared" si="2"/>
        <v>#VALUE!</v>
      </c>
      <c r="L37" t="e">
        <f t="shared" si="3"/>
        <v>#VALUE!</v>
      </c>
      <c r="M37" t="e">
        <f t="shared" si="4"/>
        <v>#VALUE!</v>
      </c>
      <c r="N37" t="e">
        <f t="shared" si="5"/>
        <v>#VALUE!</v>
      </c>
      <c r="O37" t="e">
        <f t="shared" si="6"/>
        <v>#VALUE!</v>
      </c>
      <c r="P37" t="e">
        <f t="shared" si="7"/>
        <v>#VALUE!</v>
      </c>
      <c r="Q37" t="e">
        <f t="shared" si="8"/>
        <v>#VALUE!</v>
      </c>
      <c r="R37" t="e">
        <f t="shared" si="9"/>
        <v>#VALUE!</v>
      </c>
      <c r="S37" t="e">
        <f t="shared" si="10"/>
        <v>#VALUE!</v>
      </c>
      <c r="T37" t="e">
        <f t="shared" si="11"/>
        <v>#VALUE!</v>
      </c>
      <c r="U37" t="e">
        <f t="shared" si="12"/>
        <v>#VALUE!</v>
      </c>
      <c r="V37" t="e">
        <f t="shared" si="13"/>
        <v>#VALUE!</v>
      </c>
      <c r="W37" t="e">
        <f t="shared" si="14"/>
        <v>#VALUE!</v>
      </c>
      <c r="X37" t="e">
        <f t="shared" si="15"/>
        <v>#VALUE!</v>
      </c>
      <c r="Y37" t="e">
        <f t="shared" si="16"/>
        <v>#VALUE!</v>
      </c>
      <c r="Z37" t="e">
        <f t="shared" si="17"/>
        <v>#VALUE!</v>
      </c>
      <c r="AA37" t="e">
        <f t="shared" si="18"/>
        <v>#VALUE!</v>
      </c>
      <c r="AB37" t="e">
        <f t="shared" si="19"/>
        <v>#VALUE!</v>
      </c>
      <c r="AC37" t="e">
        <f t="shared" si="20"/>
        <v>#VALUE!</v>
      </c>
      <c r="AD37" t="e">
        <f t="shared" si="21"/>
        <v>#VALUE!</v>
      </c>
      <c r="AE37" t="e">
        <f t="shared" si="22"/>
        <v>#VALUE!</v>
      </c>
      <c r="AF37" t="e">
        <f t="shared" si="23"/>
        <v>#VALUE!</v>
      </c>
      <c r="AG37" t="e">
        <f t="shared" si="24"/>
        <v>#VALUE!</v>
      </c>
      <c r="AH37" t="e">
        <f t="shared" si="25"/>
        <v>#VALUE!</v>
      </c>
      <c r="AI37" t="e">
        <f t="shared" si="26"/>
        <v>#VALUE!</v>
      </c>
      <c r="AJ37" t="e">
        <f t="shared" si="27"/>
        <v>#VALUE!</v>
      </c>
      <c r="AK37" t="e">
        <f t="shared" si="28"/>
        <v>#VALUE!</v>
      </c>
      <c r="AL37" t="e">
        <f t="shared" si="29"/>
        <v>#VALUE!</v>
      </c>
      <c r="AM37" t="e">
        <f t="shared" si="30"/>
        <v>#VALUE!</v>
      </c>
      <c r="AN37" t="e">
        <f t="shared" si="31"/>
        <v>#VALUE!</v>
      </c>
      <c r="AO37" t="e">
        <f t="shared" si="32"/>
        <v>#VALUE!</v>
      </c>
      <c r="AP37" t="e">
        <f t="shared" si="33"/>
        <v>#VALUE!</v>
      </c>
      <c r="AQ37" t="e">
        <f t="shared" si="34"/>
        <v>#VALUE!</v>
      </c>
      <c r="AR37" t="e">
        <f t="shared" si="35"/>
        <v>#VALUE!</v>
      </c>
      <c r="AS37" t="e">
        <f t="shared" si="36"/>
        <v>#VALUE!</v>
      </c>
      <c r="AT37" t="e">
        <f t="shared" si="37"/>
        <v>#VALUE!</v>
      </c>
      <c r="AU37" t="e">
        <f t="shared" si="38"/>
        <v>#VALUE!</v>
      </c>
      <c r="AV37" t="e">
        <f t="shared" si="39"/>
        <v>#VALUE!</v>
      </c>
      <c r="AW37" t="e">
        <f t="shared" si="40"/>
        <v>#VALUE!</v>
      </c>
      <c r="AX37" t="e">
        <f t="shared" si="41"/>
        <v>#VALUE!</v>
      </c>
      <c r="AY37" t="e">
        <f t="shared" si="42"/>
        <v>#VALUE!</v>
      </c>
      <c r="AZ37" t="e">
        <f t="shared" si="43"/>
        <v>#VALUE!</v>
      </c>
      <c r="BA37" t="e">
        <f t="shared" si="44"/>
        <v>#VALUE!</v>
      </c>
      <c r="BB37" t="e">
        <f t="shared" si="45"/>
        <v>#VALUE!</v>
      </c>
      <c r="BC37" t="e">
        <f t="shared" si="46"/>
        <v>#VALUE!</v>
      </c>
      <c r="BD37" t="e">
        <f t="shared" si="47"/>
        <v>#VALUE!</v>
      </c>
      <c r="BE37" t="e">
        <f t="shared" si="48"/>
        <v>#VALUE!</v>
      </c>
      <c r="BF37" t="e">
        <f t="shared" si="49"/>
        <v>#VALUE!</v>
      </c>
      <c r="BG37" t="e">
        <f t="shared" si="50"/>
        <v>#VALUE!</v>
      </c>
      <c r="BH37" t="e">
        <f t="shared" si="51"/>
        <v>#VALUE!</v>
      </c>
      <c r="BI37" t="e">
        <f t="shared" si="52"/>
        <v>#VALUE!</v>
      </c>
      <c r="BJ37" t="e">
        <f t="shared" si="53"/>
        <v>#VALUE!</v>
      </c>
      <c r="BK37" t="e">
        <f t="shared" si="54"/>
        <v>#VALUE!</v>
      </c>
      <c r="BL37" t="e">
        <f t="shared" si="55"/>
        <v>#VALUE!</v>
      </c>
      <c r="BM37" t="e">
        <f t="shared" si="56"/>
        <v>#VALUE!</v>
      </c>
      <c r="BN37" t="e">
        <f t="shared" si="57"/>
        <v>#VALUE!</v>
      </c>
      <c r="BO37" t="e">
        <f t="shared" si="58"/>
        <v>#VALUE!</v>
      </c>
      <c r="BP37" t="e">
        <f t="shared" si="59"/>
        <v>#VALUE!</v>
      </c>
      <c r="BQ37" t="e">
        <f t="shared" si="60"/>
        <v>#VALUE!</v>
      </c>
      <c r="BR37" t="e">
        <f t="shared" si="61"/>
        <v>#VALUE!</v>
      </c>
      <c r="BS37" t="e">
        <f t="shared" si="62"/>
        <v>#VALUE!</v>
      </c>
      <c r="BT37" t="e">
        <f t="shared" si="63"/>
        <v>#VALUE!</v>
      </c>
      <c r="BU37" t="e">
        <f t="shared" si="64"/>
        <v>#VALUE!</v>
      </c>
      <c r="BV37" t="e">
        <f t="shared" si="65"/>
        <v>#VALUE!</v>
      </c>
      <c r="BW37" t="e">
        <f t="shared" si="66"/>
        <v>#VALUE!</v>
      </c>
      <c r="BX37" t="e">
        <f t="shared" si="67"/>
        <v>#VALUE!</v>
      </c>
      <c r="BY37" t="e">
        <f t="shared" si="68"/>
        <v>#VALUE!</v>
      </c>
      <c r="BZ37" t="e">
        <f t="shared" si="69"/>
        <v>#VALUE!</v>
      </c>
      <c r="CA37" t="e">
        <f t="shared" si="70"/>
        <v>#VALUE!</v>
      </c>
      <c r="CB37" t="e">
        <f t="shared" si="71"/>
        <v>#VALUE!</v>
      </c>
      <c r="CC37" t="e">
        <f t="shared" si="72"/>
        <v>#VALUE!</v>
      </c>
      <c r="CD37" t="e">
        <f t="shared" si="73"/>
        <v>#VALUE!</v>
      </c>
      <c r="CE37" t="e">
        <f t="shared" si="74"/>
        <v>#VALUE!</v>
      </c>
      <c r="CF37" t="e">
        <f t="shared" si="75"/>
        <v>#VALUE!</v>
      </c>
      <c r="CG37" t="e">
        <f t="shared" si="76"/>
        <v>#VALUE!</v>
      </c>
      <c r="CH37" t="e">
        <f t="shared" si="77"/>
        <v>#VALUE!</v>
      </c>
      <c r="CI37" t="e">
        <f t="shared" si="78"/>
        <v>#VALUE!</v>
      </c>
      <c r="CJ37" t="e">
        <f t="shared" si="79"/>
        <v>#VALUE!</v>
      </c>
      <c r="CK37" t="e">
        <f t="shared" si="80"/>
        <v>#VALUE!</v>
      </c>
      <c r="CL37" t="e">
        <f t="shared" si="81"/>
        <v>#VALUE!</v>
      </c>
      <c r="CM37" t="e">
        <f t="shared" si="82"/>
        <v>#VALUE!</v>
      </c>
      <c r="CN37" t="e">
        <f t="shared" si="83"/>
        <v>#VALUE!</v>
      </c>
      <c r="CO37" t="e">
        <f t="shared" si="84"/>
        <v>#VALUE!</v>
      </c>
      <c r="CP37" t="e">
        <f t="shared" si="85"/>
        <v>#VALUE!</v>
      </c>
      <c r="CQ37" t="e">
        <f t="shared" si="86"/>
        <v>#VALUE!</v>
      </c>
      <c r="CR37" t="e">
        <f t="shared" si="87"/>
        <v>#VALUE!</v>
      </c>
      <c r="CS37" t="e">
        <f t="shared" si="88"/>
        <v>#VALUE!</v>
      </c>
      <c r="CT37" t="e">
        <f t="shared" si="89"/>
        <v>#VALUE!</v>
      </c>
      <c r="CU37" t="e">
        <f t="shared" si="90"/>
        <v>#VALUE!</v>
      </c>
      <c r="CV37" t="e">
        <f t="shared" si="91"/>
        <v>#VALUE!</v>
      </c>
      <c r="CW37" t="e">
        <f t="shared" si="91"/>
        <v>#VALUE!</v>
      </c>
      <c r="CX37" t="e">
        <f t="shared" si="91"/>
        <v>#VALUE!</v>
      </c>
      <c r="CY37" t="e">
        <f t="shared" si="91"/>
        <v>#VALUE!</v>
      </c>
      <c r="CZ37" t="e">
        <f t="shared" si="93"/>
        <v>#VALUE!</v>
      </c>
      <c r="DA37" t="e">
        <f t="shared" si="93"/>
        <v>#VALUE!</v>
      </c>
    </row>
    <row r="38" spans="1:105" x14ac:dyDescent="0.35">
      <c r="I38" s="12">
        <f ca="1">'Required Capacity (Hide)'!E38</f>
        <v>44435</v>
      </c>
      <c r="J38" t="e">
        <f t="shared" si="1"/>
        <v>#VALUE!</v>
      </c>
      <c r="K38" t="e">
        <f t="shared" si="2"/>
        <v>#VALUE!</v>
      </c>
      <c r="L38" t="e">
        <f t="shared" si="3"/>
        <v>#VALUE!</v>
      </c>
      <c r="M38" t="e">
        <f t="shared" si="4"/>
        <v>#VALUE!</v>
      </c>
      <c r="N38" t="e">
        <f t="shared" si="5"/>
        <v>#VALUE!</v>
      </c>
      <c r="O38" t="e">
        <f t="shared" si="6"/>
        <v>#VALUE!</v>
      </c>
      <c r="P38" t="e">
        <f t="shared" si="7"/>
        <v>#VALUE!</v>
      </c>
      <c r="Q38" t="e">
        <f t="shared" si="8"/>
        <v>#VALUE!</v>
      </c>
      <c r="R38" t="e">
        <f t="shared" si="9"/>
        <v>#VALUE!</v>
      </c>
      <c r="S38" t="e">
        <f t="shared" si="10"/>
        <v>#VALUE!</v>
      </c>
      <c r="T38" t="e">
        <f t="shared" si="11"/>
        <v>#VALUE!</v>
      </c>
      <c r="U38" t="e">
        <f t="shared" si="12"/>
        <v>#VALUE!</v>
      </c>
      <c r="V38" t="e">
        <f t="shared" si="13"/>
        <v>#VALUE!</v>
      </c>
      <c r="W38" t="e">
        <f t="shared" si="14"/>
        <v>#VALUE!</v>
      </c>
      <c r="X38" t="e">
        <f t="shared" si="15"/>
        <v>#VALUE!</v>
      </c>
      <c r="Y38" t="e">
        <f t="shared" si="16"/>
        <v>#VALUE!</v>
      </c>
      <c r="Z38" t="e">
        <f t="shared" si="17"/>
        <v>#VALUE!</v>
      </c>
      <c r="AA38" t="e">
        <f t="shared" si="18"/>
        <v>#VALUE!</v>
      </c>
      <c r="AB38" t="e">
        <f t="shared" si="19"/>
        <v>#VALUE!</v>
      </c>
      <c r="AC38" t="e">
        <f t="shared" si="20"/>
        <v>#VALUE!</v>
      </c>
      <c r="AD38" t="e">
        <f t="shared" si="21"/>
        <v>#VALUE!</v>
      </c>
      <c r="AE38" t="e">
        <f t="shared" si="22"/>
        <v>#VALUE!</v>
      </c>
      <c r="AF38" t="e">
        <f t="shared" si="23"/>
        <v>#VALUE!</v>
      </c>
      <c r="AG38" t="e">
        <f t="shared" si="24"/>
        <v>#VALUE!</v>
      </c>
      <c r="AH38" t="e">
        <f t="shared" si="25"/>
        <v>#VALUE!</v>
      </c>
      <c r="AI38" t="e">
        <f t="shared" si="26"/>
        <v>#VALUE!</v>
      </c>
      <c r="AJ38" t="e">
        <f t="shared" si="27"/>
        <v>#VALUE!</v>
      </c>
      <c r="AK38" t="e">
        <f t="shared" si="28"/>
        <v>#VALUE!</v>
      </c>
      <c r="AL38" t="e">
        <f t="shared" si="29"/>
        <v>#VALUE!</v>
      </c>
      <c r="AM38" t="e">
        <f t="shared" si="30"/>
        <v>#VALUE!</v>
      </c>
      <c r="AN38" t="e">
        <f t="shared" si="31"/>
        <v>#VALUE!</v>
      </c>
      <c r="AO38" t="e">
        <f t="shared" si="32"/>
        <v>#VALUE!</v>
      </c>
      <c r="AP38" t="e">
        <f t="shared" si="33"/>
        <v>#VALUE!</v>
      </c>
      <c r="AQ38" t="e">
        <f t="shared" si="34"/>
        <v>#VALUE!</v>
      </c>
      <c r="AR38" t="e">
        <f t="shared" si="35"/>
        <v>#VALUE!</v>
      </c>
      <c r="AS38" t="e">
        <f t="shared" si="36"/>
        <v>#VALUE!</v>
      </c>
      <c r="AT38" t="e">
        <f t="shared" si="37"/>
        <v>#VALUE!</v>
      </c>
      <c r="AU38" t="e">
        <f t="shared" si="38"/>
        <v>#VALUE!</v>
      </c>
      <c r="AV38" t="e">
        <f t="shared" si="39"/>
        <v>#VALUE!</v>
      </c>
      <c r="AW38" t="e">
        <f t="shared" si="40"/>
        <v>#VALUE!</v>
      </c>
      <c r="AX38" t="e">
        <f t="shared" si="41"/>
        <v>#VALUE!</v>
      </c>
      <c r="AY38" t="e">
        <f t="shared" si="42"/>
        <v>#VALUE!</v>
      </c>
      <c r="AZ38" t="e">
        <f t="shared" si="43"/>
        <v>#VALUE!</v>
      </c>
      <c r="BA38" t="e">
        <f t="shared" si="44"/>
        <v>#VALUE!</v>
      </c>
      <c r="BB38" t="e">
        <f t="shared" si="45"/>
        <v>#VALUE!</v>
      </c>
      <c r="BC38" t="e">
        <f t="shared" si="46"/>
        <v>#VALUE!</v>
      </c>
      <c r="BD38" t="e">
        <f t="shared" si="47"/>
        <v>#VALUE!</v>
      </c>
      <c r="BE38" t="e">
        <f t="shared" si="48"/>
        <v>#VALUE!</v>
      </c>
      <c r="BF38" t="e">
        <f t="shared" si="49"/>
        <v>#VALUE!</v>
      </c>
      <c r="BG38" t="e">
        <f t="shared" si="50"/>
        <v>#VALUE!</v>
      </c>
      <c r="BH38" t="e">
        <f t="shared" si="51"/>
        <v>#VALUE!</v>
      </c>
      <c r="BI38" t="e">
        <f t="shared" si="52"/>
        <v>#VALUE!</v>
      </c>
      <c r="BJ38" t="e">
        <f t="shared" si="53"/>
        <v>#VALUE!</v>
      </c>
      <c r="BK38" t="e">
        <f t="shared" si="54"/>
        <v>#VALUE!</v>
      </c>
      <c r="BL38" t="e">
        <f t="shared" si="55"/>
        <v>#VALUE!</v>
      </c>
      <c r="BM38" t="e">
        <f t="shared" si="56"/>
        <v>#VALUE!</v>
      </c>
      <c r="BN38" t="e">
        <f t="shared" si="57"/>
        <v>#VALUE!</v>
      </c>
      <c r="BO38" t="e">
        <f t="shared" si="58"/>
        <v>#VALUE!</v>
      </c>
      <c r="BP38" t="e">
        <f t="shared" si="59"/>
        <v>#VALUE!</v>
      </c>
      <c r="BQ38" t="e">
        <f t="shared" si="60"/>
        <v>#VALUE!</v>
      </c>
      <c r="BR38" t="e">
        <f t="shared" si="61"/>
        <v>#VALUE!</v>
      </c>
      <c r="BS38" t="e">
        <f t="shared" si="62"/>
        <v>#VALUE!</v>
      </c>
      <c r="BT38" t="e">
        <f t="shared" si="63"/>
        <v>#VALUE!</v>
      </c>
      <c r="BU38" t="e">
        <f t="shared" si="64"/>
        <v>#VALUE!</v>
      </c>
      <c r="BV38" t="e">
        <f t="shared" si="65"/>
        <v>#VALUE!</v>
      </c>
      <c r="BW38" t="e">
        <f t="shared" si="66"/>
        <v>#VALUE!</v>
      </c>
      <c r="BX38" t="e">
        <f t="shared" si="67"/>
        <v>#VALUE!</v>
      </c>
      <c r="BY38" t="e">
        <f t="shared" si="68"/>
        <v>#VALUE!</v>
      </c>
      <c r="BZ38" t="e">
        <f t="shared" si="69"/>
        <v>#VALUE!</v>
      </c>
      <c r="CA38" t="e">
        <f t="shared" si="70"/>
        <v>#VALUE!</v>
      </c>
      <c r="CB38" t="e">
        <f t="shared" si="71"/>
        <v>#VALUE!</v>
      </c>
      <c r="CC38" t="e">
        <f t="shared" si="72"/>
        <v>#VALUE!</v>
      </c>
      <c r="CD38" t="e">
        <f t="shared" si="73"/>
        <v>#VALUE!</v>
      </c>
      <c r="CE38" t="e">
        <f t="shared" si="74"/>
        <v>#VALUE!</v>
      </c>
      <c r="CF38" t="e">
        <f t="shared" si="75"/>
        <v>#VALUE!</v>
      </c>
      <c r="CG38" t="e">
        <f t="shared" si="76"/>
        <v>#VALUE!</v>
      </c>
      <c r="CH38" t="e">
        <f t="shared" si="77"/>
        <v>#VALUE!</v>
      </c>
      <c r="CI38" t="e">
        <f t="shared" si="78"/>
        <v>#VALUE!</v>
      </c>
      <c r="CJ38" t="e">
        <f t="shared" si="79"/>
        <v>#VALUE!</v>
      </c>
      <c r="CK38" t="e">
        <f t="shared" si="80"/>
        <v>#VALUE!</v>
      </c>
      <c r="CL38" t="e">
        <f t="shared" si="81"/>
        <v>#VALUE!</v>
      </c>
      <c r="CM38" t="e">
        <f t="shared" si="82"/>
        <v>#VALUE!</v>
      </c>
      <c r="CN38" t="e">
        <f t="shared" si="83"/>
        <v>#VALUE!</v>
      </c>
      <c r="CO38" t="e">
        <f t="shared" si="84"/>
        <v>#VALUE!</v>
      </c>
      <c r="CP38" t="e">
        <f t="shared" si="85"/>
        <v>#VALUE!</v>
      </c>
      <c r="CQ38" t="e">
        <f t="shared" si="86"/>
        <v>#VALUE!</v>
      </c>
      <c r="CR38" t="e">
        <f t="shared" si="87"/>
        <v>#VALUE!</v>
      </c>
      <c r="CS38" t="e">
        <f t="shared" si="88"/>
        <v>#VALUE!</v>
      </c>
      <c r="CT38" t="e">
        <f t="shared" si="89"/>
        <v>#VALUE!</v>
      </c>
      <c r="CU38" t="e">
        <f t="shared" si="90"/>
        <v>#VALUE!</v>
      </c>
      <c r="CV38" t="e">
        <f t="shared" si="91"/>
        <v>#VALUE!</v>
      </c>
      <c r="CW38" t="e">
        <f t="shared" si="91"/>
        <v>#VALUE!</v>
      </c>
      <c r="CX38" t="e">
        <f t="shared" si="91"/>
        <v>#VALUE!</v>
      </c>
      <c r="CY38" t="e">
        <f t="shared" si="91"/>
        <v>#VALUE!</v>
      </c>
      <c r="CZ38" t="e">
        <f t="shared" si="93"/>
        <v>#VALUE!</v>
      </c>
      <c r="DA38" t="e">
        <f t="shared" si="93"/>
        <v>#VALUE!</v>
      </c>
    </row>
    <row r="39" spans="1:105" x14ac:dyDescent="0.35">
      <c r="I39" s="12">
        <f ca="1">'Required Capacity (Hide)'!E39</f>
        <v>44442</v>
      </c>
      <c r="J39" t="e">
        <f t="shared" si="1"/>
        <v>#VALUE!</v>
      </c>
      <c r="K39" t="e">
        <f t="shared" si="2"/>
        <v>#VALUE!</v>
      </c>
      <c r="L39" t="e">
        <f t="shared" si="3"/>
        <v>#VALUE!</v>
      </c>
      <c r="M39" t="e">
        <f t="shared" si="4"/>
        <v>#VALUE!</v>
      </c>
      <c r="N39" t="e">
        <f t="shared" si="5"/>
        <v>#VALUE!</v>
      </c>
      <c r="O39" t="e">
        <f t="shared" si="6"/>
        <v>#VALUE!</v>
      </c>
      <c r="P39" t="e">
        <f t="shared" si="7"/>
        <v>#VALUE!</v>
      </c>
      <c r="Q39" t="e">
        <f t="shared" si="8"/>
        <v>#VALUE!</v>
      </c>
      <c r="R39" t="e">
        <f t="shared" si="9"/>
        <v>#VALUE!</v>
      </c>
      <c r="S39" t="e">
        <f t="shared" si="10"/>
        <v>#VALUE!</v>
      </c>
      <c r="T39" t="e">
        <f t="shared" si="11"/>
        <v>#VALUE!</v>
      </c>
      <c r="U39" t="e">
        <f t="shared" si="12"/>
        <v>#VALUE!</v>
      </c>
      <c r="V39" t="e">
        <f t="shared" si="13"/>
        <v>#VALUE!</v>
      </c>
      <c r="W39" t="e">
        <f t="shared" si="14"/>
        <v>#VALUE!</v>
      </c>
      <c r="X39" t="e">
        <f t="shared" si="15"/>
        <v>#VALUE!</v>
      </c>
      <c r="Y39" t="e">
        <f t="shared" si="16"/>
        <v>#VALUE!</v>
      </c>
      <c r="Z39" t="e">
        <f t="shared" si="17"/>
        <v>#VALUE!</v>
      </c>
      <c r="AA39" t="e">
        <f t="shared" si="18"/>
        <v>#VALUE!</v>
      </c>
      <c r="AB39" t="e">
        <f t="shared" si="19"/>
        <v>#VALUE!</v>
      </c>
      <c r="AC39" t="e">
        <f t="shared" si="20"/>
        <v>#VALUE!</v>
      </c>
      <c r="AD39" t="e">
        <f t="shared" si="21"/>
        <v>#VALUE!</v>
      </c>
      <c r="AE39" t="e">
        <f t="shared" si="22"/>
        <v>#VALUE!</v>
      </c>
      <c r="AF39" t="e">
        <f t="shared" si="23"/>
        <v>#VALUE!</v>
      </c>
      <c r="AG39" t="e">
        <f t="shared" si="24"/>
        <v>#VALUE!</v>
      </c>
      <c r="AH39" t="e">
        <f t="shared" si="25"/>
        <v>#VALUE!</v>
      </c>
      <c r="AI39" t="e">
        <f t="shared" si="26"/>
        <v>#VALUE!</v>
      </c>
      <c r="AJ39" t="e">
        <f t="shared" si="27"/>
        <v>#VALUE!</v>
      </c>
      <c r="AK39" t="e">
        <f t="shared" si="28"/>
        <v>#VALUE!</v>
      </c>
      <c r="AL39" t="e">
        <f t="shared" si="29"/>
        <v>#VALUE!</v>
      </c>
      <c r="AM39" t="e">
        <f t="shared" si="30"/>
        <v>#VALUE!</v>
      </c>
      <c r="AN39" t="e">
        <f t="shared" si="31"/>
        <v>#VALUE!</v>
      </c>
      <c r="AO39" t="e">
        <f t="shared" si="32"/>
        <v>#VALUE!</v>
      </c>
      <c r="AP39" t="e">
        <f t="shared" si="33"/>
        <v>#VALUE!</v>
      </c>
      <c r="AQ39" t="e">
        <f t="shared" si="34"/>
        <v>#VALUE!</v>
      </c>
      <c r="AR39" t="e">
        <f t="shared" si="35"/>
        <v>#VALUE!</v>
      </c>
      <c r="AS39" t="e">
        <f t="shared" si="36"/>
        <v>#VALUE!</v>
      </c>
      <c r="AT39" t="e">
        <f t="shared" si="37"/>
        <v>#VALUE!</v>
      </c>
      <c r="AU39" t="e">
        <f t="shared" si="38"/>
        <v>#VALUE!</v>
      </c>
      <c r="AV39" t="e">
        <f t="shared" si="39"/>
        <v>#VALUE!</v>
      </c>
      <c r="AW39" t="e">
        <f t="shared" si="40"/>
        <v>#VALUE!</v>
      </c>
      <c r="AX39" t="e">
        <f t="shared" si="41"/>
        <v>#VALUE!</v>
      </c>
      <c r="AY39" t="e">
        <f t="shared" si="42"/>
        <v>#VALUE!</v>
      </c>
      <c r="AZ39" t="e">
        <f t="shared" si="43"/>
        <v>#VALUE!</v>
      </c>
      <c r="BA39" t="e">
        <f t="shared" si="44"/>
        <v>#VALUE!</v>
      </c>
      <c r="BB39" t="e">
        <f t="shared" si="45"/>
        <v>#VALUE!</v>
      </c>
      <c r="BC39" t="e">
        <f t="shared" si="46"/>
        <v>#VALUE!</v>
      </c>
      <c r="BD39" t="e">
        <f t="shared" si="47"/>
        <v>#VALUE!</v>
      </c>
      <c r="BE39" t="e">
        <f t="shared" si="48"/>
        <v>#VALUE!</v>
      </c>
      <c r="BF39" t="e">
        <f t="shared" si="49"/>
        <v>#VALUE!</v>
      </c>
      <c r="BG39" t="e">
        <f t="shared" si="50"/>
        <v>#VALUE!</v>
      </c>
      <c r="BH39" t="e">
        <f t="shared" si="51"/>
        <v>#VALUE!</v>
      </c>
      <c r="BI39" t="e">
        <f t="shared" si="52"/>
        <v>#VALUE!</v>
      </c>
      <c r="BJ39" t="e">
        <f t="shared" si="53"/>
        <v>#VALUE!</v>
      </c>
      <c r="BK39" t="e">
        <f t="shared" si="54"/>
        <v>#VALUE!</v>
      </c>
      <c r="BL39" t="e">
        <f t="shared" si="55"/>
        <v>#VALUE!</v>
      </c>
      <c r="BM39" t="e">
        <f t="shared" si="56"/>
        <v>#VALUE!</v>
      </c>
      <c r="BN39" t="e">
        <f t="shared" si="57"/>
        <v>#VALUE!</v>
      </c>
      <c r="BO39" t="e">
        <f t="shared" si="58"/>
        <v>#VALUE!</v>
      </c>
      <c r="BP39" t="e">
        <f t="shared" si="59"/>
        <v>#VALUE!</v>
      </c>
      <c r="BQ39" t="e">
        <f t="shared" si="60"/>
        <v>#VALUE!</v>
      </c>
      <c r="BR39" t="e">
        <f t="shared" si="61"/>
        <v>#VALUE!</v>
      </c>
      <c r="BS39" t="e">
        <f t="shared" si="62"/>
        <v>#VALUE!</v>
      </c>
      <c r="BT39" t="e">
        <f t="shared" si="63"/>
        <v>#VALUE!</v>
      </c>
      <c r="BU39" t="e">
        <f t="shared" si="64"/>
        <v>#VALUE!</v>
      </c>
      <c r="BV39" t="e">
        <f t="shared" si="65"/>
        <v>#VALUE!</v>
      </c>
      <c r="BW39" t="e">
        <f t="shared" si="66"/>
        <v>#VALUE!</v>
      </c>
      <c r="BX39" t="e">
        <f t="shared" si="67"/>
        <v>#VALUE!</v>
      </c>
      <c r="BY39" t="e">
        <f t="shared" si="68"/>
        <v>#VALUE!</v>
      </c>
      <c r="BZ39" t="e">
        <f t="shared" si="69"/>
        <v>#VALUE!</v>
      </c>
      <c r="CA39" t="e">
        <f t="shared" si="70"/>
        <v>#VALUE!</v>
      </c>
      <c r="CB39" t="e">
        <f t="shared" si="71"/>
        <v>#VALUE!</v>
      </c>
      <c r="CC39" t="e">
        <f t="shared" si="72"/>
        <v>#VALUE!</v>
      </c>
      <c r="CD39" t="e">
        <f t="shared" si="73"/>
        <v>#VALUE!</v>
      </c>
      <c r="CE39" t="e">
        <f t="shared" si="74"/>
        <v>#VALUE!</v>
      </c>
      <c r="CF39" t="e">
        <f t="shared" si="75"/>
        <v>#VALUE!</v>
      </c>
      <c r="CG39" t="e">
        <f t="shared" si="76"/>
        <v>#VALUE!</v>
      </c>
      <c r="CH39" t="e">
        <f t="shared" si="77"/>
        <v>#VALUE!</v>
      </c>
      <c r="CI39" t="e">
        <f t="shared" si="78"/>
        <v>#VALUE!</v>
      </c>
      <c r="CJ39" t="e">
        <f t="shared" si="79"/>
        <v>#VALUE!</v>
      </c>
      <c r="CK39" t="e">
        <f t="shared" si="80"/>
        <v>#VALUE!</v>
      </c>
      <c r="CL39" t="e">
        <f t="shared" si="81"/>
        <v>#VALUE!</v>
      </c>
      <c r="CM39" t="e">
        <f t="shared" si="82"/>
        <v>#VALUE!</v>
      </c>
      <c r="CN39" t="e">
        <f t="shared" si="83"/>
        <v>#VALUE!</v>
      </c>
      <c r="CO39" t="e">
        <f t="shared" si="84"/>
        <v>#VALUE!</v>
      </c>
      <c r="CP39" t="e">
        <f t="shared" si="85"/>
        <v>#VALUE!</v>
      </c>
      <c r="CQ39" t="e">
        <f t="shared" si="86"/>
        <v>#VALUE!</v>
      </c>
      <c r="CR39" t="e">
        <f t="shared" si="87"/>
        <v>#VALUE!</v>
      </c>
      <c r="CS39" t="e">
        <f t="shared" si="88"/>
        <v>#VALUE!</v>
      </c>
      <c r="CT39" t="e">
        <f t="shared" si="89"/>
        <v>#VALUE!</v>
      </c>
      <c r="CU39" t="e">
        <f t="shared" si="90"/>
        <v>#VALUE!</v>
      </c>
      <c r="CV39" t="e">
        <f t="shared" si="91"/>
        <v>#VALUE!</v>
      </c>
      <c r="CW39" t="e">
        <f t="shared" si="91"/>
        <v>#VALUE!</v>
      </c>
      <c r="CX39" t="e">
        <f t="shared" si="91"/>
        <v>#VALUE!</v>
      </c>
      <c r="CY39" t="e">
        <f t="shared" si="91"/>
        <v>#VALUE!</v>
      </c>
      <c r="CZ39" t="e">
        <f t="shared" si="93"/>
        <v>#VALUE!</v>
      </c>
      <c r="DA39" t="e">
        <f t="shared" si="93"/>
        <v>#VALUE!</v>
      </c>
    </row>
    <row r="40" spans="1:105" x14ac:dyDescent="0.35">
      <c r="I40" s="12">
        <f ca="1">'Required Capacity (Hide)'!E40</f>
        <v>44449</v>
      </c>
      <c r="J40" t="e">
        <f t="shared" si="1"/>
        <v>#VALUE!</v>
      </c>
      <c r="K40" t="e">
        <f t="shared" si="2"/>
        <v>#VALUE!</v>
      </c>
      <c r="L40" t="e">
        <f t="shared" si="3"/>
        <v>#VALUE!</v>
      </c>
      <c r="M40" t="e">
        <f t="shared" si="4"/>
        <v>#VALUE!</v>
      </c>
      <c r="N40" t="e">
        <f t="shared" si="5"/>
        <v>#VALUE!</v>
      </c>
      <c r="O40" t="e">
        <f t="shared" si="6"/>
        <v>#VALUE!</v>
      </c>
      <c r="P40" t="e">
        <f t="shared" si="7"/>
        <v>#VALUE!</v>
      </c>
      <c r="Q40" t="e">
        <f t="shared" si="8"/>
        <v>#VALUE!</v>
      </c>
      <c r="R40" t="e">
        <f t="shared" si="9"/>
        <v>#VALUE!</v>
      </c>
      <c r="S40" t="e">
        <f t="shared" si="10"/>
        <v>#VALUE!</v>
      </c>
      <c r="T40" t="e">
        <f t="shared" si="11"/>
        <v>#VALUE!</v>
      </c>
      <c r="U40" t="e">
        <f t="shared" si="12"/>
        <v>#VALUE!</v>
      </c>
      <c r="V40" t="e">
        <f t="shared" si="13"/>
        <v>#VALUE!</v>
      </c>
      <c r="W40" t="e">
        <f t="shared" si="14"/>
        <v>#VALUE!</v>
      </c>
      <c r="X40" t="e">
        <f t="shared" si="15"/>
        <v>#VALUE!</v>
      </c>
      <c r="Y40" t="e">
        <f t="shared" si="16"/>
        <v>#VALUE!</v>
      </c>
      <c r="Z40" t="e">
        <f t="shared" si="17"/>
        <v>#VALUE!</v>
      </c>
      <c r="AA40" t="e">
        <f t="shared" si="18"/>
        <v>#VALUE!</v>
      </c>
      <c r="AB40" t="e">
        <f t="shared" si="19"/>
        <v>#VALUE!</v>
      </c>
      <c r="AC40" t="e">
        <f t="shared" si="20"/>
        <v>#VALUE!</v>
      </c>
      <c r="AD40" t="e">
        <f t="shared" si="21"/>
        <v>#VALUE!</v>
      </c>
      <c r="AE40" t="e">
        <f t="shared" si="22"/>
        <v>#VALUE!</v>
      </c>
      <c r="AF40" t="e">
        <f t="shared" si="23"/>
        <v>#VALUE!</v>
      </c>
      <c r="AG40" t="e">
        <f t="shared" si="24"/>
        <v>#VALUE!</v>
      </c>
      <c r="AH40" t="e">
        <f t="shared" si="25"/>
        <v>#VALUE!</v>
      </c>
      <c r="AI40" t="e">
        <f t="shared" si="26"/>
        <v>#VALUE!</v>
      </c>
      <c r="AJ40" t="e">
        <f t="shared" si="27"/>
        <v>#VALUE!</v>
      </c>
      <c r="AK40" t="e">
        <f t="shared" si="28"/>
        <v>#VALUE!</v>
      </c>
      <c r="AL40" t="e">
        <f t="shared" si="29"/>
        <v>#VALUE!</v>
      </c>
      <c r="AM40" t="e">
        <f t="shared" si="30"/>
        <v>#VALUE!</v>
      </c>
      <c r="AN40" t="e">
        <f t="shared" si="31"/>
        <v>#VALUE!</v>
      </c>
      <c r="AO40" t="e">
        <f t="shared" si="32"/>
        <v>#VALUE!</v>
      </c>
      <c r="AP40" t="e">
        <f t="shared" si="33"/>
        <v>#VALUE!</v>
      </c>
      <c r="AQ40" t="e">
        <f t="shared" si="34"/>
        <v>#VALUE!</v>
      </c>
      <c r="AR40" t="e">
        <f t="shared" si="35"/>
        <v>#VALUE!</v>
      </c>
      <c r="AS40" t="e">
        <f t="shared" si="36"/>
        <v>#VALUE!</v>
      </c>
      <c r="AT40" t="e">
        <f t="shared" si="37"/>
        <v>#VALUE!</v>
      </c>
      <c r="AU40" t="e">
        <f t="shared" si="38"/>
        <v>#VALUE!</v>
      </c>
      <c r="AV40" t="e">
        <f t="shared" si="39"/>
        <v>#VALUE!</v>
      </c>
      <c r="AW40" t="e">
        <f t="shared" si="40"/>
        <v>#VALUE!</v>
      </c>
      <c r="AX40" t="e">
        <f t="shared" si="41"/>
        <v>#VALUE!</v>
      </c>
      <c r="AY40" t="e">
        <f t="shared" si="42"/>
        <v>#VALUE!</v>
      </c>
      <c r="AZ40" t="e">
        <f t="shared" si="43"/>
        <v>#VALUE!</v>
      </c>
      <c r="BA40" t="e">
        <f t="shared" si="44"/>
        <v>#VALUE!</v>
      </c>
      <c r="BB40" t="e">
        <f t="shared" si="45"/>
        <v>#VALUE!</v>
      </c>
      <c r="BC40" t="e">
        <f t="shared" si="46"/>
        <v>#VALUE!</v>
      </c>
      <c r="BD40" t="e">
        <f t="shared" si="47"/>
        <v>#VALUE!</v>
      </c>
      <c r="BE40" t="e">
        <f t="shared" si="48"/>
        <v>#VALUE!</v>
      </c>
      <c r="BF40" t="e">
        <f t="shared" si="49"/>
        <v>#VALUE!</v>
      </c>
      <c r="BG40" t="e">
        <f t="shared" si="50"/>
        <v>#VALUE!</v>
      </c>
      <c r="BH40" t="e">
        <f t="shared" si="51"/>
        <v>#VALUE!</v>
      </c>
      <c r="BI40" t="e">
        <f t="shared" si="52"/>
        <v>#VALUE!</v>
      </c>
      <c r="BJ40" t="e">
        <f t="shared" si="53"/>
        <v>#VALUE!</v>
      </c>
      <c r="BK40" t="e">
        <f t="shared" si="54"/>
        <v>#VALUE!</v>
      </c>
      <c r="BL40" t="e">
        <f t="shared" si="55"/>
        <v>#VALUE!</v>
      </c>
      <c r="BM40" t="e">
        <f t="shared" si="56"/>
        <v>#VALUE!</v>
      </c>
      <c r="BN40" t="e">
        <f t="shared" si="57"/>
        <v>#VALUE!</v>
      </c>
      <c r="BO40" t="e">
        <f t="shared" si="58"/>
        <v>#VALUE!</v>
      </c>
      <c r="BP40" t="e">
        <f t="shared" si="59"/>
        <v>#VALUE!</v>
      </c>
      <c r="BQ40" t="e">
        <f t="shared" si="60"/>
        <v>#VALUE!</v>
      </c>
      <c r="BR40" t="e">
        <f t="shared" si="61"/>
        <v>#VALUE!</v>
      </c>
      <c r="BS40" t="e">
        <f t="shared" si="62"/>
        <v>#VALUE!</v>
      </c>
      <c r="BT40" t="e">
        <f t="shared" si="63"/>
        <v>#VALUE!</v>
      </c>
      <c r="BU40" t="e">
        <f t="shared" si="64"/>
        <v>#VALUE!</v>
      </c>
      <c r="BV40" t="e">
        <f t="shared" si="65"/>
        <v>#VALUE!</v>
      </c>
      <c r="BW40" t="e">
        <f t="shared" si="66"/>
        <v>#VALUE!</v>
      </c>
      <c r="BX40" t="e">
        <f t="shared" si="67"/>
        <v>#VALUE!</v>
      </c>
      <c r="BY40" t="e">
        <f t="shared" si="68"/>
        <v>#VALUE!</v>
      </c>
      <c r="BZ40" t="e">
        <f t="shared" si="69"/>
        <v>#VALUE!</v>
      </c>
      <c r="CA40" t="e">
        <f t="shared" si="70"/>
        <v>#VALUE!</v>
      </c>
      <c r="CB40" t="e">
        <f t="shared" si="71"/>
        <v>#VALUE!</v>
      </c>
      <c r="CC40" t="e">
        <f t="shared" si="72"/>
        <v>#VALUE!</v>
      </c>
      <c r="CD40" t="e">
        <f t="shared" si="73"/>
        <v>#VALUE!</v>
      </c>
      <c r="CE40" t="e">
        <f t="shared" si="74"/>
        <v>#VALUE!</v>
      </c>
      <c r="CF40" t="e">
        <f t="shared" si="75"/>
        <v>#VALUE!</v>
      </c>
      <c r="CG40" t="e">
        <f t="shared" si="76"/>
        <v>#VALUE!</v>
      </c>
      <c r="CH40" t="e">
        <f t="shared" si="77"/>
        <v>#VALUE!</v>
      </c>
      <c r="CI40" t="e">
        <f t="shared" si="78"/>
        <v>#VALUE!</v>
      </c>
      <c r="CJ40" t="e">
        <f t="shared" si="79"/>
        <v>#VALUE!</v>
      </c>
      <c r="CK40" t="e">
        <f t="shared" si="80"/>
        <v>#VALUE!</v>
      </c>
      <c r="CL40" t="e">
        <f t="shared" si="81"/>
        <v>#VALUE!</v>
      </c>
      <c r="CM40" t="e">
        <f t="shared" si="82"/>
        <v>#VALUE!</v>
      </c>
      <c r="CN40" t="e">
        <f t="shared" si="83"/>
        <v>#VALUE!</v>
      </c>
      <c r="CO40" t="e">
        <f t="shared" si="84"/>
        <v>#VALUE!</v>
      </c>
      <c r="CP40" t="e">
        <f t="shared" si="85"/>
        <v>#VALUE!</v>
      </c>
      <c r="CQ40" t="e">
        <f t="shared" si="86"/>
        <v>#VALUE!</v>
      </c>
      <c r="CR40" t="e">
        <f t="shared" si="87"/>
        <v>#VALUE!</v>
      </c>
      <c r="CS40" t="e">
        <f t="shared" si="88"/>
        <v>#VALUE!</v>
      </c>
      <c r="CT40" t="e">
        <f t="shared" si="89"/>
        <v>#VALUE!</v>
      </c>
      <c r="CU40" t="e">
        <f t="shared" si="90"/>
        <v>#VALUE!</v>
      </c>
      <c r="CV40" t="e">
        <f t="shared" si="91"/>
        <v>#VALUE!</v>
      </c>
      <c r="CW40" t="e">
        <f t="shared" si="91"/>
        <v>#VALUE!</v>
      </c>
      <c r="CX40" t="e">
        <f t="shared" si="91"/>
        <v>#VALUE!</v>
      </c>
      <c r="CY40" t="e">
        <f t="shared" si="91"/>
        <v>#VALUE!</v>
      </c>
      <c r="CZ40" t="e">
        <f t="shared" si="93"/>
        <v>#VALUE!</v>
      </c>
      <c r="DA40" t="e">
        <f t="shared" si="93"/>
        <v>#VALUE!</v>
      </c>
    </row>
    <row r="41" spans="1:105" x14ac:dyDescent="0.35">
      <c r="I41" s="12">
        <f ca="1">'Required Capacity (Hide)'!E41</f>
        <v>44456</v>
      </c>
      <c r="J41" t="e">
        <f t="shared" si="1"/>
        <v>#VALUE!</v>
      </c>
      <c r="K41" t="e">
        <f t="shared" si="2"/>
        <v>#VALUE!</v>
      </c>
      <c r="L41" t="e">
        <f t="shared" si="3"/>
        <v>#VALUE!</v>
      </c>
      <c r="M41" t="e">
        <f t="shared" si="4"/>
        <v>#VALUE!</v>
      </c>
      <c r="N41" t="e">
        <f t="shared" si="5"/>
        <v>#VALUE!</v>
      </c>
      <c r="O41" t="e">
        <f t="shared" si="6"/>
        <v>#VALUE!</v>
      </c>
      <c r="P41" t="e">
        <f t="shared" si="7"/>
        <v>#VALUE!</v>
      </c>
      <c r="Q41" t="e">
        <f t="shared" si="8"/>
        <v>#VALUE!</v>
      </c>
      <c r="R41" t="e">
        <f t="shared" si="9"/>
        <v>#VALUE!</v>
      </c>
      <c r="S41" t="e">
        <f t="shared" si="10"/>
        <v>#VALUE!</v>
      </c>
      <c r="T41" t="e">
        <f t="shared" si="11"/>
        <v>#VALUE!</v>
      </c>
      <c r="U41" t="e">
        <f t="shared" si="12"/>
        <v>#VALUE!</v>
      </c>
      <c r="V41" t="e">
        <f t="shared" si="13"/>
        <v>#VALUE!</v>
      </c>
      <c r="W41" t="e">
        <f t="shared" si="14"/>
        <v>#VALUE!</v>
      </c>
      <c r="X41" t="e">
        <f t="shared" si="15"/>
        <v>#VALUE!</v>
      </c>
      <c r="Y41" t="e">
        <f t="shared" si="16"/>
        <v>#VALUE!</v>
      </c>
      <c r="Z41" t="e">
        <f t="shared" si="17"/>
        <v>#VALUE!</v>
      </c>
      <c r="AA41" t="e">
        <f t="shared" si="18"/>
        <v>#VALUE!</v>
      </c>
      <c r="AB41" t="e">
        <f t="shared" si="19"/>
        <v>#VALUE!</v>
      </c>
      <c r="AC41" t="e">
        <f t="shared" si="20"/>
        <v>#VALUE!</v>
      </c>
      <c r="AD41" t="e">
        <f t="shared" si="21"/>
        <v>#VALUE!</v>
      </c>
      <c r="AE41" t="e">
        <f t="shared" si="22"/>
        <v>#VALUE!</v>
      </c>
      <c r="AF41" t="e">
        <f t="shared" si="23"/>
        <v>#VALUE!</v>
      </c>
      <c r="AG41" t="e">
        <f t="shared" si="24"/>
        <v>#VALUE!</v>
      </c>
      <c r="AH41" t="e">
        <f t="shared" si="25"/>
        <v>#VALUE!</v>
      </c>
      <c r="AI41" t="e">
        <f t="shared" si="26"/>
        <v>#VALUE!</v>
      </c>
      <c r="AJ41" t="e">
        <f t="shared" si="27"/>
        <v>#VALUE!</v>
      </c>
      <c r="AK41" t="e">
        <f t="shared" si="28"/>
        <v>#VALUE!</v>
      </c>
      <c r="AL41" t="e">
        <f t="shared" si="29"/>
        <v>#VALUE!</v>
      </c>
      <c r="AM41" t="e">
        <f t="shared" si="30"/>
        <v>#VALUE!</v>
      </c>
      <c r="AN41" t="e">
        <f t="shared" si="31"/>
        <v>#VALUE!</v>
      </c>
      <c r="AO41" t="e">
        <f t="shared" si="32"/>
        <v>#VALUE!</v>
      </c>
      <c r="AP41" t="e">
        <f t="shared" si="33"/>
        <v>#VALUE!</v>
      </c>
      <c r="AQ41" t="e">
        <f t="shared" si="34"/>
        <v>#VALUE!</v>
      </c>
      <c r="AR41" t="e">
        <f t="shared" si="35"/>
        <v>#VALUE!</v>
      </c>
      <c r="AS41" t="e">
        <f t="shared" si="36"/>
        <v>#VALUE!</v>
      </c>
      <c r="AT41" t="e">
        <f t="shared" si="37"/>
        <v>#VALUE!</v>
      </c>
      <c r="AU41" t="e">
        <f t="shared" si="38"/>
        <v>#VALUE!</v>
      </c>
      <c r="AV41" t="e">
        <f t="shared" si="39"/>
        <v>#VALUE!</v>
      </c>
      <c r="AW41" t="e">
        <f t="shared" si="40"/>
        <v>#VALUE!</v>
      </c>
      <c r="AX41" t="e">
        <f t="shared" si="41"/>
        <v>#VALUE!</v>
      </c>
      <c r="AY41" t="e">
        <f t="shared" si="42"/>
        <v>#VALUE!</v>
      </c>
      <c r="AZ41" t="e">
        <f t="shared" si="43"/>
        <v>#VALUE!</v>
      </c>
      <c r="BA41" t="e">
        <f t="shared" si="44"/>
        <v>#VALUE!</v>
      </c>
      <c r="BB41" t="e">
        <f t="shared" si="45"/>
        <v>#VALUE!</v>
      </c>
      <c r="BC41" t="e">
        <f t="shared" si="46"/>
        <v>#VALUE!</v>
      </c>
      <c r="BD41" t="e">
        <f t="shared" si="47"/>
        <v>#VALUE!</v>
      </c>
      <c r="BE41" t="e">
        <f t="shared" si="48"/>
        <v>#VALUE!</v>
      </c>
      <c r="BF41" t="e">
        <f t="shared" si="49"/>
        <v>#VALUE!</v>
      </c>
      <c r="BG41" t="e">
        <f t="shared" si="50"/>
        <v>#VALUE!</v>
      </c>
      <c r="BH41" t="e">
        <f t="shared" si="51"/>
        <v>#VALUE!</v>
      </c>
      <c r="BI41" t="e">
        <f t="shared" si="52"/>
        <v>#VALUE!</v>
      </c>
      <c r="BJ41" t="e">
        <f t="shared" si="53"/>
        <v>#VALUE!</v>
      </c>
      <c r="BK41" t="e">
        <f t="shared" si="54"/>
        <v>#VALUE!</v>
      </c>
      <c r="BL41" t="e">
        <f t="shared" si="55"/>
        <v>#VALUE!</v>
      </c>
      <c r="BM41" t="e">
        <f t="shared" si="56"/>
        <v>#VALUE!</v>
      </c>
      <c r="BN41" t="e">
        <f t="shared" si="57"/>
        <v>#VALUE!</v>
      </c>
      <c r="BO41" t="e">
        <f t="shared" si="58"/>
        <v>#VALUE!</v>
      </c>
      <c r="BP41" t="e">
        <f t="shared" si="59"/>
        <v>#VALUE!</v>
      </c>
      <c r="BQ41" t="e">
        <f t="shared" si="60"/>
        <v>#VALUE!</v>
      </c>
      <c r="BR41" t="e">
        <f t="shared" si="61"/>
        <v>#VALUE!</v>
      </c>
      <c r="BS41" t="e">
        <f t="shared" si="62"/>
        <v>#VALUE!</v>
      </c>
      <c r="BT41" t="e">
        <f t="shared" si="63"/>
        <v>#VALUE!</v>
      </c>
      <c r="BU41" t="e">
        <f t="shared" si="64"/>
        <v>#VALUE!</v>
      </c>
      <c r="BV41" t="e">
        <f t="shared" si="65"/>
        <v>#VALUE!</v>
      </c>
      <c r="BW41" t="e">
        <f t="shared" si="66"/>
        <v>#VALUE!</v>
      </c>
      <c r="BX41" t="e">
        <f t="shared" si="67"/>
        <v>#VALUE!</v>
      </c>
      <c r="BY41" t="e">
        <f t="shared" si="68"/>
        <v>#VALUE!</v>
      </c>
      <c r="BZ41" t="e">
        <f t="shared" si="69"/>
        <v>#VALUE!</v>
      </c>
      <c r="CA41" t="e">
        <f t="shared" si="70"/>
        <v>#VALUE!</v>
      </c>
      <c r="CB41" t="e">
        <f t="shared" si="71"/>
        <v>#VALUE!</v>
      </c>
      <c r="CC41" t="e">
        <f t="shared" si="72"/>
        <v>#VALUE!</v>
      </c>
      <c r="CD41" t="e">
        <f t="shared" si="73"/>
        <v>#VALUE!</v>
      </c>
      <c r="CE41" t="e">
        <f t="shared" si="74"/>
        <v>#VALUE!</v>
      </c>
      <c r="CF41" t="e">
        <f t="shared" si="75"/>
        <v>#VALUE!</v>
      </c>
      <c r="CG41" t="e">
        <f t="shared" si="76"/>
        <v>#VALUE!</v>
      </c>
      <c r="CH41" t="e">
        <f t="shared" si="77"/>
        <v>#VALUE!</v>
      </c>
      <c r="CI41" t="e">
        <f t="shared" si="78"/>
        <v>#VALUE!</v>
      </c>
      <c r="CJ41" t="e">
        <f t="shared" si="79"/>
        <v>#VALUE!</v>
      </c>
      <c r="CK41" t="e">
        <f t="shared" si="80"/>
        <v>#VALUE!</v>
      </c>
      <c r="CL41" t="e">
        <f t="shared" si="81"/>
        <v>#VALUE!</v>
      </c>
      <c r="CM41" t="e">
        <f t="shared" si="82"/>
        <v>#VALUE!</v>
      </c>
      <c r="CN41" t="e">
        <f t="shared" si="83"/>
        <v>#VALUE!</v>
      </c>
      <c r="CO41" t="e">
        <f t="shared" si="84"/>
        <v>#VALUE!</v>
      </c>
      <c r="CP41" t="e">
        <f t="shared" si="85"/>
        <v>#VALUE!</v>
      </c>
      <c r="CQ41" t="e">
        <f t="shared" si="86"/>
        <v>#VALUE!</v>
      </c>
      <c r="CR41" t="e">
        <f t="shared" si="87"/>
        <v>#VALUE!</v>
      </c>
      <c r="CS41" t="e">
        <f t="shared" si="88"/>
        <v>#VALUE!</v>
      </c>
      <c r="CT41" t="e">
        <f t="shared" si="89"/>
        <v>#VALUE!</v>
      </c>
      <c r="CU41" t="e">
        <f t="shared" si="90"/>
        <v>#VALUE!</v>
      </c>
      <c r="CV41" t="e">
        <f t="shared" si="91"/>
        <v>#VALUE!</v>
      </c>
      <c r="CW41" t="e">
        <f t="shared" si="91"/>
        <v>#VALUE!</v>
      </c>
      <c r="CX41" t="e">
        <f t="shared" si="91"/>
        <v>#VALUE!</v>
      </c>
      <c r="CY41" t="e">
        <f t="shared" si="91"/>
        <v>#VALUE!</v>
      </c>
      <c r="CZ41" t="e">
        <f t="shared" si="93"/>
        <v>#VALUE!</v>
      </c>
      <c r="DA41" t="e">
        <f t="shared" si="93"/>
        <v>#VALUE!</v>
      </c>
    </row>
    <row r="42" spans="1:105" x14ac:dyDescent="0.35">
      <c r="I42" s="12">
        <f ca="1">'Required Capacity (Hide)'!E42</f>
        <v>44463</v>
      </c>
      <c r="J42" t="e">
        <f t="shared" si="1"/>
        <v>#VALUE!</v>
      </c>
      <c r="K42" t="e">
        <f t="shared" si="2"/>
        <v>#VALUE!</v>
      </c>
      <c r="L42" t="e">
        <f t="shared" si="3"/>
        <v>#VALUE!</v>
      </c>
      <c r="M42" t="e">
        <f t="shared" si="4"/>
        <v>#VALUE!</v>
      </c>
      <c r="N42" t="e">
        <f t="shared" si="5"/>
        <v>#VALUE!</v>
      </c>
      <c r="O42" t="e">
        <f t="shared" si="6"/>
        <v>#VALUE!</v>
      </c>
      <c r="P42" t="e">
        <f t="shared" si="7"/>
        <v>#VALUE!</v>
      </c>
      <c r="Q42" t="e">
        <f t="shared" si="8"/>
        <v>#VALUE!</v>
      </c>
      <c r="R42" t="e">
        <f t="shared" si="9"/>
        <v>#VALUE!</v>
      </c>
      <c r="S42" t="e">
        <f t="shared" si="10"/>
        <v>#VALUE!</v>
      </c>
      <c r="T42" t="e">
        <f t="shared" si="11"/>
        <v>#VALUE!</v>
      </c>
      <c r="U42" t="e">
        <f t="shared" si="12"/>
        <v>#VALUE!</v>
      </c>
      <c r="V42" t="e">
        <f t="shared" si="13"/>
        <v>#VALUE!</v>
      </c>
      <c r="W42" t="e">
        <f t="shared" si="14"/>
        <v>#VALUE!</v>
      </c>
      <c r="X42" t="e">
        <f t="shared" si="15"/>
        <v>#VALUE!</v>
      </c>
      <c r="Y42" t="e">
        <f t="shared" si="16"/>
        <v>#VALUE!</v>
      </c>
      <c r="Z42" t="e">
        <f t="shared" si="17"/>
        <v>#VALUE!</v>
      </c>
      <c r="AA42" t="e">
        <f t="shared" si="18"/>
        <v>#VALUE!</v>
      </c>
      <c r="AB42" t="e">
        <f t="shared" si="19"/>
        <v>#VALUE!</v>
      </c>
      <c r="AC42" t="e">
        <f t="shared" si="20"/>
        <v>#VALUE!</v>
      </c>
      <c r="AD42" t="e">
        <f t="shared" si="21"/>
        <v>#VALUE!</v>
      </c>
      <c r="AE42" t="e">
        <f t="shared" si="22"/>
        <v>#VALUE!</v>
      </c>
      <c r="AF42" t="e">
        <f t="shared" si="23"/>
        <v>#VALUE!</v>
      </c>
      <c r="AG42" t="e">
        <f t="shared" si="24"/>
        <v>#VALUE!</v>
      </c>
      <c r="AH42" t="e">
        <f t="shared" si="25"/>
        <v>#VALUE!</v>
      </c>
      <c r="AI42" t="e">
        <f t="shared" si="26"/>
        <v>#VALUE!</v>
      </c>
      <c r="AJ42" t="e">
        <f t="shared" si="27"/>
        <v>#VALUE!</v>
      </c>
      <c r="AK42" t="e">
        <f t="shared" si="28"/>
        <v>#VALUE!</v>
      </c>
      <c r="AL42" t="e">
        <f t="shared" si="29"/>
        <v>#VALUE!</v>
      </c>
      <c r="AM42" t="e">
        <f t="shared" si="30"/>
        <v>#VALUE!</v>
      </c>
      <c r="AN42" t="e">
        <f t="shared" si="31"/>
        <v>#VALUE!</v>
      </c>
      <c r="AO42" t="e">
        <f t="shared" si="32"/>
        <v>#VALUE!</v>
      </c>
      <c r="AP42" t="e">
        <f t="shared" si="33"/>
        <v>#VALUE!</v>
      </c>
      <c r="AQ42" t="e">
        <f t="shared" si="34"/>
        <v>#VALUE!</v>
      </c>
      <c r="AR42" t="e">
        <f t="shared" si="35"/>
        <v>#VALUE!</v>
      </c>
      <c r="AS42" t="e">
        <f t="shared" si="36"/>
        <v>#VALUE!</v>
      </c>
      <c r="AT42" t="e">
        <f t="shared" si="37"/>
        <v>#VALUE!</v>
      </c>
      <c r="AU42" t="e">
        <f t="shared" si="38"/>
        <v>#VALUE!</v>
      </c>
      <c r="AV42" t="e">
        <f t="shared" si="39"/>
        <v>#VALUE!</v>
      </c>
      <c r="AW42" t="e">
        <f t="shared" si="40"/>
        <v>#VALUE!</v>
      </c>
      <c r="AX42" t="e">
        <f t="shared" si="41"/>
        <v>#VALUE!</v>
      </c>
      <c r="AY42" t="e">
        <f t="shared" si="42"/>
        <v>#VALUE!</v>
      </c>
      <c r="AZ42" t="e">
        <f t="shared" si="43"/>
        <v>#VALUE!</v>
      </c>
      <c r="BA42" t="e">
        <f t="shared" si="44"/>
        <v>#VALUE!</v>
      </c>
      <c r="BB42" t="e">
        <f t="shared" si="45"/>
        <v>#VALUE!</v>
      </c>
      <c r="BC42" t="e">
        <f t="shared" si="46"/>
        <v>#VALUE!</v>
      </c>
      <c r="BD42" t="e">
        <f t="shared" si="47"/>
        <v>#VALUE!</v>
      </c>
      <c r="BE42" t="e">
        <f t="shared" si="48"/>
        <v>#VALUE!</v>
      </c>
      <c r="BF42" t="e">
        <f t="shared" si="49"/>
        <v>#VALUE!</v>
      </c>
      <c r="BG42" t="e">
        <f t="shared" si="50"/>
        <v>#VALUE!</v>
      </c>
      <c r="BH42" t="e">
        <f t="shared" si="51"/>
        <v>#VALUE!</v>
      </c>
      <c r="BI42" t="e">
        <f t="shared" si="52"/>
        <v>#VALUE!</v>
      </c>
      <c r="BJ42" t="e">
        <f t="shared" si="53"/>
        <v>#VALUE!</v>
      </c>
      <c r="BK42" t="e">
        <f t="shared" si="54"/>
        <v>#VALUE!</v>
      </c>
      <c r="BL42" t="e">
        <f t="shared" si="55"/>
        <v>#VALUE!</v>
      </c>
      <c r="BM42" t="e">
        <f t="shared" si="56"/>
        <v>#VALUE!</v>
      </c>
      <c r="BN42" t="e">
        <f t="shared" si="57"/>
        <v>#VALUE!</v>
      </c>
      <c r="BO42" t="e">
        <f t="shared" si="58"/>
        <v>#VALUE!</v>
      </c>
      <c r="BP42" t="e">
        <f t="shared" si="59"/>
        <v>#VALUE!</v>
      </c>
      <c r="BQ42" t="e">
        <f t="shared" si="60"/>
        <v>#VALUE!</v>
      </c>
      <c r="BR42" t="e">
        <f t="shared" si="61"/>
        <v>#VALUE!</v>
      </c>
      <c r="BS42" t="e">
        <f t="shared" si="62"/>
        <v>#VALUE!</v>
      </c>
      <c r="BT42" t="e">
        <f t="shared" si="63"/>
        <v>#VALUE!</v>
      </c>
      <c r="BU42" t="e">
        <f t="shared" si="64"/>
        <v>#VALUE!</v>
      </c>
      <c r="BV42" t="e">
        <f t="shared" si="65"/>
        <v>#VALUE!</v>
      </c>
      <c r="BW42" t="e">
        <f t="shared" si="66"/>
        <v>#VALUE!</v>
      </c>
      <c r="BX42" t="e">
        <f t="shared" si="67"/>
        <v>#VALUE!</v>
      </c>
      <c r="BY42" t="e">
        <f t="shared" si="68"/>
        <v>#VALUE!</v>
      </c>
      <c r="BZ42" t="e">
        <f t="shared" si="69"/>
        <v>#VALUE!</v>
      </c>
      <c r="CA42" t="e">
        <f t="shared" si="70"/>
        <v>#VALUE!</v>
      </c>
      <c r="CB42" t="e">
        <f t="shared" si="71"/>
        <v>#VALUE!</v>
      </c>
      <c r="CC42" t="e">
        <f t="shared" si="72"/>
        <v>#VALUE!</v>
      </c>
      <c r="CD42" t="e">
        <f t="shared" si="73"/>
        <v>#VALUE!</v>
      </c>
      <c r="CE42" t="e">
        <f t="shared" si="74"/>
        <v>#VALUE!</v>
      </c>
      <c r="CF42" t="e">
        <f t="shared" si="75"/>
        <v>#VALUE!</v>
      </c>
      <c r="CG42" t="e">
        <f t="shared" si="76"/>
        <v>#VALUE!</v>
      </c>
      <c r="CH42" t="e">
        <f t="shared" si="77"/>
        <v>#VALUE!</v>
      </c>
      <c r="CI42" t="e">
        <f t="shared" si="78"/>
        <v>#VALUE!</v>
      </c>
      <c r="CJ42" t="e">
        <f t="shared" si="79"/>
        <v>#VALUE!</v>
      </c>
      <c r="CK42" t="e">
        <f t="shared" si="80"/>
        <v>#VALUE!</v>
      </c>
      <c r="CL42" t="e">
        <f t="shared" si="81"/>
        <v>#VALUE!</v>
      </c>
      <c r="CM42" t="e">
        <f t="shared" si="82"/>
        <v>#VALUE!</v>
      </c>
      <c r="CN42" t="e">
        <f t="shared" si="83"/>
        <v>#VALUE!</v>
      </c>
      <c r="CO42" t="e">
        <f t="shared" si="84"/>
        <v>#VALUE!</v>
      </c>
      <c r="CP42" t="e">
        <f t="shared" si="85"/>
        <v>#VALUE!</v>
      </c>
      <c r="CQ42" t="e">
        <f t="shared" si="86"/>
        <v>#VALUE!</v>
      </c>
      <c r="CR42" t="e">
        <f t="shared" si="87"/>
        <v>#VALUE!</v>
      </c>
      <c r="CS42" t="e">
        <f t="shared" si="88"/>
        <v>#VALUE!</v>
      </c>
      <c r="CT42" t="e">
        <f t="shared" si="89"/>
        <v>#VALUE!</v>
      </c>
      <c r="CU42" t="e">
        <f t="shared" si="90"/>
        <v>#VALUE!</v>
      </c>
      <c r="CV42" t="e">
        <f t="shared" si="91"/>
        <v>#VALUE!</v>
      </c>
      <c r="CW42" t="e">
        <f t="shared" si="91"/>
        <v>#VALUE!</v>
      </c>
      <c r="CX42" t="e">
        <f t="shared" si="91"/>
        <v>#VALUE!</v>
      </c>
      <c r="CY42" t="e">
        <f t="shared" si="91"/>
        <v>#VALUE!</v>
      </c>
      <c r="CZ42" t="e">
        <f t="shared" si="93"/>
        <v>#VALUE!</v>
      </c>
      <c r="DA42" t="e">
        <f t="shared" si="93"/>
        <v>#VALUE!</v>
      </c>
    </row>
    <row r="43" spans="1:105" x14ac:dyDescent="0.35">
      <c r="I43" s="12">
        <f ca="1">'Required Capacity (Hide)'!E43</f>
        <v>44470</v>
      </c>
      <c r="J43" t="e">
        <f t="shared" si="1"/>
        <v>#VALUE!</v>
      </c>
      <c r="K43" t="e">
        <f t="shared" si="2"/>
        <v>#VALUE!</v>
      </c>
      <c r="L43" t="e">
        <f t="shared" si="3"/>
        <v>#VALUE!</v>
      </c>
      <c r="M43" t="e">
        <f t="shared" si="4"/>
        <v>#VALUE!</v>
      </c>
      <c r="N43" t="e">
        <f t="shared" si="5"/>
        <v>#VALUE!</v>
      </c>
      <c r="O43" t="e">
        <f t="shared" si="6"/>
        <v>#VALUE!</v>
      </c>
      <c r="P43" t="e">
        <f t="shared" si="7"/>
        <v>#VALUE!</v>
      </c>
      <c r="Q43" t="e">
        <f t="shared" si="8"/>
        <v>#VALUE!</v>
      </c>
      <c r="R43" t="e">
        <f t="shared" si="9"/>
        <v>#VALUE!</v>
      </c>
      <c r="S43" t="e">
        <f t="shared" si="10"/>
        <v>#VALUE!</v>
      </c>
      <c r="T43" t="e">
        <f t="shared" si="11"/>
        <v>#VALUE!</v>
      </c>
      <c r="U43" t="e">
        <f t="shared" si="12"/>
        <v>#VALUE!</v>
      </c>
      <c r="V43" t="e">
        <f t="shared" si="13"/>
        <v>#VALUE!</v>
      </c>
      <c r="W43" t="e">
        <f t="shared" si="14"/>
        <v>#VALUE!</v>
      </c>
      <c r="X43" t="e">
        <f t="shared" si="15"/>
        <v>#VALUE!</v>
      </c>
      <c r="Y43" t="e">
        <f t="shared" si="16"/>
        <v>#VALUE!</v>
      </c>
      <c r="Z43" t="e">
        <f t="shared" si="17"/>
        <v>#VALUE!</v>
      </c>
      <c r="AA43" t="e">
        <f t="shared" si="18"/>
        <v>#VALUE!</v>
      </c>
      <c r="AB43" t="e">
        <f t="shared" si="19"/>
        <v>#VALUE!</v>
      </c>
      <c r="AC43" t="e">
        <f t="shared" si="20"/>
        <v>#VALUE!</v>
      </c>
      <c r="AD43" t="e">
        <f t="shared" si="21"/>
        <v>#VALUE!</v>
      </c>
      <c r="AE43" t="e">
        <f t="shared" si="22"/>
        <v>#VALUE!</v>
      </c>
      <c r="AF43" t="e">
        <f t="shared" si="23"/>
        <v>#VALUE!</v>
      </c>
      <c r="AG43" t="e">
        <f t="shared" si="24"/>
        <v>#VALUE!</v>
      </c>
      <c r="AH43" t="e">
        <f t="shared" si="25"/>
        <v>#VALUE!</v>
      </c>
      <c r="AI43" t="e">
        <f t="shared" si="26"/>
        <v>#VALUE!</v>
      </c>
      <c r="AJ43" t="e">
        <f t="shared" si="27"/>
        <v>#VALUE!</v>
      </c>
      <c r="AK43" t="e">
        <f t="shared" si="28"/>
        <v>#VALUE!</v>
      </c>
      <c r="AL43" t="e">
        <f t="shared" si="29"/>
        <v>#VALUE!</v>
      </c>
      <c r="AM43" t="e">
        <f t="shared" si="30"/>
        <v>#VALUE!</v>
      </c>
      <c r="AN43" t="e">
        <f t="shared" si="31"/>
        <v>#VALUE!</v>
      </c>
      <c r="AO43" t="e">
        <f t="shared" si="32"/>
        <v>#VALUE!</v>
      </c>
      <c r="AP43" t="e">
        <f t="shared" si="33"/>
        <v>#VALUE!</v>
      </c>
      <c r="AQ43" t="e">
        <f t="shared" si="34"/>
        <v>#VALUE!</v>
      </c>
      <c r="AR43" t="e">
        <f t="shared" si="35"/>
        <v>#VALUE!</v>
      </c>
      <c r="AS43" t="e">
        <f t="shared" si="36"/>
        <v>#VALUE!</v>
      </c>
      <c r="AT43" t="e">
        <f t="shared" si="37"/>
        <v>#VALUE!</v>
      </c>
      <c r="AU43" t="e">
        <f t="shared" si="38"/>
        <v>#VALUE!</v>
      </c>
      <c r="AV43" t="e">
        <f t="shared" si="39"/>
        <v>#VALUE!</v>
      </c>
      <c r="AW43" t="e">
        <f t="shared" si="40"/>
        <v>#VALUE!</v>
      </c>
      <c r="AX43" t="e">
        <f t="shared" si="41"/>
        <v>#VALUE!</v>
      </c>
      <c r="AY43" t="e">
        <f t="shared" si="42"/>
        <v>#VALUE!</v>
      </c>
      <c r="AZ43" t="e">
        <f t="shared" si="43"/>
        <v>#VALUE!</v>
      </c>
      <c r="BA43" t="e">
        <f t="shared" si="44"/>
        <v>#VALUE!</v>
      </c>
      <c r="BB43" t="e">
        <f t="shared" si="45"/>
        <v>#VALUE!</v>
      </c>
      <c r="BC43" t="e">
        <f t="shared" si="46"/>
        <v>#VALUE!</v>
      </c>
      <c r="BD43" t="e">
        <f t="shared" si="47"/>
        <v>#VALUE!</v>
      </c>
      <c r="BE43" t="e">
        <f t="shared" si="48"/>
        <v>#VALUE!</v>
      </c>
      <c r="BF43" t="e">
        <f t="shared" si="49"/>
        <v>#VALUE!</v>
      </c>
      <c r="BG43" t="e">
        <f t="shared" si="50"/>
        <v>#VALUE!</v>
      </c>
      <c r="BH43" t="e">
        <f t="shared" si="51"/>
        <v>#VALUE!</v>
      </c>
      <c r="BI43" t="e">
        <f t="shared" si="52"/>
        <v>#VALUE!</v>
      </c>
      <c r="BJ43" t="e">
        <f t="shared" si="53"/>
        <v>#VALUE!</v>
      </c>
      <c r="BK43" t="e">
        <f t="shared" si="54"/>
        <v>#VALUE!</v>
      </c>
      <c r="BL43" t="e">
        <f t="shared" si="55"/>
        <v>#VALUE!</v>
      </c>
      <c r="BM43" t="e">
        <f t="shared" si="56"/>
        <v>#VALUE!</v>
      </c>
      <c r="BN43" t="e">
        <f t="shared" si="57"/>
        <v>#VALUE!</v>
      </c>
      <c r="BO43" t="e">
        <f t="shared" si="58"/>
        <v>#VALUE!</v>
      </c>
      <c r="BP43" t="e">
        <f t="shared" si="59"/>
        <v>#VALUE!</v>
      </c>
      <c r="BQ43" t="e">
        <f t="shared" si="60"/>
        <v>#VALUE!</v>
      </c>
      <c r="BR43" t="e">
        <f t="shared" si="61"/>
        <v>#VALUE!</v>
      </c>
      <c r="BS43" t="e">
        <f t="shared" si="62"/>
        <v>#VALUE!</v>
      </c>
      <c r="BT43" t="e">
        <f t="shared" si="63"/>
        <v>#VALUE!</v>
      </c>
      <c r="BU43" t="e">
        <f t="shared" si="64"/>
        <v>#VALUE!</v>
      </c>
      <c r="BV43" t="e">
        <f t="shared" si="65"/>
        <v>#VALUE!</v>
      </c>
      <c r="BW43" t="e">
        <f t="shared" si="66"/>
        <v>#VALUE!</v>
      </c>
      <c r="BX43" t="e">
        <f t="shared" si="67"/>
        <v>#VALUE!</v>
      </c>
      <c r="BY43" t="e">
        <f t="shared" si="68"/>
        <v>#VALUE!</v>
      </c>
      <c r="BZ43" t="e">
        <f t="shared" si="69"/>
        <v>#VALUE!</v>
      </c>
      <c r="CA43" t="e">
        <f t="shared" si="70"/>
        <v>#VALUE!</v>
      </c>
      <c r="CB43" t="e">
        <f t="shared" si="71"/>
        <v>#VALUE!</v>
      </c>
      <c r="CC43" t="e">
        <f t="shared" si="72"/>
        <v>#VALUE!</v>
      </c>
      <c r="CD43" t="e">
        <f t="shared" si="73"/>
        <v>#VALUE!</v>
      </c>
      <c r="CE43" t="e">
        <f t="shared" si="74"/>
        <v>#VALUE!</v>
      </c>
      <c r="CF43" t="e">
        <f t="shared" si="75"/>
        <v>#VALUE!</v>
      </c>
      <c r="CG43" t="e">
        <f t="shared" si="76"/>
        <v>#VALUE!</v>
      </c>
      <c r="CH43" t="e">
        <f t="shared" si="77"/>
        <v>#VALUE!</v>
      </c>
      <c r="CI43" t="e">
        <f t="shared" si="78"/>
        <v>#VALUE!</v>
      </c>
      <c r="CJ43" t="e">
        <f t="shared" si="79"/>
        <v>#VALUE!</v>
      </c>
      <c r="CK43" t="e">
        <f t="shared" si="80"/>
        <v>#VALUE!</v>
      </c>
      <c r="CL43" t="e">
        <f t="shared" si="81"/>
        <v>#VALUE!</v>
      </c>
      <c r="CM43" t="e">
        <f t="shared" si="82"/>
        <v>#VALUE!</v>
      </c>
      <c r="CN43" t="e">
        <f t="shared" si="83"/>
        <v>#VALUE!</v>
      </c>
      <c r="CO43" t="e">
        <f t="shared" si="84"/>
        <v>#VALUE!</v>
      </c>
      <c r="CP43" t="e">
        <f t="shared" si="85"/>
        <v>#VALUE!</v>
      </c>
      <c r="CQ43" t="e">
        <f t="shared" si="86"/>
        <v>#VALUE!</v>
      </c>
      <c r="CR43" t="e">
        <f t="shared" si="87"/>
        <v>#VALUE!</v>
      </c>
      <c r="CS43" t="e">
        <f t="shared" si="88"/>
        <v>#VALUE!</v>
      </c>
      <c r="CT43" t="e">
        <f t="shared" si="89"/>
        <v>#VALUE!</v>
      </c>
      <c r="CU43" t="e">
        <f t="shared" si="90"/>
        <v>#VALUE!</v>
      </c>
      <c r="CV43" t="e">
        <f t="shared" si="91"/>
        <v>#VALUE!</v>
      </c>
      <c r="CW43" t="e">
        <f t="shared" si="91"/>
        <v>#VALUE!</v>
      </c>
      <c r="CX43" t="e">
        <f t="shared" si="91"/>
        <v>#VALUE!</v>
      </c>
      <c r="CY43" t="e">
        <f t="shared" si="91"/>
        <v>#VALUE!</v>
      </c>
      <c r="CZ43" t="e">
        <f t="shared" si="93"/>
        <v>#VALUE!</v>
      </c>
      <c r="DA43" t="e">
        <f t="shared" si="93"/>
        <v>#VALUE!</v>
      </c>
    </row>
    <row r="44" spans="1:105" x14ac:dyDescent="0.35">
      <c r="I44" s="12">
        <f ca="1">'Required Capacity (Hide)'!E44</f>
        <v>44477</v>
      </c>
      <c r="J44" t="e">
        <f t="shared" si="1"/>
        <v>#VALUE!</v>
      </c>
      <c r="K44" t="e">
        <f t="shared" si="2"/>
        <v>#VALUE!</v>
      </c>
      <c r="L44" t="e">
        <f t="shared" si="3"/>
        <v>#VALUE!</v>
      </c>
      <c r="M44" t="e">
        <f t="shared" si="4"/>
        <v>#VALUE!</v>
      </c>
      <c r="N44" t="e">
        <f t="shared" si="5"/>
        <v>#VALUE!</v>
      </c>
      <c r="O44" t="e">
        <f t="shared" si="6"/>
        <v>#VALUE!</v>
      </c>
      <c r="P44" t="e">
        <f t="shared" si="7"/>
        <v>#VALUE!</v>
      </c>
      <c r="Q44" t="e">
        <f t="shared" si="8"/>
        <v>#VALUE!</v>
      </c>
      <c r="R44" t="e">
        <f t="shared" si="9"/>
        <v>#VALUE!</v>
      </c>
      <c r="S44" t="e">
        <f t="shared" si="10"/>
        <v>#VALUE!</v>
      </c>
      <c r="T44" t="e">
        <f t="shared" si="11"/>
        <v>#VALUE!</v>
      </c>
      <c r="U44" t="e">
        <f t="shared" si="12"/>
        <v>#VALUE!</v>
      </c>
      <c r="V44" t="e">
        <f t="shared" si="13"/>
        <v>#VALUE!</v>
      </c>
      <c r="W44" t="e">
        <f t="shared" si="14"/>
        <v>#VALUE!</v>
      </c>
      <c r="X44" t="e">
        <f t="shared" si="15"/>
        <v>#VALUE!</v>
      </c>
      <c r="Y44" t="e">
        <f t="shared" si="16"/>
        <v>#VALUE!</v>
      </c>
      <c r="Z44" t="e">
        <f t="shared" si="17"/>
        <v>#VALUE!</v>
      </c>
      <c r="AA44" t="e">
        <f t="shared" si="18"/>
        <v>#VALUE!</v>
      </c>
      <c r="AB44" t="e">
        <f t="shared" si="19"/>
        <v>#VALUE!</v>
      </c>
      <c r="AC44" t="e">
        <f t="shared" si="20"/>
        <v>#VALUE!</v>
      </c>
      <c r="AD44" t="e">
        <f t="shared" si="21"/>
        <v>#VALUE!</v>
      </c>
      <c r="AE44" t="e">
        <f t="shared" si="22"/>
        <v>#VALUE!</v>
      </c>
      <c r="AF44" t="e">
        <f t="shared" si="23"/>
        <v>#VALUE!</v>
      </c>
      <c r="AG44" t="e">
        <f t="shared" si="24"/>
        <v>#VALUE!</v>
      </c>
      <c r="AH44" t="e">
        <f t="shared" si="25"/>
        <v>#VALUE!</v>
      </c>
      <c r="AI44" t="e">
        <f t="shared" si="26"/>
        <v>#VALUE!</v>
      </c>
      <c r="AJ44" t="e">
        <f t="shared" si="27"/>
        <v>#VALUE!</v>
      </c>
      <c r="AK44" t="e">
        <f t="shared" si="28"/>
        <v>#VALUE!</v>
      </c>
      <c r="AL44" t="e">
        <f t="shared" si="29"/>
        <v>#VALUE!</v>
      </c>
      <c r="AM44" t="e">
        <f t="shared" si="30"/>
        <v>#VALUE!</v>
      </c>
      <c r="AN44" t="e">
        <f t="shared" si="31"/>
        <v>#VALUE!</v>
      </c>
      <c r="AO44" t="e">
        <f t="shared" si="32"/>
        <v>#VALUE!</v>
      </c>
      <c r="AP44" t="e">
        <f t="shared" si="33"/>
        <v>#VALUE!</v>
      </c>
      <c r="AQ44" t="e">
        <f t="shared" si="34"/>
        <v>#VALUE!</v>
      </c>
      <c r="AR44" t="e">
        <f t="shared" si="35"/>
        <v>#VALUE!</v>
      </c>
      <c r="AS44" t="e">
        <f t="shared" si="36"/>
        <v>#VALUE!</v>
      </c>
      <c r="AT44" t="e">
        <f t="shared" si="37"/>
        <v>#VALUE!</v>
      </c>
      <c r="AU44" t="e">
        <f t="shared" si="38"/>
        <v>#VALUE!</v>
      </c>
      <c r="AV44" t="e">
        <f t="shared" si="39"/>
        <v>#VALUE!</v>
      </c>
      <c r="AW44" t="e">
        <f t="shared" si="40"/>
        <v>#VALUE!</v>
      </c>
      <c r="AX44" t="e">
        <f t="shared" si="41"/>
        <v>#VALUE!</v>
      </c>
      <c r="AY44" t="e">
        <f t="shared" si="42"/>
        <v>#VALUE!</v>
      </c>
      <c r="AZ44" t="e">
        <f t="shared" si="43"/>
        <v>#VALUE!</v>
      </c>
      <c r="BA44" t="e">
        <f t="shared" si="44"/>
        <v>#VALUE!</v>
      </c>
      <c r="BB44" t="e">
        <f t="shared" si="45"/>
        <v>#VALUE!</v>
      </c>
      <c r="BC44" t="e">
        <f t="shared" si="46"/>
        <v>#VALUE!</v>
      </c>
      <c r="BD44" t="e">
        <f t="shared" si="47"/>
        <v>#VALUE!</v>
      </c>
      <c r="BE44" t="e">
        <f t="shared" si="48"/>
        <v>#VALUE!</v>
      </c>
      <c r="BF44" t="e">
        <f t="shared" si="49"/>
        <v>#VALUE!</v>
      </c>
      <c r="BG44" t="e">
        <f t="shared" si="50"/>
        <v>#VALUE!</v>
      </c>
      <c r="BH44" t="e">
        <f t="shared" si="51"/>
        <v>#VALUE!</v>
      </c>
      <c r="BI44" t="e">
        <f t="shared" si="52"/>
        <v>#VALUE!</v>
      </c>
      <c r="BJ44" t="e">
        <f t="shared" si="53"/>
        <v>#VALUE!</v>
      </c>
      <c r="BK44" t="e">
        <f t="shared" si="54"/>
        <v>#VALUE!</v>
      </c>
      <c r="BL44" t="e">
        <f t="shared" si="55"/>
        <v>#VALUE!</v>
      </c>
      <c r="BM44" t="e">
        <f t="shared" si="56"/>
        <v>#VALUE!</v>
      </c>
      <c r="BN44" t="e">
        <f t="shared" si="57"/>
        <v>#VALUE!</v>
      </c>
      <c r="BO44" t="e">
        <f t="shared" si="58"/>
        <v>#VALUE!</v>
      </c>
      <c r="BP44" t="e">
        <f t="shared" si="59"/>
        <v>#VALUE!</v>
      </c>
      <c r="BQ44" t="e">
        <f t="shared" si="60"/>
        <v>#VALUE!</v>
      </c>
      <c r="BR44" t="e">
        <f t="shared" si="61"/>
        <v>#VALUE!</v>
      </c>
      <c r="BS44" t="e">
        <f t="shared" si="62"/>
        <v>#VALUE!</v>
      </c>
      <c r="BT44" t="e">
        <f t="shared" si="63"/>
        <v>#VALUE!</v>
      </c>
      <c r="BU44" t="e">
        <f t="shared" si="64"/>
        <v>#VALUE!</v>
      </c>
      <c r="BV44" t="e">
        <f t="shared" si="65"/>
        <v>#VALUE!</v>
      </c>
      <c r="BW44" t="e">
        <f t="shared" si="66"/>
        <v>#VALUE!</v>
      </c>
      <c r="BX44" t="e">
        <f t="shared" si="67"/>
        <v>#VALUE!</v>
      </c>
      <c r="BY44" t="e">
        <f t="shared" si="68"/>
        <v>#VALUE!</v>
      </c>
      <c r="BZ44" t="e">
        <f t="shared" si="69"/>
        <v>#VALUE!</v>
      </c>
      <c r="CA44" t="e">
        <f t="shared" si="70"/>
        <v>#VALUE!</v>
      </c>
      <c r="CB44" t="e">
        <f t="shared" si="71"/>
        <v>#VALUE!</v>
      </c>
      <c r="CC44" t="e">
        <f t="shared" si="72"/>
        <v>#VALUE!</v>
      </c>
      <c r="CD44" t="e">
        <f t="shared" si="73"/>
        <v>#VALUE!</v>
      </c>
      <c r="CE44" t="e">
        <f t="shared" si="74"/>
        <v>#VALUE!</v>
      </c>
      <c r="CF44" t="e">
        <f t="shared" si="75"/>
        <v>#VALUE!</v>
      </c>
      <c r="CG44" t="e">
        <f t="shared" si="76"/>
        <v>#VALUE!</v>
      </c>
      <c r="CH44" t="e">
        <f t="shared" si="77"/>
        <v>#VALUE!</v>
      </c>
      <c r="CI44" t="e">
        <f t="shared" si="78"/>
        <v>#VALUE!</v>
      </c>
      <c r="CJ44" t="e">
        <f t="shared" si="79"/>
        <v>#VALUE!</v>
      </c>
      <c r="CK44" t="e">
        <f t="shared" si="80"/>
        <v>#VALUE!</v>
      </c>
      <c r="CL44" t="e">
        <f t="shared" si="81"/>
        <v>#VALUE!</v>
      </c>
      <c r="CM44" t="e">
        <f t="shared" si="82"/>
        <v>#VALUE!</v>
      </c>
      <c r="CN44" t="e">
        <f t="shared" si="83"/>
        <v>#VALUE!</v>
      </c>
      <c r="CO44" t="e">
        <f t="shared" si="84"/>
        <v>#VALUE!</v>
      </c>
      <c r="CP44" t="e">
        <f t="shared" si="85"/>
        <v>#VALUE!</v>
      </c>
      <c r="CQ44" t="e">
        <f t="shared" si="86"/>
        <v>#VALUE!</v>
      </c>
      <c r="CR44" t="e">
        <f t="shared" si="87"/>
        <v>#VALUE!</v>
      </c>
      <c r="CS44" t="e">
        <f t="shared" si="88"/>
        <v>#VALUE!</v>
      </c>
      <c r="CT44" t="e">
        <f t="shared" si="89"/>
        <v>#VALUE!</v>
      </c>
      <c r="CU44" t="e">
        <f t="shared" si="90"/>
        <v>#VALUE!</v>
      </c>
      <c r="CV44" t="e">
        <f t="shared" si="91"/>
        <v>#VALUE!</v>
      </c>
      <c r="CW44" t="e">
        <f t="shared" si="91"/>
        <v>#VALUE!</v>
      </c>
      <c r="CX44" t="e">
        <f t="shared" si="91"/>
        <v>#VALUE!</v>
      </c>
      <c r="CY44" t="e">
        <f t="shared" si="91"/>
        <v>#VALUE!</v>
      </c>
      <c r="CZ44" t="e">
        <f t="shared" si="93"/>
        <v>#VALUE!</v>
      </c>
      <c r="DA44" t="e">
        <f t="shared" si="93"/>
        <v>#VALUE!</v>
      </c>
    </row>
    <row r="45" spans="1:105" x14ac:dyDescent="0.35">
      <c r="I45" s="12">
        <f ca="1">'Required Capacity (Hide)'!E45</f>
        <v>44484</v>
      </c>
      <c r="J45" t="e">
        <f t="shared" si="1"/>
        <v>#VALUE!</v>
      </c>
      <c r="K45" t="e">
        <f t="shared" si="2"/>
        <v>#VALUE!</v>
      </c>
      <c r="L45" t="e">
        <f t="shared" si="3"/>
        <v>#VALUE!</v>
      </c>
      <c r="M45" t="e">
        <f t="shared" si="4"/>
        <v>#VALUE!</v>
      </c>
      <c r="N45" t="e">
        <f t="shared" si="5"/>
        <v>#VALUE!</v>
      </c>
      <c r="O45" t="e">
        <f t="shared" si="6"/>
        <v>#VALUE!</v>
      </c>
      <c r="P45" t="e">
        <f t="shared" si="7"/>
        <v>#VALUE!</v>
      </c>
      <c r="Q45" t="e">
        <f t="shared" si="8"/>
        <v>#VALUE!</v>
      </c>
      <c r="R45" t="e">
        <f t="shared" si="9"/>
        <v>#VALUE!</v>
      </c>
      <c r="S45" t="e">
        <f t="shared" si="10"/>
        <v>#VALUE!</v>
      </c>
      <c r="T45" t="e">
        <f t="shared" si="11"/>
        <v>#VALUE!</v>
      </c>
      <c r="U45" t="e">
        <f t="shared" si="12"/>
        <v>#VALUE!</v>
      </c>
      <c r="V45" t="e">
        <f t="shared" si="13"/>
        <v>#VALUE!</v>
      </c>
      <c r="W45" t="e">
        <f t="shared" si="14"/>
        <v>#VALUE!</v>
      </c>
      <c r="X45" t="e">
        <f t="shared" si="15"/>
        <v>#VALUE!</v>
      </c>
      <c r="Y45" t="e">
        <f t="shared" si="16"/>
        <v>#VALUE!</v>
      </c>
      <c r="Z45" t="e">
        <f t="shared" si="17"/>
        <v>#VALUE!</v>
      </c>
      <c r="AA45" t="e">
        <f t="shared" si="18"/>
        <v>#VALUE!</v>
      </c>
      <c r="AB45" t="e">
        <f t="shared" si="19"/>
        <v>#VALUE!</v>
      </c>
      <c r="AC45" t="e">
        <f t="shared" si="20"/>
        <v>#VALUE!</v>
      </c>
      <c r="AD45" t="e">
        <f t="shared" si="21"/>
        <v>#VALUE!</v>
      </c>
      <c r="AE45" t="e">
        <f t="shared" si="22"/>
        <v>#VALUE!</v>
      </c>
      <c r="AF45" t="e">
        <f t="shared" si="23"/>
        <v>#VALUE!</v>
      </c>
      <c r="AG45" t="e">
        <f t="shared" si="24"/>
        <v>#VALUE!</v>
      </c>
      <c r="AH45" t="e">
        <f t="shared" si="25"/>
        <v>#VALUE!</v>
      </c>
      <c r="AI45" t="e">
        <f t="shared" si="26"/>
        <v>#VALUE!</v>
      </c>
      <c r="AJ45" t="e">
        <f t="shared" si="27"/>
        <v>#VALUE!</v>
      </c>
      <c r="AK45" t="e">
        <f t="shared" si="28"/>
        <v>#VALUE!</v>
      </c>
      <c r="AL45" t="e">
        <f t="shared" si="29"/>
        <v>#VALUE!</v>
      </c>
      <c r="AM45" t="e">
        <f t="shared" si="30"/>
        <v>#VALUE!</v>
      </c>
      <c r="AN45" t="e">
        <f t="shared" si="31"/>
        <v>#VALUE!</v>
      </c>
      <c r="AO45" t="e">
        <f t="shared" si="32"/>
        <v>#VALUE!</v>
      </c>
      <c r="AP45" t="e">
        <f t="shared" si="33"/>
        <v>#VALUE!</v>
      </c>
      <c r="AQ45" t="e">
        <f t="shared" si="34"/>
        <v>#VALUE!</v>
      </c>
      <c r="AR45" t="e">
        <f t="shared" si="35"/>
        <v>#VALUE!</v>
      </c>
      <c r="AS45" t="e">
        <f t="shared" si="36"/>
        <v>#VALUE!</v>
      </c>
      <c r="AT45" t="e">
        <f t="shared" si="37"/>
        <v>#VALUE!</v>
      </c>
      <c r="AU45" t="e">
        <f t="shared" si="38"/>
        <v>#VALUE!</v>
      </c>
      <c r="AV45" t="e">
        <f t="shared" si="39"/>
        <v>#VALUE!</v>
      </c>
      <c r="AW45" t="e">
        <f t="shared" si="40"/>
        <v>#VALUE!</v>
      </c>
      <c r="AX45" t="e">
        <f t="shared" si="41"/>
        <v>#VALUE!</v>
      </c>
      <c r="AY45" t="e">
        <f t="shared" si="42"/>
        <v>#VALUE!</v>
      </c>
      <c r="AZ45" t="e">
        <f t="shared" si="43"/>
        <v>#VALUE!</v>
      </c>
      <c r="BA45" t="e">
        <f t="shared" si="44"/>
        <v>#VALUE!</v>
      </c>
      <c r="BB45" t="e">
        <f t="shared" si="45"/>
        <v>#VALUE!</v>
      </c>
      <c r="BC45" t="e">
        <f t="shared" si="46"/>
        <v>#VALUE!</v>
      </c>
      <c r="BD45" t="e">
        <f t="shared" si="47"/>
        <v>#VALUE!</v>
      </c>
      <c r="BE45" t="e">
        <f t="shared" si="48"/>
        <v>#VALUE!</v>
      </c>
      <c r="BF45" t="e">
        <f t="shared" si="49"/>
        <v>#VALUE!</v>
      </c>
      <c r="BG45" t="e">
        <f t="shared" si="50"/>
        <v>#VALUE!</v>
      </c>
      <c r="BH45" t="e">
        <f t="shared" si="51"/>
        <v>#VALUE!</v>
      </c>
      <c r="BI45" t="e">
        <f t="shared" si="52"/>
        <v>#VALUE!</v>
      </c>
      <c r="BJ45" t="e">
        <f t="shared" si="53"/>
        <v>#VALUE!</v>
      </c>
      <c r="BK45" t="e">
        <f t="shared" si="54"/>
        <v>#VALUE!</v>
      </c>
      <c r="BL45" t="e">
        <f t="shared" si="55"/>
        <v>#VALUE!</v>
      </c>
      <c r="BM45" t="e">
        <f t="shared" si="56"/>
        <v>#VALUE!</v>
      </c>
      <c r="BN45" t="e">
        <f t="shared" si="57"/>
        <v>#VALUE!</v>
      </c>
      <c r="BO45" t="e">
        <f t="shared" si="58"/>
        <v>#VALUE!</v>
      </c>
      <c r="BP45" t="e">
        <f t="shared" si="59"/>
        <v>#VALUE!</v>
      </c>
      <c r="BQ45" t="e">
        <f t="shared" si="60"/>
        <v>#VALUE!</v>
      </c>
      <c r="BR45" t="e">
        <f t="shared" si="61"/>
        <v>#VALUE!</v>
      </c>
      <c r="BS45" t="e">
        <f t="shared" si="62"/>
        <v>#VALUE!</v>
      </c>
      <c r="BT45" t="e">
        <f t="shared" si="63"/>
        <v>#VALUE!</v>
      </c>
      <c r="BU45" t="e">
        <f t="shared" si="64"/>
        <v>#VALUE!</v>
      </c>
      <c r="BV45" t="e">
        <f t="shared" si="65"/>
        <v>#VALUE!</v>
      </c>
      <c r="BW45" t="e">
        <f t="shared" si="66"/>
        <v>#VALUE!</v>
      </c>
      <c r="BX45" t="e">
        <f t="shared" si="67"/>
        <v>#VALUE!</v>
      </c>
      <c r="BY45" t="e">
        <f t="shared" si="68"/>
        <v>#VALUE!</v>
      </c>
      <c r="BZ45" t="e">
        <f t="shared" si="69"/>
        <v>#VALUE!</v>
      </c>
      <c r="CA45" t="e">
        <f t="shared" si="70"/>
        <v>#VALUE!</v>
      </c>
      <c r="CB45" t="e">
        <f t="shared" si="71"/>
        <v>#VALUE!</v>
      </c>
      <c r="CC45" t="e">
        <f t="shared" si="72"/>
        <v>#VALUE!</v>
      </c>
      <c r="CD45" t="e">
        <f t="shared" si="73"/>
        <v>#VALUE!</v>
      </c>
      <c r="CE45" t="e">
        <f t="shared" si="74"/>
        <v>#VALUE!</v>
      </c>
      <c r="CF45" t="e">
        <f t="shared" si="75"/>
        <v>#VALUE!</v>
      </c>
      <c r="CG45" t="e">
        <f t="shared" si="76"/>
        <v>#VALUE!</v>
      </c>
      <c r="CH45" t="e">
        <f t="shared" si="77"/>
        <v>#VALUE!</v>
      </c>
      <c r="CI45" t="e">
        <f t="shared" si="78"/>
        <v>#VALUE!</v>
      </c>
      <c r="CJ45" t="e">
        <f t="shared" si="79"/>
        <v>#VALUE!</v>
      </c>
      <c r="CK45" t="e">
        <f t="shared" si="80"/>
        <v>#VALUE!</v>
      </c>
      <c r="CL45" t="e">
        <f t="shared" si="81"/>
        <v>#VALUE!</v>
      </c>
      <c r="CM45" t="e">
        <f t="shared" si="82"/>
        <v>#VALUE!</v>
      </c>
      <c r="CN45" t="e">
        <f t="shared" si="83"/>
        <v>#VALUE!</v>
      </c>
      <c r="CO45" t="e">
        <f t="shared" si="84"/>
        <v>#VALUE!</v>
      </c>
      <c r="CP45" t="e">
        <f t="shared" si="85"/>
        <v>#VALUE!</v>
      </c>
      <c r="CQ45" t="e">
        <f t="shared" si="86"/>
        <v>#VALUE!</v>
      </c>
      <c r="CR45" t="e">
        <f t="shared" si="87"/>
        <v>#VALUE!</v>
      </c>
      <c r="CS45" t="e">
        <f t="shared" si="88"/>
        <v>#VALUE!</v>
      </c>
      <c r="CT45" t="e">
        <f t="shared" si="89"/>
        <v>#VALUE!</v>
      </c>
      <c r="CU45" t="e">
        <f t="shared" si="90"/>
        <v>#VALUE!</v>
      </c>
      <c r="CV45" t="e">
        <f t="shared" si="91"/>
        <v>#VALUE!</v>
      </c>
      <c r="CW45" t="e">
        <f t="shared" si="91"/>
        <v>#VALUE!</v>
      </c>
      <c r="CX45" t="e">
        <f t="shared" si="91"/>
        <v>#VALUE!</v>
      </c>
      <c r="CY45" t="e">
        <f t="shared" si="91"/>
        <v>#VALUE!</v>
      </c>
      <c r="CZ45" t="e">
        <f t="shared" si="93"/>
        <v>#VALUE!</v>
      </c>
      <c r="DA45" t="e">
        <f t="shared" si="93"/>
        <v>#VALUE!</v>
      </c>
    </row>
    <row r="46" spans="1:105" x14ac:dyDescent="0.35">
      <c r="I46" s="12">
        <f ca="1">'Required Capacity (Hide)'!E46</f>
        <v>44491</v>
      </c>
      <c r="J46" t="e">
        <f t="shared" si="1"/>
        <v>#VALUE!</v>
      </c>
      <c r="K46" t="e">
        <f t="shared" si="2"/>
        <v>#VALUE!</v>
      </c>
      <c r="L46" t="e">
        <f t="shared" si="3"/>
        <v>#VALUE!</v>
      </c>
      <c r="M46" t="e">
        <f t="shared" si="4"/>
        <v>#VALUE!</v>
      </c>
      <c r="N46" t="e">
        <f t="shared" si="5"/>
        <v>#VALUE!</v>
      </c>
      <c r="O46" t="e">
        <f t="shared" si="6"/>
        <v>#VALUE!</v>
      </c>
      <c r="P46" t="e">
        <f t="shared" si="7"/>
        <v>#VALUE!</v>
      </c>
      <c r="Q46" t="e">
        <f t="shared" si="8"/>
        <v>#VALUE!</v>
      </c>
      <c r="R46" t="e">
        <f t="shared" si="9"/>
        <v>#VALUE!</v>
      </c>
      <c r="S46" t="e">
        <f t="shared" si="10"/>
        <v>#VALUE!</v>
      </c>
      <c r="T46" t="e">
        <f t="shared" si="11"/>
        <v>#VALUE!</v>
      </c>
      <c r="U46" t="e">
        <f t="shared" si="12"/>
        <v>#VALUE!</v>
      </c>
      <c r="V46" t="e">
        <f t="shared" si="13"/>
        <v>#VALUE!</v>
      </c>
      <c r="W46" t="e">
        <f t="shared" si="14"/>
        <v>#VALUE!</v>
      </c>
      <c r="X46" t="e">
        <f t="shared" si="15"/>
        <v>#VALUE!</v>
      </c>
      <c r="Y46" t="e">
        <f t="shared" si="16"/>
        <v>#VALUE!</v>
      </c>
      <c r="Z46" t="e">
        <f t="shared" si="17"/>
        <v>#VALUE!</v>
      </c>
      <c r="AA46" t="e">
        <f t="shared" si="18"/>
        <v>#VALUE!</v>
      </c>
      <c r="AB46" t="e">
        <f t="shared" si="19"/>
        <v>#VALUE!</v>
      </c>
      <c r="AC46" t="e">
        <f t="shared" si="20"/>
        <v>#VALUE!</v>
      </c>
      <c r="AD46" t="e">
        <f t="shared" si="21"/>
        <v>#VALUE!</v>
      </c>
      <c r="AE46" t="e">
        <f t="shared" si="22"/>
        <v>#VALUE!</v>
      </c>
      <c r="AF46" t="e">
        <f t="shared" si="23"/>
        <v>#VALUE!</v>
      </c>
      <c r="AG46" t="e">
        <f t="shared" si="24"/>
        <v>#VALUE!</v>
      </c>
      <c r="AH46" t="e">
        <f t="shared" si="25"/>
        <v>#VALUE!</v>
      </c>
      <c r="AI46" t="e">
        <f t="shared" si="26"/>
        <v>#VALUE!</v>
      </c>
      <c r="AJ46" t="e">
        <f t="shared" si="27"/>
        <v>#VALUE!</v>
      </c>
      <c r="AK46" t="e">
        <f t="shared" si="28"/>
        <v>#VALUE!</v>
      </c>
      <c r="AL46" t="e">
        <f t="shared" si="29"/>
        <v>#VALUE!</v>
      </c>
      <c r="AM46" t="e">
        <f t="shared" si="30"/>
        <v>#VALUE!</v>
      </c>
      <c r="AN46" t="e">
        <f t="shared" si="31"/>
        <v>#VALUE!</v>
      </c>
      <c r="AO46" t="e">
        <f t="shared" si="32"/>
        <v>#VALUE!</v>
      </c>
      <c r="AP46" t="e">
        <f t="shared" si="33"/>
        <v>#VALUE!</v>
      </c>
      <c r="AQ46" t="e">
        <f t="shared" si="34"/>
        <v>#VALUE!</v>
      </c>
      <c r="AR46" t="e">
        <f t="shared" si="35"/>
        <v>#VALUE!</v>
      </c>
      <c r="AS46" t="e">
        <f t="shared" si="36"/>
        <v>#VALUE!</v>
      </c>
      <c r="AT46" t="e">
        <f t="shared" si="37"/>
        <v>#VALUE!</v>
      </c>
      <c r="AU46" t="e">
        <f t="shared" si="38"/>
        <v>#VALUE!</v>
      </c>
      <c r="AV46" t="e">
        <f t="shared" si="39"/>
        <v>#VALUE!</v>
      </c>
      <c r="AW46" t="e">
        <f t="shared" si="40"/>
        <v>#VALUE!</v>
      </c>
      <c r="AX46" t="e">
        <f t="shared" si="41"/>
        <v>#VALUE!</v>
      </c>
      <c r="AY46" t="e">
        <f t="shared" si="42"/>
        <v>#VALUE!</v>
      </c>
      <c r="AZ46" t="e">
        <f t="shared" si="43"/>
        <v>#VALUE!</v>
      </c>
      <c r="BA46" t="e">
        <f t="shared" si="44"/>
        <v>#VALUE!</v>
      </c>
      <c r="BB46" t="e">
        <f t="shared" si="45"/>
        <v>#VALUE!</v>
      </c>
      <c r="BC46" t="e">
        <f t="shared" si="46"/>
        <v>#VALUE!</v>
      </c>
      <c r="BD46" t="e">
        <f t="shared" si="47"/>
        <v>#VALUE!</v>
      </c>
      <c r="BE46" t="e">
        <f t="shared" si="48"/>
        <v>#VALUE!</v>
      </c>
      <c r="BF46" t="e">
        <f t="shared" si="49"/>
        <v>#VALUE!</v>
      </c>
      <c r="BG46" t="e">
        <f t="shared" si="50"/>
        <v>#VALUE!</v>
      </c>
      <c r="BH46" t="e">
        <f t="shared" si="51"/>
        <v>#VALUE!</v>
      </c>
      <c r="BI46" t="e">
        <f t="shared" si="52"/>
        <v>#VALUE!</v>
      </c>
      <c r="BJ46" t="e">
        <f t="shared" si="53"/>
        <v>#VALUE!</v>
      </c>
      <c r="BK46" t="e">
        <f t="shared" si="54"/>
        <v>#VALUE!</v>
      </c>
      <c r="BL46" t="e">
        <f t="shared" si="55"/>
        <v>#VALUE!</v>
      </c>
      <c r="BM46" t="e">
        <f t="shared" si="56"/>
        <v>#VALUE!</v>
      </c>
      <c r="BN46" t="e">
        <f t="shared" si="57"/>
        <v>#VALUE!</v>
      </c>
      <c r="BO46" t="e">
        <f t="shared" si="58"/>
        <v>#VALUE!</v>
      </c>
      <c r="BP46" t="e">
        <f t="shared" si="59"/>
        <v>#VALUE!</v>
      </c>
      <c r="BQ46" t="e">
        <f t="shared" si="60"/>
        <v>#VALUE!</v>
      </c>
      <c r="BR46" t="e">
        <f t="shared" si="61"/>
        <v>#VALUE!</v>
      </c>
      <c r="BS46" t="e">
        <f t="shared" si="62"/>
        <v>#VALUE!</v>
      </c>
      <c r="BT46" t="e">
        <f t="shared" si="63"/>
        <v>#VALUE!</v>
      </c>
      <c r="BU46" t="e">
        <f t="shared" si="64"/>
        <v>#VALUE!</v>
      </c>
      <c r="BV46" t="e">
        <f t="shared" si="65"/>
        <v>#VALUE!</v>
      </c>
      <c r="BW46" t="e">
        <f t="shared" si="66"/>
        <v>#VALUE!</v>
      </c>
      <c r="BX46" t="e">
        <f t="shared" si="67"/>
        <v>#VALUE!</v>
      </c>
      <c r="BY46" t="e">
        <f t="shared" si="68"/>
        <v>#VALUE!</v>
      </c>
      <c r="BZ46" t="e">
        <f t="shared" si="69"/>
        <v>#VALUE!</v>
      </c>
      <c r="CA46" t="e">
        <f t="shared" si="70"/>
        <v>#VALUE!</v>
      </c>
      <c r="CB46" t="e">
        <f t="shared" si="71"/>
        <v>#VALUE!</v>
      </c>
      <c r="CC46" t="e">
        <f t="shared" si="72"/>
        <v>#VALUE!</v>
      </c>
      <c r="CD46" t="e">
        <f t="shared" si="73"/>
        <v>#VALUE!</v>
      </c>
      <c r="CE46" t="e">
        <f t="shared" si="74"/>
        <v>#VALUE!</v>
      </c>
      <c r="CF46" t="e">
        <f t="shared" si="75"/>
        <v>#VALUE!</v>
      </c>
      <c r="CG46" t="e">
        <f t="shared" si="76"/>
        <v>#VALUE!</v>
      </c>
      <c r="CH46" t="e">
        <f t="shared" si="77"/>
        <v>#VALUE!</v>
      </c>
      <c r="CI46" t="e">
        <f t="shared" si="78"/>
        <v>#VALUE!</v>
      </c>
      <c r="CJ46" t="e">
        <f t="shared" si="79"/>
        <v>#VALUE!</v>
      </c>
      <c r="CK46" t="e">
        <f t="shared" si="80"/>
        <v>#VALUE!</v>
      </c>
      <c r="CL46" t="e">
        <f t="shared" si="81"/>
        <v>#VALUE!</v>
      </c>
      <c r="CM46" t="e">
        <f t="shared" si="82"/>
        <v>#VALUE!</v>
      </c>
      <c r="CN46" t="e">
        <f t="shared" si="83"/>
        <v>#VALUE!</v>
      </c>
      <c r="CO46" t="e">
        <f t="shared" si="84"/>
        <v>#VALUE!</v>
      </c>
      <c r="CP46" t="e">
        <f t="shared" si="85"/>
        <v>#VALUE!</v>
      </c>
      <c r="CQ46" t="e">
        <f t="shared" si="86"/>
        <v>#VALUE!</v>
      </c>
      <c r="CR46" t="e">
        <f t="shared" si="87"/>
        <v>#VALUE!</v>
      </c>
      <c r="CS46" t="e">
        <f t="shared" si="88"/>
        <v>#VALUE!</v>
      </c>
      <c r="CT46" t="e">
        <f t="shared" si="89"/>
        <v>#VALUE!</v>
      </c>
      <c r="CU46" t="e">
        <f t="shared" si="90"/>
        <v>#VALUE!</v>
      </c>
      <c r="CV46" t="e">
        <f t="shared" si="91"/>
        <v>#VALUE!</v>
      </c>
      <c r="CW46" t="e">
        <f t="shared" si="91"/>
        <v>#VALUE!</v>
      </c>
      <c r="CX46" t="e">
        <f t="shared" si="91"/>
        <v>#VALUE!</v>
      </c>
      <c r="CY46" t="e">
        <f t="shared" si="91"/>
        <v>#VALUE!</v>
      </c>
      <c r="CZ46" t="e">
        <f t="shared" si="93"/>
        <v>#VALUE!</v>
      </c>
      <c r="DA46" t="e">
        <f t="shared" si="93"/>
        <v>#VALUE!</v>
      </c>
    </row>
    <row r="47" spans="1:105" x14ac:dyDescent="0.35">
      <c r="I47" s="12">
        <f ca="1">'Required Capacity (Hide)'!E47</f>
        <v>44498</v>
      </c>
      <c r="J47" t="e">
        <f t="shared" si="1"/>
        <v>#VALUE!</v>
      </c>
      <c r="K47" t="e">
        <f t="shared" si="2"/>
        <v>#VALUE!</v>
      </c>
      <c r="L47" t="e">
        <f t="shared" si="3"/>
        <v>#VALUE!</v>
      </c>
      <c r="M47" t="e">
        <f t="shared" si="4"/>
        <v>#VALUE!</v>
      </c>
      <c r="N47" t="e">
        <f t="shared" si="5"/>
        <v>#VALUE!</v>
      </c>
      <c r="O47" t="e">
        <f t="shared" si="6"/>
        <v>#VALUE!</v>
      </c>
      <c r="P47" t="e">
        <f t="shared" si="7"/>
        <v>#VALUE!</v>
      </c>
      <c r="Q47" t="e">
        <f t="shared" si="8"/>
        <v>#VALUE!</v>
      </c>
      <c r="R47" t="e">
        <f t="shared" si="9"/>
        <v>#VALUE!</v>
      </c>
      <c r="S47" t="e">
        <f t="shared" si="10"/>
        <v>#VALUE!</v>
      </c>
      <c r="T47" t="e">
        <f t="shared" si="11"/>
        <v>#VALUE!</v>
      </c>
      <c r="U47" t="e">
        <f t="shared" si="12"/>
        <v>#VALUE!</v>
      </c>
      <c r="V47" t="e">
        <f t="shared" si="13"/>
        <v>#VALUE!</v>
      </c>
      <c r="W47" t="e">
        <f t="shared" si="14"/>
        <v>#VALUE!</v>
      </c>
      <c r="X47" t="e">
        <f t="shared" si="15"/>
        <v>#VALUE!</v>
      </c>
      <c r="Y47" t="e">
        <f t="shared" si="16"/>
        <v>#VALUE!</v>
      </c>
      <c r="Z47" t="e">
        <f t="shared" si="17"/>
        <v>#VALUE!</v>
      </c>
      <c r="AA47" t="e">
        <f t="shared" si="18"/>
        <v>#VALUE!</v>
      </c>
      <c r="AB47" t="e">
        <f t="shared" si="19"/>
        <v>#VALUE!</v>
      </c>
      <c r="AC47" t="e">
        <f t="shared" si="20"/>
        <v>#VALUE!</v>
      </c>
      <c r="AD47" t="e">
        <f t="shared" si="21"/>
        <v>#VALUE!</v>
      </c>
      <c r="AE47" t="e">
        <f t="shared" si="22"/>
        <v>#VALUE!</v>
      </c>
      <c r="AF47" t="e">
        <f t="shared" si="23"/>
        <v>#VALUE!</v>
      </c>
      <c r="AG47" t="e">
        <f t="shared" si="24"/>
        <v>#VALUE!</v>
      </c>
      <c r="AH47" t="e">
        <f t="shared" si="25"/>
        <v>#VALUE!</v>
      </c>
      <c r="AI47" t="e">
        <f t="shared" si="26"/>
        <v>#VALUE!</v>
      </c>
      <c r="AJ47" t="e">
        <f t="shared" si="27"/>
        <v>#VALUE!</v>
      </c>
      <c r="AK47" t="e">
        <f t="shared" si="28"/>
        <v>#VALUE!</v>
      </c>
      <c r="AL47" t="e">
        <f t="shared" si="29"/>
        <v>#VALUE!</v>
      </c>
      <c r="AM47" t="e">
        <f t="shared" si="30"/>
        <v>#VALUE!</v>
      </c>
      <c r="AN47" t="e">
        <f t="shared" si="31"/>
        <v>#VALUE!</v>
      </c>
      <c r="AO47" t="e">
        <f t="shared" si="32"/>
        <v>#VALUE!</v>
      </c>
      <c r="AP47" t="e">
        <f t="shared" si="33"/>
        <v>#VALUE!</v>
      </c>
      <c r="AQ47" t="e">
        <f t="shared" si="34"/>
        <v>#VALUE!</v>
      </c>
      <c r="AR47" t="e">
        <f t="shared" si="35"/>
        <v>#VALUE!</v>
      </c>
      <c r="AS47" t="e">
        <f t="shared" si="36"/>
        <v>#VALUE!</v>
      </c>
      <c r="AT47" t="e">
        <f t="shared" si="37"/>
        <v>#VALUE!</v>
      </c>
      <c r="AU47" t="e">
        <f t="shared" si="38"/>
        <v>#VALUE!</v>
      </c>
      <c r="AV47" t="e">
        <f t="shared" si="39"/>
        <v>#VALUE!</v>
      </c>
      <c r="AW47" t="e">
        <f t="shared" si="40"/>
        <v>#VALUE!</v>
      </c>
      <c r="AX47" t="e">
        <f t="shared" si="41"/>
        <v>#VALUE!</v>
      </c>
      <c r="AY47" t="e">
        <f t="shared" si="42"/>
        <v>#VALUE!</v>
      </c>
      <c r="AZ47" t="e">
        <f t="shared" si="43"/>
        <v>#VALUE!</v>
      </c>
      <c r="BA47" t="e">
        <f t="shared" si="44"/>
        <v>#VALUE!</v>
      </c>
      <c r="BB47" t="e">
        <f t="shared" si="45"/>
        <v>#VALUE!</v>
      </c>
      <c r="BC47" t="e">
        <f t="shared" si="46"/>
        <v>#VALUE!</v>
      </c>
      <c r="BD47" t="e">
        <f t="shared" si="47"/>
        <v>#VALUE!</v>
      </c>
      <c r="BE47" t="e">
        <f t="shared" si="48"/>
        <v>#VALUE!</v>
      </c>
      <c r="BF47" t="e">
        <f t="shared" si="49"/>
        <v>#VALUE!</v>
      </c>
      <c r="BG47" t="e">
        <f t="shared" si="50"/>
        <v>#VALUE!</v>
      </c>
      <c r="BH47" t="e">
        <f t="shared" si="51"/>
        <v>#VALUE!</v>
      </c>
      <c r="BI47" t="e">
        <f t="shared" si="52"/>
        <v>#VALUE!</v>
      </c>
      <c r="BJ47" t="e">
        <f t="shared" si="53"/>
        <v>#VALUE!</v>
      </c>
      <c r="BK47" t="e">
        <f t="shared" si="54"/>
        <v>#VALUE!</v>
      </c>
      <c r="BL47" t="e">
        <f t="shared" si="55"/>
        <v>#VALUE!</v>
      </c>
      <c r="BM47" t="e">
        <f t="shared" si="56"/>
        <v>#VALUE!</v>
      </c>
      <c r="BN47" t="e">
        <f t="shared" si="57"/>
        <v>#VALUE!</v>
      </c>
      <c r="BO47" t="e">
        <f t="shared" si="58"/>
        <v>#VALUE!</v>
      </c>
      <c r="BP47" t="e">
        <f t="shared" si="59"/>
        <v>#VALUE!</v>
      </c>
      <c r="BQ47" t="e">
        <f t="shared" si="60"/>
        <v>#VALUE!</v>
      </c>
      <c r="BR47" t="e">
        <f t="shared" si="61"/>
        <v>#VALUE!</v>
      </c>
      <c r="BS47" t="e">
        <f t="shared" si="62"/>
        <v>#VALUE!</v>
      </c>
      <c r="BT47" t="e">
        <f t="shared" si="63"/>
        <v>#VALUE!</v>
      </c>
      <c r="BU47" t="e">
        <f t="shared" si="64"/>
        <v>#VALUE!</v>
      </c>
      <c r="BV47" t="e">
        <f t="shared" si="65"/>
        <v>#VALUE!</v>
      </c>
      <c r="BW47" t="e">
        <f t="shared" si="66"/>
        <v>#VALUE!</v>
      </c>
      <c r="BX47" t="e">
        <f t="shared" si="67"/>
        <v>#VALUE!</v>
      </c>
      <c r="BY47" t="e">
        <f t="shared" si="68"/>
        <v>#VALUE!</v>
      </c>
      <c r="BZ47" t="e">
        <f t="shared" si="69"/>
        <v>#VALUE!</v>
      </c>
      <c r="CA47" t="e">
        <f t="shared" si="70"/>
        <v>#VALUE!</v>
      </c>
      <c r="CB47" t="e">
        <f t="shared" si="71"/>
        <v>#VALUE!</v>
      </c>
      <c r="CC47" t="e">
        <f t="shared" si="72"/>
        <v>#VALUE!</v>
      </c>
      <c r="CD47" t="e">
        <f t="shared" si="73"/>
        <v>#VALUE!</v>
      </c>
      <c r="CE47" t="e">
        <f t="shared" si="74"/>
        <v>#VALUE!</v>
      </c>
      <c r="CF47" t="e">
        <f t="shared" si="75"/>
        <v>#VALUE!</v>
      </c>
      <c r="CG47" t="e">
        <f t="shared" si="76"/>
        <v>#VALUE!</v>
      </c>
      <c r="CH47" t="e">
        <f t="shared" si="77"/>
        <v>#VALUE!</v>
      </c>
      <c r="CI47" t="e">
        <f t="shared" si="78"/>
        <v>#VALUE!</v>
      </c>
      <c r="CJ47" t="e">
        <f t="shared" si="79"/>
        <v>#VALUE!</v>
      </c>
      <c r="CK47" t="e">
        <f t="shared" si="80"/>
        <v>#VALUE!</v>
      </c>
      <c r="CL47" t="e">
        <f t="shared" si="81"/>
        <v>#VALUE!</v>
      </c>
      <c r="CM47" t="e">
        <f t="shared" si="82"/>
        <v>#VALUE!</v>
      </c>
      <c r="CN47" t="e">
        <f t="shared" si="83"/>
        <v>#VALUE!</v>
      </c>
      <c r="CO47" t="e">
        <f t="shared" si="84"/>
        <v>#VALUE!</v>
      </c>
      <c r="CP47" t="e">
        <f t="shared" si="85"/>
        <v>#VALUE!</v>
      </c>
      <c r="CQ47" t="e">
        <f t="shared" si="86"/>
        <v>#VALUE!</v>
      </c>
      <c r="CR47" t="e">
        <f t="shared" si="87"/>
        <v>#VALUE!</v>
      </c>
      <c r="CS47" t="e">
        <f t="shared" si="88"/>
        <v>#VALUE!</v>
      </c>
      <c r="CT47" t="e">
        <f t="shared" si="89"/>
        <v>#VALUE!</v>
      </c>
      <c r="CU47" t="e">
        <f t="shared" si="90"/>
        <v>#VALUE!</v>
      </c>
      <c r="CV47" t="e">
        <f t="shared" si="91"/>
        <v>#VALUE!</v>
      </c>
      <c r="CW47" t="e">
        <f t="shared" si="91"/>
        <v>#VALUE!</v>
      </c>
      <c r="CX47" t="e">
        <f t="shared" si="91"/>
        <v>#VALUE!</v>
      </c>
      <c r="CY47" t="e">
        <f t="shared" si="91"/>
        <v>#VALUE!</v>
      </c>
      <c r="CZ47" t="e">
        <f t="shared" si="93"/>
        <v>#VALUE!</v>
      </c>
      <c r="DA47" t="e">
        <f t="shared" si="93"/>
        <v>#VALUE!</v>
      </c>
    </row>
    <row r="48" spans="1:105" x14ac:dyDescent="0.35">
      <c r="I48" s="12">
        <f ca="1">'Required Capacity (Hide)'!E48</f>
        <v>44505</v>
      </c>
      <c r="J48" t="e">
        <f t="shared" si="1"/>
        <v>#VALUE!</v>
      </c>
      <c r="K48" t="e">
        <f t="shared" si="2"/>
        <v>#VALUE!</v>
      </c>
      <c r="L48" t="e">
        <f t="shared" si="3"/>
        <v>#VALUE!</v>
      </c>
      <c r="M48" t="e">
        <f t="shared" si="4"/>
        <v>#VALUE!</v>
      </c>
      <c r="N48" t="e">
        <f t="shared" si="5"/>
        <v>#VALUE!</v>
      </c>
      <c r="O48" t="e">
        <f t="shared" si="6"/>
        <v>#VALUE!</v>
      </c>
      <c r="P48" t="e">
        <f t="shared" si="7"/>
        <v>#VALUE!</v>
      </c>
      <c r="Q48" t="e">
        <f t="shared" si="8"/>
        <v>#VALUE!</v>
      </c>
      <c r="R48" t="e">
        <f t="shared" si="9"/>
        <v>#VALUE!</v>
      </c>
      <c r="S48" t="e">
        <f t="shared" si="10"/>
        <v>#VALUE!</v>
      </c>
      <c r="T48" t="e">
        <f t="shared" si="11"/>
        <v>#VALUE!</v>
      </c>
      <c r="U48" t="e">
        <f t="shared" si="12"/>
        <v>#VALUE!</v>
      </c>
      <c r="V48" t="e">
        <f t="shared" si="13"/>
        <v>#VALUE!</v>
      </c>
      <c r="W48" t="e">
        <f t="shared" si="14"/>
        <v>#VALUE!</v>
      </c>
      <c r="X48" t="e">
        <f t="shared" si="15"/>
        <v>#VALUE!</v>
      </c>
      <c r="Y48" t="e">
        <f t="shared" si="16"/>
        <v>#VALUE!</v>
      </c>
      <c r="Z48" t="e">
        <f t="shared" si="17"/>
        <v>#VALUE!</v>
      </c>
      <c r="AA48" t="e">
        <f t="shared" si="18"/>
        <v>#VALUE!</v>
      </c>
      <c r="AB48" t="e">
        <f t="shared" si="19"/>
        <v>#VALUE!</v>
      </c>
      <c r="AC48" t="e">
        <f t="shared" si="20"/>
        <v>#VALUE!</v>
      </c>
      <c r="AD48" t="e">
        <f t="shared" si="21"/>
        <v>#VALUE!</v>
      </c>
      <c r="AE48" t="e">
        <f t="shared" si="22"/>
        <v>#VALUE!</v>
      </c>
      <c r="AF48" t="e">
        <f t="shared" si="23"/>
        <v>#VALUE!</v>
      </c>
      <c r="AG48" t="e">
        <f t="shared" si="24"/>
        <v>#VALUE!</v>
      </c>
      <c r="AH48" t="e">
        <f t="shared" si="25"/>
        <v>#VALUE!</v>
      </c>
      <c r="AI48" t="e">
        <f t="shared" si="26"/>
        <v>#VALUE!</v>
      </c>
      <c r="AJ48" t="e">
        <f t="shared" si="27"/>
        <v>#VALUE!</v>
      </c>
      <c r="AK48" t="e">
        <f t="shared" si="28"/>
        <v>#VALUE!</v>
      </c>
      <c r="AL48" t="e">
        <f t="shared" si="29"/>
        <v>#VALUE!</v>
      </c>
      <c r="AM48" t="e">
        <f t="shared" si="30"/>
        <v>#VALUE!</v>
      </c>
      <c r="AN48" t="e">
        <f t="shared" si="31"/>
        <v>#VALUE!</v>
      </c>
      <c r="AO48" t="e">
        <f t="shared" si="32"/>
        <v>#VALUE!</v>
      </c>
      <c r="AP48" t="e">
        <f t="shared" si="33"/>
        <v>#VALUE!</v>
      </c>
      <c r="AQ48" t="e">
        <f t="shared" si="34"/>
        <v>#VALUE!</v>
      </c>
      <c r="AR48" t="e">
        <f t="shared" si="35"/>
        <v>#VALUE!</v>
      </c>
      <c r="AS48" t="e">
        <f t="shared" si="36"/>
        <v>#VALUE!</v>
      </c>
      <c r="AT48" t="e">
        <f t="shared" si="37"/>
        <v>#VALUE!</v>
      </c>
      <c r="AU48" t="e">
        <f t="shared" si="38"/>
        <v>#VALUE!</v>
      </c>
      <c r="AV48" t="e">
        <f t="shared" si="39"/>
        <v>#VALUE!</v>
      </c>
      <c r="AW48" t="e">
        <f t="shared" si="40"/>
        <v>#VALUE!</v>
      </c>
      <c r="AX48" t="e">
        <f t="shared" si="41"/>
        <v>#VALUE!</v>
      </c>
      <c r="AY48" t="e">
        <f t="shared" si="42"/>
        <v>#VALUE!</v>
      </c>
      <c r="AZ48" t="e">
        <f t="shared" si="43"/>
        <v>#VALUE!</v>
      </c>
      <c r="BA48" t="e">
        <f t="shared" si="44"/>
        <v>#VALUE!</v>
      </c>
      <c r="BB48" t="e">
        <f t="shared" si="45"/>
        <v>#VALUE!</v>
      </c>
      <c r="BC48" t="e">
        <f t="shared" si="46"/>
        <v>#VALUE!</v>
      </c>
      <c r="BD48" t="e">
        <f t="shared" si="47"/>
        <v>#VALUE!</v>
      </c>
      <c r="BE48" t="e">
        <f t="shared" si="48"/>
        <v>#VALUE!</v>
      </c>
      <c r="BF48" t="e">
        <f t="shared" si="49"/>
        <v>#VALUE!</v>
      </c>
      <c r="BG48" t="e">
        <f t="shared" si="50"/>
        <v>#VALUE!</v>
      </c>
      <c r="BH48" t="e">
        <f t="shared" si="51"/>
        <v>#VALUE!</v>
      </c>
      <c r="BI48" t="e">
        <f t="shared" si="52"/>
        <v>#VALUE!</v>
      </c>
      <c r="BJ48" t="e">
        <f t="shared" si="53"/>
        <v>#VALUE!</v>
      </c>
      <c r="BK48" t="e">
        <f t="shared" si="54"/>
        <v>#VALUE!</v>
      </c>
      <c r="BL48" t="e">
        <f t="shared" si="55"/>
        <v>#VALUE!</v>
      </c>
      <c r="BM48" t="e">
        <f t="shared" si="56"/>
        <v>#VALUE!</v>
      </c>
      <c r="BN48" t="e">
        <f t="shared" si="57"/>
        <v>#VALUE!</v>
      </c>
      <c r="BO48" t="e">
        <f t="shared" si="58"/>
        <v>#VALUE!</v>
      </c>
      <c r="BP48" t="e">
        <f t="shared" si="59"/>
        <v>#VALUE!</v>
      </c>
      <c r="BQ48" t="e">
        <f t="shared" si="60"/>
        <v>#VALUE!</v>
      </c>
      <c r="BR48" t="e">
        <f t="shared" si="61"/>
        <v>#VALUE!</v>
      </c>
      <c r="BS48" t="e">
        <f t="shared" si="62"/>
        <v>#VALUE!</v>
      </c>
      <c r="BT48" t="e">
        <f t="shared" si="63"/>
        <v>#VALUE!</v>
      </c>
      <c r="BU48" t="e">
        <f t="shared" si="64"/>
        <v>#VALUE!</v>
      </c>
      <c r="BV48" t="e">
        <f t="shared" si="65"/>
        <v>#VALUE!</v>
      </c>
      <c r="BW48" t="e">
        <f t="shared" si="66"/>
        <v>#VALUE!</v>
      </c>
      <c r="BX48" t="e">
        <f t="shared" si="67"/>
        <v>#VALUE!</v>
      </c>
      <c r="BY48" t="e">
        <f t="shared" si="68"/>
        <v>#VALUE!</v>
      </c>
      <c r="BZ48" t="e">
        <f t="shared" si="69"/>
        <v>#VALUE!</v>
      </c>
      <c r="CA48" t="e">
        <f t="shared" si="70"/>
        <v>#VALUE!</v>
      </c>
      <c r="CB48" t="e">
        <f t="shared" si="71"/>
        <v>#VALUE!</v>
      </c>
      <c r="CC48" t="e">
        <f t="shared" si="72"/>
        <v>#VALUE!</v>
      </c>
      <c r="CD48" t="e">
        <f t="shared" si="73"/>
        <v>#VALUE!</v>
      </c>
      <c r="CE48" t="e">
        <f t="shared" si="74"/>
        <v>#VALUE!</v>
      </c>
      <c r="CF48" t="e">
        <f t="shared" si="75"/>
        <v>#VALUE!</v>
      </c>
      <c r="CG48" t="e">
        <f t="shared" si="76"/>
        <v>#VALUE!</v>
      </c>
      <c r="CH48" t="e">
        <f t="shared" si="77"/>
        <v>#VALUE!</v>
      </c>
      <c r="CI48" t="e">
        <f t="shared" si="78"/>
        <v>#VALUE!</v>
      </c>
      <c r="CJ48" t="e">
        <f t="shared" si="79"/>
        <v>#VALUE!</v>
      </c>
      <c r="CK48" t="e">
        <f t="shared" si="80"/>
        <v>#VALUE!</v>
      </c>
      <c r="CL48" t="e">
        <f t="shared" si="81"/>
        <v>#VALUE!</v>
      </c>
      <c r="CM48" t="e">
        <f t="shared" si="82"/>
        <v>#VALUE!</v>
      </c>
      <c r="CN48" t="e">
        <f t="shared" si="83"/>
        <v>#VALUE!</v>
      </c>
      <c r="CO48" t="e">
        <f t="shared" si="84"/>
        <v>#VALUE!</v>
      </c>
      <c r="CP48" t="e">
        <f t="shared" si="85"/>
        <v>#VALUE!</v>
      </c>
      <c r="CQ48" t="e">
        <f t="shared" si="86"/>
        <v>#VALUE!</v>
      </c>
      <c r="CR48" t="e">
        <f t="shared" si="87"/>
        <v>#VALUE!</v>
      </c>
      <c r="CS48" t="e">
        <f t="shared" si="88"/>
        <v>#VALUE!</v>
      </c>
      <c r="CT48" t="e">
        <f t="shared" si="89"/>
        <v>#VALUE!</v>
      </c>
      <c r="CU48" t="e">
        <f t="shared" si="90"/>
        <v>#VALUE!</v>
      </c>
      <c r="CV48" t="e">
        <f t="shared" si="91"/>
        <v>#VALUE!</v>
      </c>
      <c r="CW48" t="e">
        <f t="shared" si="91"/>
        <v>#VALUE!</v>
      </c>
      <c r="CX48" t="e">
        <f t="shared" si="91"/>
        <v>#VALUE!</v>
      </c>
      <c r="CY48" t="e">
        <f t="shared" si="91"/>
        <v>#VALUE!</v>
      </c>
      <c r="CZ48" t="e">
        <f t="shared" si="93"/>
        <v>#VALUE!</v>
      </c>
      <c r="DA48" t="e">
        <f t="shared" si="93"/>
        <v>#VALUE!</v>
      </c>
    </row>
    <row r="49" spans="8:105" x14ac:dyDescent="0.35">
      <c r="I49" s="12">
        <f ca="1">'Required Capacity (Hide)'!E49</f>
        <v>44512</v>
      </c>
      <c r="J49" t="e">
        <f t="shared" si="1"/>
        <v>#VALUE!</v>
      </c>
      <c r="K49" t="e">
        <f t="shared" si="2"/>
        <v>#VALUE!</v>
      </c>
      <c r="L49" t="e">
        <f t="shared" si="3"/>
        <v>#VALUE!</v>
      </c>
      <c r="M49" t="e">
        <f t="shared" si="4"/>
        <v>#VALUE!</v>
      </c>
      <c r="N49" t="e">
        <f t="shared" si="5"/>
        <v>#VALUE!</v>
      </c>
      <c r="O49" t="e">
        <f t="shared" si="6"/>
        <v>#VALUE!</v>
      </c>
      <c r="P49" t="e">
        <f t="shared" si="7"/>
        <v>#VALUE!</v>
      </c>
      <c r="Q49" t="e">
        <f t="shared" si="8"/>
        <v>#VALUE!</v>
      </c>
      <c r="R49" t="e">
        <f t="shared" si="9"/>
        <v>#VALUE!</v>
      </c>
      <c r="S49" t="e">
        <f t="shared" si="10"/>
        <v>#VALUE!</v>
      </c>
      <c r="T49" t="e">
        <f t="shared" si="11"/>
        <v>#VALUE!</v>
      </c>
      <c r="U49" t="e">
        <f t="shared" si="12"/>
        <v>#VALUE!</v>
      </c>
      <c r="V49" t="e">
        <f t="shared" si="13"/>
        <v>#VALUE!</v>
      </c>
      <c r="W49" t="e">
        <f t="shared" si="14"/>
        <v>#VALUE!</v>
      </c>
      <c r="X49" t="e">
        <f t="shared" si="15"/>
        <v>#VALUE!</v>
      </c>
      <c r="Y49" t="e">
        <f t="shared" si="16"/>
        <v>#VALUE!</v>
      </c>
      <c r="Z49" t="e">
        <f t="shared" si="17"/>
        <v>#VALUE!</v>
      </c>
      <c r="AA49" t="e">
        <f t="shared" si="18"/>
        <v>#VALUE!</v>
      </c>
      <c r="AB49" t="e">
        <f t="shared" si="19"/>
        <v>#VALUE!</v>
      </c>
      <c r="AC49" t="e">
        <f t="shared" si="20"/>
        <v>#VALUE!</v>
      </c>
      <c r="AD49" t="e">
        <f t="shared" si="21"/>
        <v>#VALUE!</v>
      </c>
      <c r="AE49" t="e">
        <f t="shared" si="22"/>
        <v>#VALUE!</v>
      </c>
      <c r="AF49" t="e">
        <f t="shared" si="23"/>
        <v>#VALUE!</v>
      </c>
      <c r="AG49" t="e">
        <f t="shared" si="24"/>
        <v>#VALUE!</v>
      </c>
      <c r="AH49" t="e">
        <f t="shared" si="25"/>
        <v>#VALUE!</v>
      </c>
      <c r="AI49" t="e">
        <f t="shared" si="26"/>
        <v>#VALUE!</v>
      </c>
      <c r="AJ49" t="e">
        <f t="shared" si="27"/>
        <v>#VALUE!</v>
      </c>
      <c r="AK49" t="e">
        <f t="shared" si="28"/>
        <v>#VALUE!</v>
      </c>
      <c r="AL49" t="e">
        <f t="shared" si="29"/>
        <v>#VALUE!</v>
      </c>
      <c r="AM49" t="e">
        <f t="shared" si="30"/>
        <v>#VALUE!</v>
      </c>
      <c r="AN49" t="e">
        <f t="shared" si="31"/>
        <v>#VALUE!</v>
      </c>
      <c r="AO49" t="e">
        <f t="shared" si="32"/>
        <v>#VALUE!</v>
      </c>
      <c r="AP49" t="e">
        <f t="shared" si="33"/>
        <v>#VALUE!</v>
      </c>
      <c r="AQ49" t="e">
        <f t="shared" si="34"/>
        <v>#VALUE!</v>
      </c>
      <c r="AR49" t="e">
        <f t="shared" si="35"/>
        <v>#VALUE!</v>
      </c>
      <c r="AS49" t="e">
        <f t="shared" si="36"/>
        <v>#VALUE!</v>
      </c>
      <c r="AT49" t="e">
        <f t="shared" si="37"/>
        <v>#VALUE!</v>
      </c>
      <c r="AU49" t="e">
        <f t="shared" si="38"/>
        <v>#VALUE!</v>
      </c>
      <c r="AV49" t="e">
        <f t="shared" si="39"/>
        <v>#VALUE!</v>
      </c>
      <c r="AW49" t="e">
        <f t="shared" si="40"/>
        <v>#VALUE!</v>
      </c>
      <c r="AX49" t="e">
        <f t="shared" si="41"/>
        <v>#VALUE!</v>
      </c>
      <c r="AY49" t="e">
        <f t="shared" si="42"/>
        <v>#VALUE!</v>
      </c>
      <c r="AZ49" t="e">
        <f t="shared" si="43"/>
        <v>#VALUE!</v>
      </c>
      <c r="BA49" t="e">
        <f t="shared" si="44"/>
        <v>#VALUE!</v>
      </c>
      <c r="BB49" t="e">
        <f t="shared" si="45"/>
        <v>#VALUE!</v>
      </c>
      <c r="BC49" t="e">
        <f t="shared" si="46"/>
        <v>#VALUE!</v>
      </c>
      <c r="BD49" t="e">
        <f t="shared" si="47"/>
        <v>#VALUE!</v>
      </c>
      <c r="BE49" t="e">
        <f t="shared" si="48"/>
        <v>#VALUE!</v>
      </c>
      <c r="BF49" t="e">
        <f t="shared" si="49"/>
        <v>#VALUE!</v>
      </c>
      <c r="BG49" t="e">
        <f t="shared" si="50"/>
        <v>#VALUE!</v>
      </c>
      <c r="BH49" t="e">
        <f t="shared" si="51"/>
        <v>#VALUE!</v>
      </c>
      <c r="BI49" t="e">
        <f t="shared" si="52"/>
        <v>#VALUE!</v>
      </c>
      <c r="BJ49" t="e">
        <f t="shared" si="53"/>
        <v>#VALUE!</v>
      </c>
      <c r="BK49" t="e">
        <f t="shared" si="54"/>
        <v>#VALUE!</v>
      </c>
      <c r="BL49" t="e">
        <f t="shared" si="55"/>
        <v>#VALUE!</v>
      </c>
      <c r="BM49" t="e">
        <f t="shared" si="56"/>
        <v>#VALUE!</v>
      </c>
      <c r="BN49" t="e">
        <f t="shared" si="57"/>
        <v>#VALUE!</v>
      </c>
      <c r="BO49" t="e">
        <f t="shared" si="58"/>
        <v>#VALUE!</v>
      </c>
      <c r="BP49" t="e">
        <f t="shared" si="59"/>
        <v>#VALUE!</v>
      </c>
      <c r="BQ49" t="e">
        <f t="shared" si="60"/>
        <v>#VALUE!</v>
      </c>
      <c r="BR49" t="e">
        <f t="shared" si="61"/>
        <v>#VALUE!</v>
      </c>
      <c r="BS49" t="e">
        <f t="shared" si="62"/>
        <v>#VALUE!</v>
      </c>
      <c r="BT49" t="e">
        <f t="shared" si="63"/>
        <v>#VALUE!</v>
      </c>
      <c r="BU49" t="e">
        <f t="shared" si="64"/>
        <v>#VALUE!</v>
      </c>
      <c r="BV49" t="e">
        <f t="shared" si="65"/>
        <v>#VALUE!</v>
      </c>
      <c r="BW49" t="e">
        <f t="shared" si="66"/>
        <v>#VALUE!</v>
      </c>
      <c r="BX49" t="e">
        <f t="shared" si="67"/>
        <v>#VALUE!</v>
      </c>
      <c r="BY49" t="e">
        <f t="shared" si="68"/>
        <v>#VALUE!</v>
      </c>
      <c r="BZ49" t="e">
        <f t="shared" si="69"/>
        <v>#VALUE!</v>
      </c>
      <c r="CA49" t="e">
        <f t="shared" si="70"/>
        <v>#VALUE!</v>
      </c>
      <c r="CB49" t="e">
        <f t="shared" si="71"/>
        <v>#VALUE!</v>
      </c>
      <c r="CC49" t="e">
        <f t="shared" si="72"/>
        <v>#VALUE!</v>
      </c>
      <c r="CD49" t="e">
        <f t="shared" si="73"/>
        <v>#VALUE!</v>
      </c>
      <c r="CE49" t="e">
        <f t="shared" si="74"/>
        <v>#VALUE!</v>
      </c>
      <c r="CF49" t="e">
        <f t="shared" si="75"/>
        <v>#VALUE!</v>
      </c>
      <c r="CG49" t="e">
        <f t="shared" si="76"/>
        <v>#VALUE!</v>
      </c>
      <c r="CH49" t="e">
        <f t="shared" si="77"/>
        <v>#VALUE!</v>
      </c>
      <c r="CI49" t="e">
        <f t="shared" si="78"/>
        <v>#VALUE!</v>
      </c>
      <c r="CJ49" t="e">
        <f t="shared" si="79"/>
        <v>#VALUE!</v>
      </c>
      <c r="CK49" t="e">
        <f t="shared" si="80"/>
        <v>#VALUE!</v>
      </c>
      <c r="CL49" t="e">
        <f t="shared" si="81"/>
        <v>#VALUE!</v>
      </c>
      <c r="CM49" t="e">
        <f t="shared" si="82"/>
        <v>#VALUE!</v>
      </c>
      <c r="CN49" t="e">
        <f t="shared" si="83"/>
        <v>#VALUE!</v>
      </c>
      <c r="CO49" t="e">
        <f t="shared" si="84"/>
        <v>#VALUE!</v>
      </c>
      <c r="CP49" t="e">
        <f t="shared" si="85"/>
        <v>#VALUE!</v>
      </c>
      <c r="CQ49" t="e">
        <f t="shared" si="86"/>
        <v>#VALUE!</v>
      </c>
      <c r="CR49" t="e">
        <f t="shared" si="87"/>
        <v>#VALUE!</v>
      </c>
      <c r="CS49" t="e">
        <f t="shared" si="88"/>
        <v>#VALUE!</v>
      </c>
      <c r="CT49" t="e">
        <f t="shared" si="89"/>
        <v>#VALUE!</v>
      </c>
      <c r="CU49" t="e">
        <f t="shared" si="90"/>
        <v>#VALUE!</v>
      </c>
      <c r="CV49" t="e">
        <f t="shared" si="91"/>
        <v>#VALUE!</v>
      </c>
      <c r="CW49" t="e">
        <f t="shared" si="91"/>
        <v>#VALUE!</v>
      </c>
      <c r="CX49" t="e">
        <f t="shared" si="91"/>
        <v>#VALUE!</v>
      </c>
      <c r="CY49" t="e">
        <f t="shared" si="91"/>
        <v>#VALUE!</v>
      </c>
      <c r="CZ49" t="e">
        <f t="shared" si="93"/>
        <v>#VALUE!</v>
      </c>
      <c r="DA49" t="e">
        <f t="shared" si="93"/>
        <v>#VALUE!</v>
      </c>
    </row>
    <row r="50" spans="8:105" x14ac:dyDescent="0.35">
      <c r="I50" s="12">
        <f ca="1">'Required Capacity (Hide)'!E50</f>
        <v>44519</v>
      </c>
      <c r="J50" t="e">
        <f t="shared" si="1"/>
        <v>#VALUE!</v>
      </c>
      <c r="K50" t="e">
        <f t="shared" si="2"/>
        <v>#VALUE!</v>
      </c>
      <c r="L50" t="e">
        <f t="shared" si="3"/>
        <v>#VALUE!</v>
      </c>
      <c r="M50" t="e">
        <f t="shared" si="4"/>
        <v>#VALUE!</v>
      </c>
      <c r="N50" t="e">
        <f t="shared" si="5"/>
        <v>#VALUE!</v>
      </c>
      <c r="O50" t="e">
        <f t="shared" si="6"/>
        <v>#VALUE!</v>
      </c>
      <c r="P50" t="e">
        <f t="shared" si="7"/>
        <v>#VALUE!</v>
      </c>
      <c r="Q50" t="e">
        <f t="shared" si="8"/>
        <v>#VALUE!</v>
      </c>
      <c r="R50" t="e">
        <f t="shared" si="9"/>
        <v>#VALUE!</v>
      </c>
      <c r="S50" t="e">
        <f t="shared" si="10"/>
        <v>#VALUE!</v>
      </c>
      <c r="T50" t="e">
        <f t="shared" si="11"/>
        <v>#VALUE!</v>
      </c>
      <c r="U50" t="e">
        <f t="shared" si="12"/>
        <v>#VALUE!</v>
      </c>
      <c r="V50" t="e">
        <f t="shared" si="13"/>
        <v>#VALUE!</v>
      </c>
      <c r="W50" t="e">
        <f t="shared" si="14"/>
        <v>#VALUE!</v>
      </c>
      <c r="X50" t="e">
        <f t="shared" si="15"/>
        <v>#VALUE!</v>
      </c>
      <c r="Y50" t="e">
        <f t="shared" si="16"/>
        <v>#VALUE!</v>
      </c>
      <c r="Z50" t="e">
        <f t="shared" si="17"/>
        <v>#VALUE!</v>
      </c>
      <c r="AA50" t="e">
        <f t="shared" si="18"/>
        <v>#VALUE!</v>
      </c>
      <c r="AB50" t="e">
        <f t="shared" si="19"/>
        <v>#VALUE!</v>
      </c>
      <c r="AC50" t="e">
        <f t="shared" si="20"/>
        <v>#VALUE!</v>
      </c>
      <c r="AD50" t="e">
        <f t="shared" si="21"/>
        <v>#VALUE!</v>
      </c>
      <c r="AE50" t="e">
        <f t="shared" si="22"/>
        <v>#VALUE!</v>
      </c>
      <c r="AF50" t="e">
        <f t="shared" si="23"/>
        <v>#VALUE!</v>
      </c>
      <c r="AG50" t="e">
        <f t="shared" si="24"/>
        <v>#VALUE!</v>
      </c>
      <c r="AH50" t="e">
        <f t="shared" si="25"/>
        <v>#VALUE!</v>
      </c>
      <c r="AI50" t="e">
        <f t="shared" si="26"/>
        <v>#VALUE!</v>
      </c>
      <c r="AJ50" t="e">
        <f t="shared" si="27"/>
        <v>#VALUE!</v>
      </c>
      <c r="AK50" t="e">
        <f t="shared" si="28"/>
        <v>#VALUE!</v>
      </c>
      <c r="AL50" t="e">
        <f t="shared" si="29"/>
        <v>#VALUE!</v>
      </c>
      <c r="AM50" t="e">
        <f t="shared" si="30"/>
        <v>#VALUE!</v>
      </c>
      <c r="AN50" t="e">
        <f t="shared" si="31"/>
        <v>#VALUE!</v>
      </c>
      <c r="AO50" t="e">
        <f t="shared" si="32"/>
        <v>#VALUE!</v>
      </c>
      <c r="AP50" t="e">
        <f t="shared" si="33"/>
        <v>#VALUE!</v>
      </c>
      <c r="AQ50" t="e">
        <f t="shared" si="34"/>
        <v>#VALUE!</v>
      </c>
      <c r="AR50" t="e">
        <f t="shared" si="35"/>
        <v>#VALUE!</v>
      </c>
      <c r="AS50" t="e">
        <f t="shared" si="36"/>
        <v>#VALUE!</v>
      </c>
      <c r="AT50" t="e">
        <f t="shared" si="37"/>
        <v>#VALUE!</v>
      </c>
      <c r="AU50" t="e">
        <f t="shared" si="38"/>
        <v>#VALUE!</v>
      </c>
      <c r="AV50" t="e">
        <f t="shared" si="39"/>
        <v>#VALUE!</v>
      </c>
      <c r="AW50" t="e">
        <f t="shared" si="40"/>
        <v>#VALUE!</v>
      </c>
      <c r="AX50" t="e">
        <f t="shared" si="41"/>
        <v>#VALUE!</v>
      </c>
      <c r="AY50" t="e">
        <f t="shared" si="42"/>
        <v>#VALUE!</v>
      </c>
      <c r="AZ50" t="e">
        <f t="shared" si="43"/>
        <v>#VALUE!</v>
      </c>
      <c r="BA50" t="e">
        <f t="shared" si="44"/>
        <v>#VALUE!</v>
      </c>
      <c r="BB50" t="e">
        <f t="shared" si="45"/>
        <v>#VALUE!</v>
      </c>
      <c r="BC50" t="e">
        <f t="shared" si="46"/>
        <v>#VALUE!</v>
      </c>
      <c r="BD50" t="e">
        <f t="shared" si="47"/>
        <v>#VALUE!</v>
      </c>
      <c r="BE50" t="e">
        <f t="shared" si="48"/>
        <v>#VALUE!</v>
      </c>
      <c r="BF50" t="e">
        <f t="shared" si="49"/>
        <v>#VALUE!</v>
      </c>
      <c r="BG50" t="e">
        <f t="shared" si="50"/>
        <v>#VALUE!</v>
      </c>
      <c r="BH50" t="e">
        <f t="shared" si="51"/>
        <v>#VALUE!</v>
      </c>
      <c r="BI50" t="e">
        <f t="shared" si="52"/>
        <v>#VALUE!</v>
      </c>
      <c r="BJ50" t="e">
        <f t="shared" si="53"/>
        <v>#VALUE!</v>
      </c>
      <c r="BK50" t="e">
        <f t="shared" si="54"/>
        <v>#VALUE!</v>
      </c>
      <c r="BL50" t="e">
        <f t="shared" si="55"/>
        <v>#VALUE!</v>
      </c>
      <c r="BM50" t="e">
        <f t="shared" si="56"/>
        <v>#VALUE!</v>
      </c>
      <c r="BN50" t="e">
        <f t="shared" si="57"/>
        <v>#VALUE!</v>
      </c>
      <c r="BO50" t="e">
        <f t="shared" si="58"/>
        <v>#VALUE!</v>
      </c>
      <c r="BP50" t="e">
        <f t="shared" si="59"/>
        <v>#VALUE!</v>
      </c>
      <c r="BQ50" t="e">
        <f t="shared" si="60"/>
        <v>#VALUE!</v>
      </c>
      <c r="BR50" t="e">
        <f t="shared" si="61"/>
        <v>#VALUE!</v>
      </c>
      <c r="BS50" t="e">
        <f t="shared" si="62"/>
        <v>#VALUE!</v>
      </c>
      <c r="BT50" t="e">
        <f t="shared" si="63"/>
        <v>#VALUE!</v>
      </c>
      <c r="BU50" t="e">
        <f t="shared" si="64"/>
        <v>#VALUE!</v>
      </c>
      <c r="BV50" t="e">
        <f t="shared" si="65"/>
        <v>#VALUE!</v>
      </c>
      <c r="BW50" t="e">
        <f t="shared" si="66"/>
        <v>#VALUE!</v>
      </c>
      <c r="BX50" t="e">
        <f t="shared" si="67"/>
        <v>#VALUE!</v>
      </c>
      <c r="BY50" t="e">
        <f t="shared" si="68"/>
        <v>#VALUE!</v>
      </c>
      <c r="BZ50" t="e">
        <f t="shared" si="69"/>
        <v>#VALUE!</v>
      </c>
      <c r="CA50" t="e">
        <f t="shared" si="70"/>
        <v>#VALUE!</v>
      </c>
      <c r="CB50" t="e">
        <f t="shared" si="71"/>
        <v>#VALUE!</v>
      </c>
      <c r="CC50" t="e">
        <f t="shared" si="72"/>
        <v>#VALUE!</v>
      </c>
      <c r="CD50" t="e">
        <f t="shared" si="73"/>
        <v>#VALUE!</v>
      </c>
      <c r="CE50" t="e">
        <f t="shared" si="74"/>
        <v>#VALUE!</v>
      </c>
      <c r="CF50" t="e">
        <f t="shared" si="75"/>
        <v>#VALUE!</v>
      </c>
      <c r="CG50" t="e">
        <f t="shared" si="76"/>
        <v>#VALUE!</v>
      </c>
      <c r="CH50" t="e">
        <f t="shared" si="77"/>
        <v>#VALUE!</v>
      </c>
      <c r="CI50" t="e">
        <f t="shared" si="78"/>
        <v>#VALUE!</v>
      </c>
      <c r="CJ50" t="e">
        <f t="shared" si="79"/>
        <v>#VALUE!</v>
      </c>
      <c r="CK50" t="e">
        <f t="shared" si="80"/>
        <v>#VALUE!</v>
      </c>
      <c r="CL50" t="e">
        <f t="shared" si="81"/>
        <v>#VALUE!</v>
      </c>
      <c r="CM50" t="e">
        <f t="shared" si="82"/>
        <v>#VALUE!</v>
      </c>
      <c r="CN50" t="e">
        <f t="shared" si="83"/>
        <v>#VALUE!</v>
      </c>
      <c r="CO50" t="e">
        <f t="shared" si="84"/>
        <v>#VALUE!</v>
      </c>
      <c r="CP50" t="e">
        <f t="shared" si="85"/>
        <v>#VALUE!</v>
      </c>
      <c r="CQ50" t="e">
        <f t="shared" si="86"/>
        <v>#VALUE!</v>
      </c>
      <c r="CR50" t="e">
        <f t="shared" si="87"/>
        <v>#VALUE!</v>
      </c>
      <c r="CS50" t="e">
        <f t="shared" si="88"/>
        <v>#VALUE!</v>
      </c>
      <c r="CT50" t="e">
        <f t="shared" si="89"/>
        <v>#VALUE!</v>
      </c>
      <c r="CU50" t="e">
        <f t="shared" si="90"/>
        <v>#VALUE!</v>
      </c>
      <c r="CV50" t="e">
        <f t="shared" si="91"/>
        <v>#VALUE!</v>
      </c>
      <c r="CW50" t="e">
        <f t="shared" si="91"/>
        <v>#VALUE!</v>
      </c>
      <c r="CX50" t="e">
        <f t="shared" si="91"/>
        <v>#VALUE!</v>
      </c>
      <c r="CY50" t="e">
        <f t="shared" si="91"/>
        <v>#VALUE!</v>
      </c>
      <c r="CZ50" t="e">
        <f t="shared" si="93"/>
        <v>#VALUE!</v>
      </c>
      <c r="DA50" t="e">
        <f t="shared" si="93"/>
        <v>#VALUE!</v>
      </c>
    </row>
    <row r="51" spans="8:105" x14ac:dyDescent="0.35">
      <c r="I51" s="12">
        <f ca="1">'Required Capacity (Hide)'!E51</f>
        <v>44526</v>
      </c>
      <c r="J51" t="e">
        <f t="shared" si="1"/>
        <v>#VALUE!</v>
      </c>
      <c r="K51" t="e">
        <f t="shared" si="2"/>
        <v>#VALUE!</v>
      </c>
      <c r="L51" t="e">
        <f t="shared" si="3"/>
        <v>#VALUE!</v>
      </c>
      <c r="M51" t="e">
        <f t="shared" si="4"/>
        <v>#VALUE!</v>
      </c>
      <c r="N51" t="e">
        <f t="shared" si="5"/>
        <v>#VALUE!</v>
      </c>
      <c r="O51" t="e">
        <f t="shared" si="6"/>
        <v>#VALUE!</v>
      </c>
      <c r="P51" t="e">
        <f t="shared" si="7"/>
        <v>#VALUE!</v>
      </c>
      <c r="Q51" t="e">
        <f t="shared" si="8"/>
        <v>#VALUE!</v>
      </c>
      <c r="R51" t="e">
        <f t="shared" si="9"/>
        <v>#VALUE!</v>
      </c>
      <c r="S51" t="e">
        <f t="shared" si="10"/>
        <v>#VALUE!</v>
      </c>
      <c r="T51" t="e">
        <f t="shared" si="11"/>
        <v>#VALUE!</v>
      </c>
      <c r="U51" t="e">
        <f t="shared" si="12"/>
        <v>#VALUE!</v>
      </c>
      <c r="V51" t="e">
        <f t="shared" si="13"/>
        <v>#VALUE!</v>
      </c>
      <c r="W51" t="e">
        <f t="shared" si="14"/>
        <v>#VALUE!</v>
      </c>
      <c r="X51" t="e">
        <f t="shared" si="15"/>
        <v>#VALUE!</v>
      </c>
      <c r="Y51" t="e">
        <f t="shared" si="16"/>
        <v>#VALUE!</v>
      </c>
      <c r="Z51" t="e">
        <f t="shared" si="17"/>
        <v>#VALUE!</v>
      </c>
      <c r="AA51" t="e">
        <f t="shared" si="18"/>
        <v>#VALUE!</v>
      </c>
      <c r="AB51" t="e">
        <f t="shared" si="19"/>
        <v>#VALUE!</v>
      </c>
      <c r="AC51" t="e">
        <f t="shared" si="20"/>
        <v>#VALUE!</v>
      </c>
      <c r="AD51" t="e">
        <f t="shared" si="21"/>
        <v>#VALUE!</v>
      </c>
      <c r="AE51" t="e">
        <f t="shared" si="22"/>
        <v>#VALUE!</v>
      </c>
      <c r="AF51" t="e">
        <f t="shared" si="23"/>
        <v>#VALUE!</v>
      </c>
      <c r="AG51" t="e">
        <f t="shared" si="24"/>
        <v>#VALUE!</v>
      </c>
      <c r="AH51" t="e">
        <f t="shared" si="25"/>
        <v>#VALUE!</v>
      </c>
      <c r="AI51" t="e">
        <f t="shared" si="26"/>
        <v>#VALUE!</v>
      </c>
      <c r="AJ51" t="e">
        <f t="shared" si="27"/>
        <v>#VALUE!</v>
      </c>
      <c r="AK51" t="e">
        <f t="shared" si="28"/>
        <v>#VALUE!</v>
      </c>
      <c r="AL51" t="e">
        <f t="shared" si="29"/>
        <v>#VALUE!</v>
      </c>
      <c r="AM51" t="e">
        <f t="shared" si="30"/>
        <v>#VALUE!</v>
      </c>
      <c r="AN51" t="e">
        <f t="shared" si="31"/>
        <v>#VALUE!</v>
      </c>
      <c r="AO51" t="e">
        <f t="shared" si="32"/>
        <v>#VALUE!</v>
      </c>
      <c r="AP51" t="e">
        <f t="shared" si="33"/>
        <v>#VALUE!</v>
      </c>
      <c r="AQ51" t="e">
        <f t="shared" si="34"/>
        <v>#VALUE!</v>
      </c>
      <c r="AR51" t="e">
        <f t="shared" si="35"/>
        <v>#VALUE!</v>
      </c>
      <c r="AS51" t="e">
        <f t="shared" si="36"/>
        <v>#VALUE!</v>
      </c>
      <c r="AT51" t="e">
        <f t="shared" si="37"/>
        <v>#VALUE!</v>
      </c>
      <c r="AU51" t="e">
        <f t="shared" si="38"/>
        <v>#VALUE!</v>
      </c>
      <c r="AV51" t="e">
        <f t="shared" si="39"/>
        <v>#VALUE!</v>
      </c>
      <c r="AW51" t="e">
        <f t="shared" si="40"/>
        <v>#VALUE!</v>
      </c>
      <c r="AX51" t="e">
        <f t="shared" si="41"/>
        <v>#VALUE!</v>
      </c>
      <c r="AY51" t="e">
        <f t="shared" si="42"/>
        <v>#VALUE!</v>
      </c>
      <c r="AZ51" t="e">
        <f t="shared" si="43"/>
        <v>#VALUE!</v>
      </c>
      <c r="BA51" t="e">
        <f t="shared" si="44"/>
        <v>#VALUE!</v>
      </c>
      <c r="BB51" t="e">
        <f t="shared" si="45"/>
        <v>#VALUE!</v>
      </c>
      <c r="BC51" t="e">
        <f t="shared" si="46"/>
        <v>#VALUE!</v>
      </c>
      <c r="BD51" t="e">
        <f t="shared" si="47"/>
        <v>#VALUE!</v>
      </c>
      <c r="BE51" t="e">
        <f t="shared" si="48"/>
        <v>#VALUE!</v>
      </c>
      <c r="BF51" t="e">
        <f t="shared" si="49"/>
        <v>#VALUE!</v>
      </c>
      <c r="BG51" t="e">
        <f t="shared" si="50"/>
        <v>#VALUE!</v>
      </c>
      <c r="BH51" t="e">
        <f t="shared" si="51"/>
        <v>#VALUE!</v>
      </c>
      <c r="BI51" t="e">
        <f t="shared" si="52"/>
        <v>#VALUE!</v>
      </c>
      <c r="BJ51" t="e">
        <f t="shared" si="53"/>
        <v>#VALUE!</v>
      </c>
      <c r="BK51" t="e">
        <f t="shared" si="54"/>
        <v>#VALUE!</v>
      </c>
      <c r="BL51" t="e">
        <f t="shared" si="55"/>
        <v>#VALUE!</v>
      </c>
      <c r="BM51" t="e">
        <f t="shared" si="56"/>
        <v>#VALUE!</v>
      </c>
      <c r="BN51" t="e">
        <f t="shared" si="57"/>
        <v>#VALUE!</v>
      </c>
      <c r="BO51" t="e">
        <f t="shared" si="58"/>
        <v>#VALUE!</v>
      </c>
      <c r="BP51" t="e">
        <f t="shared" si="59"/>
        <v>#VALUE!</v>
      </c>
      <c r="BQ51" t="e">
        <f t="shared" si="60"/>
        <v>#VALUE!</v>
      </c>
      <c r="BR51" t="e">
        <f t="shared" si="61"/>
        <v>#VALUE!</v>
      </c>
      <c r="BS51" t="e">
        <f t="shared" si="62"/>
        <v>#VALUE!</v>
      </c>
      <c r="BT51" t="e">
        <f t="shared" si="63"/>
        <v>#VALUE!</v>
      </c>
      <c r="BU51" t="e">
        <f t="shared" si="64"/>
        <v>#VALUE!</v>
      </c>
      <c r="BV51" t="e">
        <f t="shared" si="65"/>
        <v>#VALUE!</v>
      </c>
      <c r="BW51" t="e">
        <f t="shared" si="66"/>
        <v>#VALUE!</v>
      </c>
      <c r="BX51" t="e">
        <f t="shared" si="67"/>
        <v>#VALUE!</v>
      </c>
      <c r="BY51" t="e">
        <f t="shared" si="68"/>
        <v>#VALUE!</v>
      </c>
      <c r="BZ51" t="e">
        <f t="shared" si="69"/>
        <v>#VALUE!</v>
      </c>
      <c r="CA51" t="e">
        <f t="shared" si="70"/>
        <v>#VALUE!</v>
      </c>
      <c r="CB51" t="e">
        <f t="shared" si="71"/>
        <v>#VALUE!</v>
      </c>
      <c r="CC51" t="e">
        <f t="shared" si="72"/>
        <v>#VALUE!</v>
      </c>
      <c r="CD51" t="e">
        <f t="shared" si="73"/>
        <v>#VALUE!</v>
      </c>
      <c r="CE51" t="e">
        <f t="shared" si="74"/>
        <v>#VALUE!</v>
      </c>
      <c r="CF51" t="e">
        <f t="shared" si="75"/>
        <v>#VALUE!</v>
      </c>
      <c r="CG51" t="e">
        <f t="shared" si="76"/>
        <v>#VALUE!</v>
      </c>
      <c r="CH51" t="e">
        <f t="shared" si="77"/>
        <v>#VALUE!</v>
      </c>
      <c r="CI51" t="e">
        <f t="shared" si="78"/>
        <v>#VALUE!</v>
      </c>
      <c r="CJ51" t="e">
        <f t="shared" si="79"/>
        <v>#VALUE!</v>
      </c>
      <c r="CK51" t="e">
        <f t="shared" si="80"/>
        <v>#VALUE!</v>
      </c>
      <c r="CL51" t="e">
        <f t="shared" si="81"/>
        <v>#VALUE!</v>
      </c>
      <c r="CM51" t="e">
        <f t="shared" si="82"/>
        <v>#VALUE!</v>
      </c>
      <c r="CN51" t="e">
        <f t="shared" si="83"/>
        <v>#VALUE!</v>
      </c>
      <c r="CO51" t="e">
        <f t="shared" si="84"/>
        <v>#VALUE!</v>
      </c>
      <c r="CP51" t="e">
        <f t="shared" si="85"/>
        <v>#VALUE!</v>
      </c>
      <c r="CQ51" t="e">
        <f t="shared" si="86"/>
        <v>#VALUE!</v>
      </c>
      <c r="CR51" t="e">
        <f t="shared" si="87"/>
        <v>#VALUE!</v>
      </c>
      <c r="CS51" t="e">
        <f t="shared" si="88"/>
        <v>#VALUE!</v>
      </c>
      <c r="CT51" t="e">
        <f t="shared" si="89"/>
        <v>#VALUE!</v>
      </c>
      <c r="CU51" t="e">
        <f t="shared" si="90"/>
        <v>#VALUE!</v>
      </c>
      <c r="CV51" t="e">
        <f t="shared" si="91"/>
        <v>#VALUE!</v>
      </c>
      <c r="CW51" t="e">
        <f t="shared" si="91"/>
        <v>#VALUE!</v>
      </c>
      <c r="CX51" t="e">
        <f t="shared" si="91"/>
        <v>#VALUE!</v>
      </c>
      <c r="CY51" t="e">
        <f t="shared" si="91"/>
        <v>#VALUE!</v>
      </c>
      <c r="CZ51" t="e">
        <f t="shared" si="93"/>
        <v>#VALUE!</v>
      </c>
      <c r="DA51" t="e">
        <f t="shared" si="93"/>
        <v>#VALUE!</v>
      </c>
    </row>
    <row r="52" spans="8:105" x14ac:dyDescent="0.35">
      <c r="I52" s="12">
        <f ca="1">'Required Capacity (Hide)'!E52</f>
        <v>44533</v>
      </c>
      <c r="J52" t="e">
        <f t="shared" si="1"/>
        <v>#VALUE!</v>
      </c>
      <c r="K52" t="e">
        <f t="shared" si="2"/>
        <v>#VALUE!</v>
      </c>
      <c r="L52" t="e">
        <f t="shared" si="3"/>
        <v>#VALUE!</v>
      </c>
      <c r="M52" t="e">
        <f t="shared" si="4"/>
        <v>#VALUE!</v>
      </c>
      <c r="N52" t="e">
        <f t="shared" si="5"/>
        <v>#VALUE!</v>
      </c>
      <c r="O52" t="e">
        <f t="shared" si="6"/>
        <v>#VALUE!</v>
      </c>
      <c r="P52" t="e">
        <f t="shared" si="7"/>
        <v>#VALUE!</v>
      </c>
      <c r="Q52" t="e">
        <f t="shared" si="8"/>
        <v>#VALUE!</v>
      </c>
      <c r="R52" t="e">
        <f t="shared" si="9"/>
        <v>#VALUE!</v>
      </c>
      <c r="S52" t="e">
        <f t="shared" si="10"/>
        <v>#VALUE!</v>
      </c>
      <c r="T52" t="e">
        <f t="shared" si="11"/>
        <v>#VALUE!</v>
      </c>
      <c r="U52" t="e">
        <f t="shared" si="12"/>
        <v>#VALUE!</v>
      </c>
      <c r="V52" t="e">
        <f t="shared" si="13"/>
        <v>#VALUE!</v>
      </c>
      <c r="W52" t="e">
        <f t="shared" si="14"/>
        <v>#VALUE!</v>
      </c>
      <c r="X52" t="e">
        <f t="shared" si="15"/>
        <v>#VALUE!</v>
      </c>
      <c r="Y52" t="e">
        <f t="shared" si="16"/>
        <v>#VALUE!</v>
      </c>
      <c r="Z52" t="e">
        <f t="shared" si="17"/>
        <v>#VALUE!</v>
      </c>
      <c r="AA52" t="e">
        <f t="shared" si="18"/>
        <v>#VALUE!</v>
      </c>
      <c r="AB52" t="e">
        <f t="shared" si="19"/>
        <v>#VALUE!</v>
      </c>
      <c r="AC52" t="e">
        <f t="shared" si="20"/>
        <v>#VALUE!</v>
      </c>
      <c r="AD52" t="e">
        <f t="shared" si="21"/>
        <v>#VALUE!</v>
      </c>
      <c r="AE52" t="e">
        <f t="shared" si="22"/>
        <v>#VALUE!</v>
      </c>
      <c r="AF52" t="e">
        <f t="shared" si="23"/>
        <v>#VALUE!</v>
      </c>
      <c r="AG52" t="e">
        <f t="shared" si="24"/>
        <v>#VALUE!</v>
      </c>
      <c r="AH52" t="e">
        <f t="shared" si="25"/>
        <v>#VALUE!</v>
      </c>
      <c r="AI52" t="e">
        <f t="shared" si="26"/>
        <v>#VALUE!</v>
      </c>
      <c r="AJ52" t="e">
        <f t="shared" si="27"/>
        <v>#VALUE!</v>
      </c>
      <c r="AK52" t="e">
        <f t="shared" si="28"/>
        <v>#VALUE!</v>
      </c>
      <c r="AL52" t="e">
        <f t="shared" si="29"/>
        <v>#VALUE!</v>
      </c>
      <c r="AM52" t="e">
        <f t="shared" si="30"/>
        <v>#VALUE!</v>
      </c>
      <c r="AN52" t="e">
        <f t="shared" si="31"/>
        <v>#VALUE!</v>
      </c>
      <c r="AO52" t="e">
        <f t="shared" si="32"/>
        <v>#VALUE!</v>
      </c>
      <c r="AP52" t="e">
        <f t="shared" si="33"/>
        <v>#VALUE!</v>
      </c>
      <c r="AQ52" t="e">
        <f t="shared" si="34"/>
        <v>#VALUE!</v>
      </c>
      <c r="AR52" t="e">
        <f t="shared" si="35"/>
        <v>#VALUE!</v>
      </c>
      <c r="AS52" t="e">
        <f t="shared" si="36"/>
        <v>#VALUE!</v>
      </c>
      <c r="AT52" t="e">
        <f t="shared" si="37"/>
        <v>#VALUE!</v>
      </c>
      <c r="AU52" t="e">
        <f t="shared" si="38"/>
        <v>#VALUE!</v>
      </c>
      <c r="AV52" t="e">
        <f t="shared" si="39"/>
        <v>#VALUE!</v>
      </c>
      <c r="AW52" t="e">
        <f t="shared" si="40"/>
        <v>#VALUE!</v>
      </c>
      <c r="AX52" t="e">
        <f t="shared" si="41"/>
        <v>#VALUE!</v>
      </c>
      <c r="AY52" t="e">
        <f t="shared" si="42"/>
        <v>#VALUE!</v>
      </c>
      <c r="AZ52" t="e">
        <f t="shared" si="43"/>
        <v>#VALUE!</v>
      </c>
      <c r="BA52" t="e">
        <f t="shared" si="44"/>
        <v>#VALUE!</v>
      </c>
      <c r="BB52" t="e">
        <f t="shared" si="45"/>
        <v>#VALUE!</v>
      </c>
      <c r="BC52" t="e">
        <f t="shared" si="46"/>
        <v>#VALUE!</v>
      </c>
      <c r="BD52" t="e">
        <f t="shared" si="47"/>
        <v>#VALUE!</v>
      </c>
      <c r="BE52" t="e">
        <f t="shared" si="48"/>
        <v>#VALUE!</v>
      </c>
      <c r="BF52" t="e">
        <f t="shared" si="49"/>
        <v>#VALUE!</v>
      </c>
      <c r="BG52" t="e">
        <f t="shared" si="50"/>
        <v>#VALUE!</v>
      </c>
      <c r="BH52" t="e">
        <f t="shared" si="51"/>
        <v>#VALUE!</v>
      </c>
      <c r="BI52" t="e">
        <f t="shared" si="52"/>
        <v>#VALUE!</v>
      </c>
      <c r="BJ52" t="e">
        <f t="shared" si="53"/>
        <v>#VALUE!</v>
      </c>
      <c r="BK52" t="e">
        <f t="shared" si="54"/>
        <v>#VALUE!</v>
      </c>
      <c r="BL52" t="e">
        <f t="shared" si="55"/>
        <v>#VALUE!</v>
      </c>
      <c r="BM52" t="e">
        <f t="shared" si="56"/>
        <v>#VALUE!</v>
      </c>
      <c r="BN52" t="e">
        <f t="shared" si="57"/>
        <v>#VALUE!</v>
      </c>
      <c r="BO52" t="e">
        <f t="shared" si="58"/>
        <v>#VALUE!</v>
      </c>
      <c r="BP52" t="e">
        <f t="shared" si="59"/>
        <v>#VALUE!</v>
      </c>
      <c r="BQ52" t="e">
        <f t="shared" si="60"/>
        <v>#VALUE!</v>
      </c>
      <c r="BR52" t="e">
        <f t="shared" si="61"/>
        <v>#VALUE!</v>
      </c>
      <c r="BS52" t="e">
        <f t="shared" si="62"/>
        <v>#VALUE!</v>
      </c>
      <c r="BT52" t="e">
        <f t="shared" si="63"/>
        <v>#VALUE!</v>
      </c>
      <c r="BU52" t="e">
        <f t="shared" si="64"/>
        <v>#VALUE!</v>
      </c>
      <c r="BV52" t="e">
        <f t="shared" si="65"/>
        <v>#VALUE!</v>
      </c>
      <c r="BW52" t="e">
        <f t="shared" si="66"/>
        <v>#VALUE!</v>
      </c>
      <c r="BX52" t="e">
        <f t="shared" si="67"/>
        <v>#VALUE!</v>
      </c>
      <c r="BY52" t="e">
        <f t="shared" si="68"/>
        <v>#VALUE!</v>
      </c>
      <c r="BZ52" t="e">
        <f t="shared" si="69"/>
        <v>#VALUE!</v>
      </c>
      <c r="CA52" t="e">
        <f t="shared" si="70"/>
        <v>#VALUE!</v>
      </c>
      <c r="CB52" t="e">
        <f t="shared" si="71"/>
        <v>#VALUE!</v>
      </c>
      <c r="CC52" t="e">
        <f t="shared" si="72"/>
        <v>#VALUE!</v>
      </c>
      <c r="CD52" t="e">
        <f t="shared" si="73"/>
        <v>#VALUE!</v>
      </c>
      <c r="CE52" t="e">
        <f t="shared" si="74"/>
        <v>#VALUE!</v>
      </c>
      <c r="CF52" t="e">
        <f t="shared" si="75"/>
        <v>#VALUE!</v>
      </c>
      <c r="CG52" t="e">
        <f t="shared" si="76"/>
        <v>#VALUE!</v>
      </c>
      <c r="CH52" t="e">
        <f t="shared" si="77"/>
        <v>#VALUE!</v>
      </c>
      <c r="CI52" t="e">
        <f t="shared" si="78"/>
        <v>#VALUE!</v>
      </c>
      <c r="CJ52" t="e">
        <f t="shared" si="79"/>
        <v>#VALUE!</v>
      </c>
      <c r="CK52" t="e">
        <f t="shared" si="80"/>
        <v>#VALUE!</v>
      </c>
      <c r="CL52" t="e">
        <f t="shared" si="81"/>
        <v>#VALUE!</v>
      </c>
      <c r="CM52" t="e">
        <f t="shared" si="82"/>
        <v>#VALUE!</v>
      </c>
      <c r="CN52" t="e">
        <f t="shared" si="83"/>
        <v>#VALUE!</v>
      </c>
      <c r="CO52" t="e">
        <f t="shared" si="84"/>
        <v>#VALUE!</v>
      </c>
      <c r="CP52" t="e">
        <f t="shared" si="85"/>
        <v>#VALUE!</v>
      </c>
      <c r="CQ52" t="e">
        <f t="shared" si="86"/>
        <v>#VALUE!</v>
      </c>
      <c r="CR52" t="e">
        <f t="shared" si="87"/>
        <v>#VALUE!</v>
      </c>
      <c r="CS52" t="e">
        <f t="shared" si="88"/>
        <v>#VALUE!</v>
      </c>
      <c r="CT52" t="e">
        <f t="shared" si="89"/>
        <v>#VALUE!</v>
      </c>
      <c r="CU52" t="e">
        <f t="shared" si="90"/>
        <v>#VALUE!</v>
      </c>
      <c r="CV52" t="e">
        <f t="shared" si="91"/>
        <v>#VALUE!</v>
      </c>
      <c r="CW52" t="e">
        <f t="shared" si="91"/>
        <v>#VALUE!</v>
      </c>
      <c r="CX52" t="e">
        <f t="shared" si="91"/>
        <v>#VALUE!</v>
      </c>
      <c r="CY52" t="e">
        <f t="shared" si="91"/>
        <v>#VALUE!</v>
      </c>
      <c r="CZ52" t="e">
        <f t="shared" si="93"/>
        <v>#VALUE!</v>
      </c>
      <c r="DA52" t="e">
        <f t="shared" si="93"/>
        <v>#VALUE!</v>
      </c>
    </row>
    <row r="53" spans="8:105" x14ac:dyDescent="0.35">
      <c r="I53" s="12">
        <f ca="1">'Required Capacity (Hide)'!E53</f>
        <v>44540</v>
      </c>
      <c r="J53" t="e">
        <f t="shared" si="1"/>
        <v>#VALUE!</v>
      </c>
      <c r="K53" t="e">
        <f t="shared" si="2"/>
        <v>#VALUE!</v>
      </c>
      <c r="L53" t="e">
        <f t="shared" si="3"/>
        <v>#VALUE!</v>
      </c>
      <c r="M53" t="e">
        <f t="shared" si="4"/>
        <v>#VALUE!</v>
      </c>
      <c r="N53" t="e">
        <f t="shared" si="5"/>
        <v>#VALUE!</v>
      </c>
      <c r="O53" t="e">
        <f t="shared" si="6"/>
        <v>#VALUE!</v>
      </c>
      <c r="P53" t="e">
        <f t="shared" si="7"/>
        <v>#VALUE!</v>
      </c>
      <c r="Q53" t="e">
        <f t="shared" si="8"/>
        <v>#VALUE!</v>
      </c>
      <c r="R53" t="e">
        <f t="shared" si="9"/>
        <v>#VALUE!</v>
      </c>
      <c r="S53" t="e">
        <f t="shared" si="10"/>
        <v>#VALUE!</v>
      </c>
      <c r="T53" t="e">
        <f t="shared" si="11"/>
        <v>#VALUE!</v>
      </c>
      <c r="U53" t="e">
        <f t="shared" si="12"/>
        <v>#VALUE!</v>
      </c>
      <c r="V53" t="e">
        <f t="shared" si="13"/>
        <v>#VALUE!</v>
      </c>
      <c r="W53" t="e">
        <f t="shared" si="14"/>
        <v>#VALUE!</v>
      </c>
      <c r="X53" t="e">
        <f t="shared" si="15"/>
        <v>#VALUE!</v>
      </c>
      <c r="Y53" t="e">
        <f t="shared" si="16"/>
        <v>#VALUE!</v>
      </c>
      <c r="Z53" t="e">
        <f t="shared" si="17"/>
        <v>#VALUE!</v>
      </c>
      <c r="AA53" t="e">
        <f t="shared" si="18"/>
        <v>#VALUE!</v>
      </c>
      <c r="AB53" t="e">
        <f t="shared" si="19"/>
        <v>#VALUE!</v>
      </c>
      <c r="AC53" t="e">
        <f t="shared" si="20"/>
        <v>#VALUE!</v>
      </c>
      <c r="AD53" t="e">
        <f t="shared" si="21"/>
        <v>#VALUE!</v>
      </c>
      <c r="AE53" t="e">
        <f t="shared" si="22"/>
        <v>#VALUE!</v>
      </c>
      <c r="AF53" t="e">
        <f t="shared" si="23"/>
        <v>#VALUE!</v>
      </c>
      <c r="AG53" t="e">
        <f t="shared" si="24"/>
        <v>#VALUE!</v>
      </c>
      <c r="AH53" t="e">
        <f t="shared" si="25"/>
        <v>#VALUE!</v>
      </c>
      <c r="AI53" t="e">
        <f t="shared" si="26"/>
        <v>#VALUE!</v>
      </c>
      <c r="AJ53" t="e">
        <f t="shared" si="27"/>
        <v>#VALUE!</v>
      </c>
      <c r="AK53" t="e">
        <f t="shared" si="28"/>
        <v>#VALUE!</v>
      </c>
      <c r="AL53" t="e">
        <f t="shared" si="29"/>
        <v>#VALUE!</v>
      </c>
      <c r="AM53" t="e">
        <f t="shared" si="30"/>
        <v>#VALUE!</v>
      </c>
      <c r="AN53" t="e">
        <f t="shared" si="31"/>
        <v>#VALUE!</v>
      </c>
      <c r="AO53" t="e">
        <f t="shared" si="32"/>
        <v>#VALUE!</v>
      </c>
      <c r="AP53" t="e">
        <f t="shared" si="33"/>
        <v>#VALUE!</v>
      </c>
      <c r="AQ53" t="e">
        <f t="shared" si="34"/>
        <v>#VALUE!</v>
      </c>
      <c r="AR53" t="e">
        <f t="shared" si="35"/>
        <v>#VALUE!</v>
      </c>
      <c r="AS53" t="e">
        <f t="shared" si="36"/>
        <v>#VALUE!</v>
      </c>
      <c r="AT53" t="e">
        <f t="shared" si="37"/>
        <v>#VALUE!</v>
      </c>
      <c r="AU53" t="e">
        <f t="shared" si="38"/>
        <v>#VALUE!</v>
      </c>
      <c r="AV53" t="e">
        <f t="shared" si="39"/>
        <v>#VALUE!</v>
      </c>
      <c r="AW53" t="e">
        <f t="shared" si="40"/>
        <v>#VALUE!</v>
      </c>
      <c r="AX53" t="e">
        <f t="shared" si="41"/>
        <v>#VALUE!</v>
      </c>
      <c r="AY53" t="e">
        <f t="shared" si="42"/>
        <v>#VALUE!</v>
      </c>
      <c r="AZ53" t="e">
        <f t="shared" si="43"/>
        <v>#VALUE!</v>
      </c>
      <c r="BA53" t="e">
        <f t="shared" si="44"/>
        <v>#VALUE!</v>
      </c>
      <c r="BB53" t="e">
        <f t="shared" si="45"/>
        <v>#VALUE!</v>
      </c>
      <c r="BC53" t="e">
        <f t="shared" si="46"/>
        <v>#VALUE!</v>
      </c>
      <c r="BD53" t="e">
        <f t="shared" si="47"/>
        <v>#VALUE!</v>
      </c>
      <c r="BE53" t="e">
        <f t="shared" si="48"/>
        <v>#VALUE!</v>
      </c>
      <c r="BF53" t="e">
        <f t="shared" si="49"/>
        <v>#VALUE!</v>
      </c>
      <c r="BG53" t="e">
        <f t="shared" si="50"/>
        <v>#VALUE!</v>
      </c>
      <c r="BH53" t="e">
        <f t="shared" si="51"/>
        <v>#VALUE!</v>
      </c>
      <c r="BI53" t="e">
        <f t="shared" si="52"/>
        <v>#VALUE!</v>
      </c>
      <c r="BJ53" t="e">
        <f t="shared" si="53"/>
        <v>#VALUE!</v>
      </c>
      <c r="BK53" t="e">
        <f t="shared" si="54"/>
        <v>#VALUE!</v>
      </c>
      <c r="BL53" t="e">
        <f t="shared" si="55"/>
        <v>#VALUE!</v>
      </c>
      <c r="BM53" t="e">
        <f t="shared" si="56"/>
        <v>#VALUE!</v>
      </c>
      <c r="BN53" t="e">
        <f t="shared" si="57"/>
        <v>#VALUE!</v>
      </c>
      <c r="BO53" t="e">
        <f t="shared" si="58"/>
        <v>#VALUE!</v>
      </c>
      <c r="BP53" t="e">
        <f t="shared" si="59"/>
        <v>#VALUE!</v>
      </c>
      <c r="BQ53" t="e">
        <f t="shared" si="60"/>
        <v>#VALUE!</v>
      </c>
      <c r="BR53" t="e">
        <f t="shared" si="61"/>
        <v>#VALUE!</v>
      </c>
      <c r="BS53" t="e">
        <f t="shared" si="62"/>
        <v>#VALUE!</v>
      </c>
      <c r="BT53" t="e">
        <f t="shared" si="63"/>
        <v>#VALUE!</v>
      </c>
      <c r="BU53" t="e">
        <f t="shared" si="64"/>
        <v>#VALUE!</v>
      </c>
      <c r="BV53" t="e">
        <f t="shared" si="65"/>
        <v>#VALUE!</v>
      </c>
      <c r="BW53" t="e">
        <f t="shared" si="66"/>
        <v>#VALUE!</v>
      </c>
      <c r="BX53" t="e">
        <f t="shared" si="67"/>
        <v>#VALUE!</v>
      </c>
      <c r="BY53" t="e">
        <f t="shared" si="68"/>
        <v>#VALUE!</v>
      </c>
      <c r="BZ53" t="e">
        <f t="shared" si="69"/>
        <v>#VALUE!</v>
      </c>
      <c r="CA53" t="e">
        <f t="shared" si="70"/>
        <v>#VALUE!</v>
      </c>
      <c r="CB53" t="e">
        <f t="shared" si="71"/>
        <v>#VALUE!</v>
      </c>
      <c r="CC53" t="e">
        <f t="shared" si="72"/>
        <v>#VALUE!</v>
      </c>
      <c r="CD53" t="e">
        <f t="shared" si="73"/>
        <v>#VALUE!</v>
      </c>
      <c r="CE53" t="e">
        <f t="shared" si="74"/>
        <v>#VALUE!</v>
      </c>
      <c r="CF53" t="e">
        <f t="shared" si="75"/>
        <v>#VALUE!</v>
      </c>
      <c r="CG53" t="e">
        <f t="shared" si="76"/>
        <v>#VALUE!</v>
      </c>
      <c r="CH53" t="e">
        <f t="shared" si="77"/>
        <v>#VALUE!</v>
      </c>
      <c r="CI53" t="e">
        <f t="shared" si="78"/>
        <v>#VALUE!</v>
      </c>
      <c r="CJ53" t="e">
        <f t="shared" si="79"/>
        <v>#VALUE!</v>
      </c>
      <c r="CK53" t="e">
        <f t="shared" si="80"/>
        <v>#VALUE!</v>
      </c>
      <c r="CL53" t="e">
        <f t="shared" si="81"/>
        <v>#VALUE!</v>
      </c>
      <c r="CM53" t="e">
        <f t="shared" si="82"/>
        <v>#VALUE!</v>
      </c>
      <c r="CN53" t="e">
        <f t="shared" si="83"/>
        <v>#VALUE!</v>
      </c>
      <c r="CO53" t="e">
        <f t="shared" si="84"/>
        <v>#VALUE!</v>
      </c>
      <c r="CP53" t="e">
        <f t="shared" si="85"/>
        <v>#VALUE!</v>
      </c>
      <c r="CQ53" t="e">
        <f t="shared" si="86"/>
        <v>#VALUE!</v>
      </c>
      <c r="CR53" t="e">
        <f t="shared" si="87"/>
        <v>#VALUE!</v>
      </c>
      <c r="CS53" t="e">
        <f t="shared" si="88"/>
        <v>#VALUE!</v>
      </c>
      <c r="CT53" t="e">
        <f t="shared" si="89"/>
        <v>#VALUE!</v>
      </c>
      <c r="CU53" t="e">
        <f t="shared" si="90"/>
        <v>#VALUE!</v>
      </c>
      <c r="CV53" t="e">
        <f t="shared" si="91"/>
        <v>#VALUE!</v>
      </c>
      <c r="CW53" t="e">
        <f t="shared" si="91"/>
        <v>#VALUE!</v>
      </c>
      <c r="CX53" t="e">
        <f t="shared" si="91"/>
        <v>#VALUE!</v>
      </c>
      <c r="CY53" t="e">
        <f t="shared" si="91"/>
        <v>#VALUE!</v>
      </c>
      <c r="CZ53" t="e">
        <f t="shared" si="93"/>
        <v>#VALUE!</v>
      </c>
      <c r="DA53" t="e">
        <f t="shared" si="93"/>
        <v>#VALUE!</v>
      </c>
    </row>
    <row r="54" spans="8:105" x14ac:dyDescent="0.35">
      <c r="I54" s="12">
        <f ca="1">'Required Capacity (Hide)'!E54</f>
        <v>44547</v>
      </c>
      <c r="J54" t="e">
        <f t="shared" si="1"/>
        <v>#VALUE!</v>
      </c>
      <c r="K54" t="e">
        <f t="shared" si="2"/>
        <v>#VALUE!</v>
      </c>
      <c r="L54" t="e">
        <f t="shared" si="3"/>
        <v>#VALUE!</v>
      </c>
      <c r="M54" t="e">
        <f t="shared" si="4"/>
        <v>#VALUE!</v>
      </c>
      <c r="N54" t="e">
        <f t="shared" si="5"/>
        <v>#VALUE!</v>
      </c>
      <c r="O54" t="e">
        <f t="shared" si="6"/>
        <v>#VALUE!</v>
      </c>
      <c r="P54" t="e">
        <f t="shared" si="7"/>
        <v>#VALUE!</v>
      </c>
      <c r="Q54" t="e">
        <f t="shared" si="8"/>
        <v>#VALUE!</v>
      </c>
      <c r="R54" t="e">
        <f t="shared" si="9"/>
        <v>#VALUE!</v>
      </c>
      <c r="S54" t="e">
        <f t="shared" si="10"/>
        <v>#VALUE!</v>
      </c>
      <c r="T54" t="e">
        <f t="shared" si="11"/>
        <v>#VALUE!</v>
      </c>
      <c r="U54" t="e">
        <f t="shared" si="12"/>
        <v>#VALUE!</v>
      </c>
      <c r="V54" t="e">
        <f t="shared" si="13"/>
        <v>#VALUE!</v>
      </c>
      <c r="W54" t="e">
        <f t="shared" si="14"/>
        <v>#VALUE!</v>
      </c>
      <c r="X54" t="e">
        <f t="shared" si="15"/>
        <v>#VALUE!</v>
      </c>
      <c r="Y54" t="e">
        <f t="shared" si="16"/>
        <v>#VALUE!</v>
      </c>
      <c r="Z54" t="e">
        <f t="shared" si="17"/>
        <v>#VALUE!</v>
      </c>
      <c r="AA54" t="e">
        <f t="shared" si="18"/>
        <v>#VALUE!</v>
      </c>
      <c r="AB54" t="e">
        <f t="shared" si="19"/>
        <v>#VALUE!</v>
      </c>
      <c r="AC54" t="e">
        <f t="shared" si="20"/>
        <v>#VALUE!</v>
      </c>
      <c r="AD54" t="e">
        <f t="shared" si="21"/>
        <v>#VALUE!</v>
      </c>
      <c r="AE54" t="e">
        <f t="shared" si="22"/>
        <v>#VALUE!</v>
      </c>
      <c r="AF54" t="e">
        <f t="shared" si="23"/>
        <v>#VALUE!</v>
      </c>
      <c r="AG54" t="e">
        <f t="shared" si="24"/>
        <v>#VALUE!</v>
      </c>
      <c r="AH54" t="e">
        <f t="shared" si="25"/>
        <v>#VALUE!</v>
      </c>
      <c r="AI54" t="e">
        <f t="shared" si="26"/>
        <v>#VALUE!</v>
      </c>
      <c r="AJ54" t="e">
        <f t="shared" si="27"/>
        <v>#VALUE!</v>
      </c>
      <c r="AK54" t="e">
        <f t="shared" si="28"/>
        <v>#VALUE!</v>
      </c>
      <c r="AL54" t="e">
        <f t="shared" si="29"/>
        <v>#VALUE!</v>
      </c>
      <c r="AM54" t="e">
        <f t="shared" si="30"/>
        <v>#VALUE!</v>
      </c>
      <c r="AN54" t="e">
        <f t="shared" si="31"/>
        <v>#VALUE!</v>
      </c>
      <c r="AO54" t="e">
        <f t="shared" si="32"/>
        <v>#VALUE!</v>
      </c>
      <c r="AP54" t="e">
        <f t="shared" si="33"/>
        <v>#VALUE!</v>
      </c>
      <c r="AQ54" t="e">
        <f t="shared" si="34"/>
        <v>#VALUE!</v>
      </c>
      <c r="AR54" t="e">
        <f t="shared" si="35"/>
        <v>#VALUE!</v>
      </c>
      <c r="AS54" t="e">
        <f t="shared" si="36"/>
        <v>#VALUE!</v>
      </c>
      <c r="AT54" t="e">
        <f t="shared" si="37"/>
        <v>#VALUE!</v>
      </c>
      <c r="AU54" t="e">
        <f t="shared" si="38"/>
        <v>#VALUE!</v>
      </c>
      <c r="AV54" t="e">
        <f t="shared" si="39"/>
        <v>#VALUE!</v>
      </c>
      <c r="AW54" t="e">
        <f t="shared" si="40"/>
        <v>#VALUE!</v>
      </c>
      <c r="AX54" t="e">
        <f t="shared" si="41"/>
        <v>#VALUE!</v>
      </c>
      <c r="AY54" t="e">
        <f t="shared" si="42"/>
        <v>#VALUE!</v>
      </c>
      <c r="AZ54" t="e">
        <f t="shared" si="43"/>
        <v>#VALUE!</v>
      </c>
      <c r="BA54" t="e">
        <f t="shared" si="44"/>
        <v>#VALUE!</v>
      </c>
      <c r="BB54" t="e">
        <f t="shared" si="45"/>
        <v>#VALUE!</v>
      </c>
      <c r="BC54" t="e">
        <f t="shared" si="46"/>
        <v>#VALUE!</v>
      </c>
      <c r="BD54" t="e">
        <f t="shared" si="47"/>
        <v>#VALUE!</v>
      </c>
      <c r="BE54" t="e">
        <f t="shared" si="48"/>
        <v>#VALUE!</v>
      </c>
      <c r="BF54" t="e">
        <f t="shared" si="49"/>
        <v>#VALUE!</v>
      </c>
      <c r="BG54" t="e">
        <f t="shared" si="50"/>
        <v>#VALUE!</v>
      </c>
      <c r="BH54" t="e">
        <f t="shared" si="51"/>
        <v>#VALUE!</v>
      </c>
      <c r="BI54" t="e">
        <f t="shared" si="52"/>
        <v>#VALUE!</v>
      </c>
      <c r="BJ54" t="e">
        <f t="shared" si="53"/>
        <v>#VALUE!</v>
      </c>
      <c r="BK54" t="e">
        <f t="shared" si="54"/>
        <v>#VALUE!</v>
      </c>
      <c r="BL54" t="e">
        <f t="shared" si="55"/>
        <v>#VALUE!</v>
      </c>
      <c r="BM54" t="e">
        <f t="shared" si="56"/>
        <v>#VALUE!</v>
      </c>
      <c r="BN54" t="e">
        <f t="shared" si="57"/>
        <v>#VALUE!</v>
      </c>
      <c r="BO54" t="e">
        <f t="shared" si="58"/>
        <v>#VALUE!</v>
      </c>
      <c r="BP54" t="e">
        <f t="shared" si="59"/>
        <v>#VALUE!</v>
      </c>
      <c r="BQ54" t="e">
        <f t="shared" si="60"/>
        <v>#VALUE!</v>
      </c>
      <c r="BR54" t="e">
        <f t="shared" si="61"/>
        <v>#VALUE!</v>
      </c>
      <c r="BS54" t="e">
        <f t="shared" si="62"/>
        <v>#VALUE!</v>
      </c>
      <c r="BT54" t="e">
        <f t="shared" si="63"/>
        <v>#VALUE!</v>
      </c>
      <c r="BU54" t="e">
        <f t="shared" si="64"/>
        <v>#VALUE!</v>
      </c>
      <c r="BV54" t="e">
        <f t="shared" si="65"/>
        <v>#VALUE!</v>
      </c>
      <c r="BW54" t="e">
        <f t="shared" si="66"/>
        <v>#VALUE!</v>
      </c>
      <c r="BX54" t="e">
        <f t="shared" si="67"/>
        <v>#VALUE!</v>
      </c>
      <c r="BY54" t="e">
        <f t="shared" si="68"/>
        <v>#VALUE!</v>
      </c>
      <c r="BZ54" t="e">
        <f t="shared" si="69"/>
        <v>#VALUE!</v>
      </c>
      <c r="CA54" t="e">
        <f t="shared" si="70"/>
        <v>#VALUE!</v>
      </c>
      <c r="CB54" t="e">
        <f t="shared" si="71"/>
        <v>#VALUE!</v>
      </c>
      <c r="CC54" t="e">
        <f t="shared" si="72"/>
        <v>#VALUE!</v>
      </c>
      <c r="CD54" t="e">
        <f t="shared" si="73"/>
        <v>#VALUE!</v>
      </c>
      <c r="CE54" t="e">
        <f t="shared" si="74"/>
        <v>#VALUE!</v>
      </c>
      <c r="CF54" t="e">
        <f t="shared" si="75"/>
        <v>#VALUE!</v>
      </c>
      <c r="CG54" t="e">
        <f t="shared" si="76"/>
        <v>#VALUE!</v>
      </c>
      <c r="CH54" t="e">
        <f t="shared" si="77"/>
        <v>#VALUE!</v>
      </c>
      <c r="CI54" t="e">
        <f t="shared" si="78"/>
        <v>#VALUE!</v>
      </c>
      <c r="CJ54" t="e">
        <f t="shared" si="79"/>
        <v>#VALUE!</v>
      </c>
      <c r="CK54" t="e">
        <f t="shared" si="80"/>
        <v>#VALUE!</v>
      </c>
      <c r="CL54" t="e">
        <f t="shared" si="81"/>
        <v>#VALUE!</v>
      </c>
      <c r="CM54" t="e">
        <f t="shared" si="82"/>
        <v>#VALUE!</v>
      </c>
      <c r="CN54" t="e">
        <f t="shared" si="83"/>
        <v>#VALUE!</v>
      </c>
      <c r="CO54" t="e">
        <f t="shared" si="84"/>
        <v>#VALUE!</v>
      </c>
      <c r="CP54" t="e">
        <f t="shared" si="85"/>
        <v>#VALUE!</v>
      </c>
      <c r="CQ54" t="e">
        <f t="shared" si="86"/>
        <v>#VALUE!</v>
      </c>
      <c r="CR54" t="e">
        <f t="shared" si="87"/>
        <v>#VALUE!</v>
      </c>
      <c r="CS54" t="e">
        <f t="shared" si="88"/>
        <v>#VALUE!</v>
      </c>
      <c r="CT54" t="e">
        <f t="shared" si="89"/>
        <v>#VALUE!</v>
      </c>
      <c r="CU54" t="e">
        <f t="shared" si="90"/>
        <v>#VALUE!</v>
      </c>
      <c r="CV54" t="e">
        <f t="shared" si="91"/>
        <v>#VALUE!</v>
      </c>
      <c r="CW54" t="e">
        <f t="shared" si="91"/>
        <v>#VALUE!</v>
      </c>
      <c r="CX54" t="e">
        <f t="shared" si="91"/>
        <v>#VALUE!</v>
      </c>
      <c r="CY54" t="e">
        <f t="shared" si="91"/>
        <v>#VALUE!</v>
      </c>
      <c r="CZ54" t="e">
        <f t="shared" si="93"/>
        <v>#VALUE!</v>
      </c>
      <c r="DA54" t="e">
        <f t="shared" si="93"/>
        <v>#VALUE!</v>
      </c>
    </row>
    <row r="55" spans="8:105" x14ac:dyDescent="0.35">
      <c r="I55" s="12">
        <f ca="1">'Required Capacity (Hide)'!E55</f>
        <v>44554</v>
      </c>
      <c r="J55" t="e">
        <f t="shared" si="1"/>
        <v>#VALUE!</v>
      </c>
      <c r="K55" t="e">
        <f t="shared" si="2"/>
        <v>#VALUE!</v>
      </c>
      <c r="L55" t="e">
        <f t="shared" si="3"/>
        <v>#VALUE!</v>
      </c>
      <c r="M55" t="e">
        <f t="shared" si="4"/>
        <v>#VALUE!</v>
      </c>
      <c r="N55" t="e">
        <f t="shared" si="5"/>
        <v>#VALUE!</v>
      </c>
      <c r="O55" t="e">
        <f t="shared" si="6"/>
        <v>#VALUE!</v>
      </c>
      <c r="P55" t="e">
        <f t="shared" si="7"/>
        <v>#VALUE!</v>
      </c>
      <c r="Q55" t="e">
        <f t="shared" si="8"/>
        <v>#VALUE!</v>
      </c>
      <c r="R55" t="e">
        <f t="shared" si="9"/>
        <v>#VALUE!</v>
      </c>
      <c r="S55" t="e">
        <f t="shared" si="10"/>
        <v>#VALUE!</v>
      </c>
      <c r="T55" t="e">
        <f t="shared" si="11"/>
        <v>#VALUE!</v>
      </c>
      <c r="U55" t="e">
        <f t="shared" si="12"/>
        <v>#VALUE!</v>
      </c>
      <c r="V55" t="e">
        <f t="shared" si="13"/>
        <v>#VALUE!</v>
      </c>
      <c r="W55" t="e">
        <f t="shared" si="14"/>
        <v>#VALUE!</v>
      </c>
      <c r="X55" t="e">
        <f t="shared" si="15"/>
        <v>#VALUE!</v>
      </c>
      <c r="Y55" t="e">
        <f t="shared" si="16"/>
        <v>#VALUE!</v>
      </c>
      <c r="Z55" t="e">
        <f t="shared" si="17"/>
        <v>#VALUE!</v>
      </c>
      <c r="AA55" t="e">
        <f t="shared" si="18"/>
        <v>#VALUE!</v>
      </c>
      <c r="AB55" t="e">
        <f t="shared" si="19"/>
        <v>#VALUE!</v>
      </c>
      <c r="AC55" t="e">
        <f t="shared" si="20"/>
        <v>#VALUE!</v>
      </c>
      <c r="AD55" t="e">
        <f t="shared" si="21"/>
        <v>#VALUE!</v>
      </c>
      <c r="AE55" t="e">
        <f t="shared" si="22"/>
        <v>#VALUE!</v>
      </c>
      <c r="AF55" t="e">
        <f t="shared" si="23"/>
        <v>#VALUE!</v>
      </c>
      <c r="AG55" t="e">
        <f t="shared" si="24"/>
        <v>#VALUE!</v>
      </c>
      <c r="AH55" t="e">
        <f t="shared" si="25"/>
        <v>#VALUE!</v>
      </c>
      <c r="AI55" t="e">
        <f t="shared" si="26"/>
        <v>#VALUE!</v>
      </c>
      <c r="AJ55" t="e">
        <f t="shared" si="27"/>
        <v>#VALUE!</v>
      </c>
      <c r="AK55" t="e">
        <f t="shared" si="28"/>
        <v>#VALUE!</v>
      </c>
      <c r="AL55" t="e">
        <f t="shared" si="29"/>
        <v>#VALUE!</v>
      </c>
      <c r="AM55" t="e">
        <f t="shared" si="30"/>
        <v>#VALUE!</v>
      </c>
      <c r="AN55" t="e">
        <f t="shared" si="31"/>
        <v>#VALUE!</v>
      </c>
      <c r="AO55" t="e">
        <f t="shared" si="32"/>
        <v>#VALUE!</v>
      </c>
      <c r="AP55" t="e">
        <f t="shared" si="33"/>
        <v>#VALUE!</v>
      </c>
      <c r="AQ55" t="e">
        <f t="shared" si="34"/>
        <v>#VALUE!</v>
      </c>
      <c r="AR55" t="e">
        <f t="shared" si="35"/>
        <v>#VALUE!</v>
      </c>
      <c r="AS55" t="e">
        <f t="shared" si="36"/>
        <v>#VALUE!</v>
      </c>
      <c r="AT55" t="e">
        <f t="shared" si="37"/>
        <v>#VALUE!</v>
      </c>
      <c r="AU55" t="e">
        <f t="shared" si="38"/>
        <v>#VALUE!</v>
      </c>
      <c r="AV55" t="e">
        <f t="shared" si="39"/>
        <v>#VALUE!</v>
      </c>
      <c r="AW55" t="e">
        <f t="shared" si="40"/>
        <v>#VALUE!</v>
      </c>
      <c r="AX55" t="e">
        <f t="shared" si="41"/>
        <v>#VALUE!</v>
      </c>
      <c r="AY55" t="e">
        <f t="shared" si="42"/>
        <v>#VALUE!</v>
      </c>
      <c r="AZ55" t="e">
        <f t="shared" si="43"/>
        <v>#VALUE!</v>
      </c>
      <c r="BA55" t="e">
        <f t="shared" si="44"/>
        <v>#VALUE!</v>
      </c>
      <c r="BB55" t="e">
        <f t="shared" si="45"/>
        <v>#VALUE!</v>
      </c>
      <c r="BC55" t="e">
        <f t="shared" si="46"/>
        <v>#VALUE!</v>
      </c>
      <c r="BD55" t="e">
        <f t="shared" si="47"/>
        <v>#VALUE!</v>
      </c>
      <c r="BE55" t="e">
        <f t="shared" si="48"/>
        <v>#VALUE!</v>
      </c>
      <c r="BF55" t="e">
        <f t="shared" si="49"/>
        <v>#VALUE!</v>
      </c>
      <c r="BG55" t="e">
        <f t="shared" si="50"/>
        <v>#VALUE!</v>
      </c>
      <c r="BH55" t="e">
        <f t="shared" si="51"/>
        <v>#VALUE!</v>
      </c>
      <c r="BI55" t="e">
        <f t="shared" si="52"/>
        <v>#VALUE!</v>
      </c>
      <c r="BJ55" t="e">
        <f t="shared" si="53"/>
        <v>#VALUE!</v>
      </c>
      <c r="BK55" t="e">
        <f t="shared" si="54"/>
        <v>#VALUE!</v>
      </c>
      <c r="BL55" t="e">
        <f t="shared" si="55"/>
        <v>#VALUE!</v>
      </c>
      <c r="BM55" t="e">
        <f t="shared" si="56"/>
        <v>#VALUE!</v>
      </c>
      <c r="BN55" t="e">
        <f t="shared" si="57"/>
        <v>#VALUE!</v>
      </c>
      <c r="BO55" t="e">
        <f t="shared" si="58"/>
        <v>#VALUE!</v>
      </c>
      <c r="BP55" t="e">
        <f t="shared" si="59"/>
        <v>#VALUE!</v>
      </c>
      <c r="BQ55" t="e">
        <f t="shared" si="60"/>
        <v>#VALUE!</v>
      </c>
      <c r="BR55" t="e">
        <f t="shared" si="61"/>
        <v>#VALUE!</v>
      </c>
      <c r="BS55" t="e">
        <f t="shared" si="62"/>
        <v>#VALUE!</v>
      </c>
      <c r="BT55" t="e">
        <f t="shared" si="63"/>
        <v>#VALUE!</v>
      </c>
      <c r="BU55" t="e">
        <f t="shared" si="64"/>
        <v>#VALUE!</v>
      </c>
      <c r="BV55" t="e">
        <f t="shared" si="65"/>
        <v>#VALUE!</v>
      </c>
      <c r="BW55" t="e">
        <f t="shared" si="66"/>
        <v>#VALUE!</v>
      </c>
      <c r="BX55" t="e">
        <f t="shared" si="67"/>
        <v>#VALUE!</v>
      </c>
      <c r="BY55" t="e">
        <f t="shared" si="68"/>
        <v>#VALUE!</v>
      </c>
      <c r="BZ55" t="e">
        <f t="shared" si="69"/>
        <v>#VALUE!</v>
      </c>
      <c r="CA55" t="e">
        <f t="shared" si="70"/>
        <v>#VALUE!</v>
      </c>
      <c r="CB55" t="e">
        <f t="shared" si="71"/>
        <v>#VALUE!</v>
      </c>
      <c r="CC55" t="e">
        <f t="shared" si="72"/>
        <v>#VALUE!</v>
      </c>
      <c r="CD55" t="e">
        <f t="shared" si="73"/>
        <v>#VALUE!</v>
      </c>
      <c r="CE55" t="e">
        <f t="shared" si="74"/>
        <v>#VALUE!</v>
      </c>
      <c r="CF55" t="e">
        <f t="shared" si="75"/>
        <v>#VALUE!</v>
      </c>
      <c r="CG55" t="e">
        <f t="shared" si="76"/>
        <v>#VALUE!</v>
      </c>
      <c r="CH55" t="e">
        <f t="shared" si="77"/>
        <v>#VALUE!</v>
      </c>
      <c r="CI55" t="e">
        <f t="shared" si="78"/>
        <v>#VALUE!</v>
      </c>
      <c r="CJ55" t="e">
        <f t="shared" si="79"/>
        <v>#VALUE!</v>
      </c>
      <c r="CK55" t="e">
        <f t="shared" si="80"/>
        <v>#VALUE!</v>
      </c>
      <c r="CL55" t="e">
        <f t="shared" si="81"/>
        <v>#VALUE!</v>
      </c>
      <c r="CM55" t="e">
        <f t="shared" si="82"/>
        <v>#VALUE!</v>
      </c>
      <c r="CN55" t="e">
        <f t="shared" si="83"/>
        <v>#VALUE!</v>
      </c>
      <c r="CO55" t="e">
        <f t="shared" si="84"/>
        <v>#VALUE!</v>
      </c>
      <c r="CP55" t="e">
        <f t="shared" si="85"/>
        <v>#VALUE!</v>
      </c>
      <c r="CQ55" t="e">
        <f t="shared" si="86"/>
        <v>#VALUE!</v>
      </c>
      <c r="CR55" t="e">
        <f t="shared" si="87"/>
        <v>#VALUE!</v>
      </c>
      <c r="CS55" t="e">
        <f t="shared" si="88"/>
        <v>#VALUE!</v>
      </c>
      <c r="CT55" t="e">
        <f t="shared" si="89"/>
        <v>#VALUE!</v>
      </c>
      <c r="CU55" t="e">
        <f t="shared" si="90"/>
        <v>#VALUE!</v>
      </c>
      <c r="CV55" t="e">
        <f t="shared" si="91"/>
        <v>#VALUE!</v>
      </c>
      <c r="CW55" t="e">
        <f t="shared" si="91"/>
        <v>#VALUE!</v>
      </c>
      <c r="CX55" t="e">
        <f t="shared" si="91"/>
        <v>#VALUE!</v>
      </c>
      <c r="CY55" t="e">
        <f t="shared" si="91"/>
        <v>#VALUE!</v>
      </c>
      <c r="CZ55" t="e">
        <f t="shared" si="93"/>
        <v>#VALUE!</v>
      </c>
      <c r="DA55" t="e">
        <f t="shared" si="93"/>
        <v>#VALUE!</v>
      </c>
    </row>
    <row r="56" spans="8:105" ht="15" thickBot="1" x14ac:dyDescent="0.4">
      <c r="I56" s="13">
        <f ca="1">'Required Capacity (Hide)'!E56</f>
        <v>44561</v>
      </c>
      <c r="J56" t="e">
        <f t="shared" si="1"/>
        <v>#VALUE!</v>
      </c>
      <c r="K56" t="e">
        <f t="shared" si="2"/>
        <v>#VALUE!</v>
      </c>
      <c r="L56" t="e">
        <f t="shared" si="3"/>
        <v>#VALUE!</v>
      </c>
      <c r="M56" t="e">
        <f t="shared" si="4"/>
        <v>#VALUE!</v>
      </c>
      <c r="N56" t="e">
        <f t="shared" si="5"/>
        <v>#VALUE!</v>
      </c>
      <c r="O56" t="e">
        <f t="shared" si="6"/>
        <v>#VALUE!</v>
      </c>
      <c r="P56" t="e">
        <f t="shared" si="7"/>
        <v>#VALUE!</v>
      </c>
      <c r="Q56" t="e">
        <f t="shared" si="8"/>
        <v>#VALUE!</v>
      </c>
      <c r="R56" t="e">
        <f t="shared" si="9"/>
        <v>#VALUE!</v>
      </c>
      <c r="S56" t="e">
        <f t="shared" si="10"/>
        <v>#VALUE!</v>
      </c>
      <c r="T56" t="e">
        <f t="shared" si="11"/>
        <v>#VALUE!</v>
      </c>
      <c r="U56" t="e">
        <f t="shared" si="12"/>
        <v>#VALUE!</v>
      </c>
      <c r="V56" t="e">
        <f t="shared" si="13"/>
        <v>#VALUE!</v>
      </c>
      <c r="W56" t="e">
        <f t="shared" si="14"/>
        <v>#VALUE!</v>
      </c>
      <c r="X56" t="e">
        <f t="shared" si="15"/>
        <v>#VALUE!</v>
      </c>
      <c r="Y56" t="e">
        <f t="shared" si="16"/>
        <v>#VALUE!</v>
      </c>
      <c r="Z56" t="e">
        <f t="shared" si="17"/>
        <v>#VALUE!</v>
      </c>
      <c r="AA56" t="e">
        <f t="shared" si="18"/>
        <v>#VALUE!</v>
      </c>
      <c r="AB56" t="e">
        <f t="shared" si="19"/>
        <v>#VALUE!</v>
      </c>
      <c r="AC56" t="e">
        <f t="shared" si="20"/>
        <v>#VALUE!</v>
      </c>
      <c r="AD56" t="e">
        <f t="shared" si="21"/>
        <v>#VALUE!</v>
      </c>
      <c r="AE56" t="e">
        <f t="shared" si="22"/>
        <v>#VALUE!</v>
      </c>
      <c r="AF56" t="e">
        <f t="shared" si="23"/>
        <v>#VALUE!</v>
      </c>
      <c r="AG56" t="e">
        <f t="shared" si="24"/>
        <v>#VALUE!</v>
      </c>
      <c r="AH56" t="e">
        <f t="shared" si="25"/>
        <v>#VALUE!</v>
      </c>
      <c r="AI56" t="e">
        <f t="shared" si="26"/>
        <v>#VALUE!</v>
      </c>
      <c r="AJ56" t="e">
        <f t="shared" si="27"/>
        <v>#VALUE!</v>
      </c>
      <c r="AK56" t="e">
        <f t="shared" si="28"/>
        <v>#VALUE!</v>
      </c>
      <c r="AL56" t="e">
        <f t="shared" si="29"/>
        <v>#VALUE!</v>
      </c>
      <c r="AM56" t="e">
        <f t="shared" si="30"/>
        <v>#VALUE!</v>
      </c>
      <c r="AN56" t="e">
        <f t="shared" si="31"/>
        <v>#VALUE!</v>
      </c>
      <c r="AO56" t="e">
        <f t="shared" si="32"/>
        <v>#VALUE!</v>
      </c>
      <c r="AP56" t="e">
        <f t="shared" si="33"/>
        <v>#VALUE!</v>
      </c>
      <c r="AQ56" t="e">
        <f t="shared" si="34"/>
        <v>#VALUE!</v>
      </c>
      <c r="AR56" t="e">
        <f t="shared" si="35"/>
        <v>#VALUE!</v>
      </c>
      <c r="AS56" t="e">
        <f t="shared" si="36"/>
        <v>#VALUE!</v>
      </c>
      <c r="AT56" t="e">
        <f t="shared" si="37"/>
        <v>#VALUE!</v>
      </c>
      <c r="AU56" t="e">
        <f t="shared" si="38"/>
        <v>#VALUE!</v>
      </c>
      <c r="AV56" t="e">
        <f t="shared" si="39"/>
        <v>#VALUE!</v>
      </c>
      <c r="AW56" t="e">
        <f t="shared" si="40"/>
        <v>#VALUE!</v>
      </c>
      <c r="AX56" t="e">
        <f t="shared" si="41"/>
        <v>#VALUE!</v>
      </c>
      <c r="AY56" t="e">
        <f t="shared" si="42"/>
        <v>#VALUE!</v>
      </c>
      <c r="AZ56" t="e">
        <f t="shared" si="43"/>
        <v>#VALUE!</v>
      </c>
      <c r="BA56" t="e">
        <f t="shared" si="44"/>
        <v>#VALUE!</v>
      </c>
      <c r="BB56" t="e">
        <f t="shared" si="45"/>
        <v>#VALUE!</v>
      </c>
      <c r="BC56" t="e">
        <f t="shared" si="46"/>
        <v>#VALUE!</v>
      </c>
      <c r="BD56" t="e">
        <f t="shared" si="47"/>
        <v>#VALUE!</v>
      </c>
      <c r="BE56" t="e">
        <f t="shared" si="48"/>
        <v>#VALUE!</v>
      </c>
      <c r="BF56" t="e">
        <f t="shared" si="49"/>
        <v>#VALUE!</v>
      </c>
      <c r="BG56" t="e">
        <f t="shared" si="50"/>
        <v>#VALUE!</v>
      </c>
      <c r="BH56" t="e">
        <f t="shared" si="51"/>
        <v>#VALUE!</v>
      </c>
      <c r="BI56" t="e">
        <f t="shared" si="52"/>
        <v>#VALUE!</v>
      </c>
      <c r="BJ56" t="e">
        <f t="shared" si="53"/>
        <v>#VALUE!</v>
      </c>
      <c r="BK56" t="e">
        <f t="shared" si="54"/>
        <v>#VALUE!</v>
      </c>
      <c r="BL56" t="e">
        <f t="shared" si="55"/>
        <v>#VALUE!</v>
      </c>
      <c r="BM56" t="e">
        <f t="shared" si="56"/>
        <v>#VALUE!</v>
      </c>
      <c r="BN56" t="e">
        <f t="shared" si="57"/>
        <v>#VALUE!</v>
      </c>
      <c r="BO56" t="e">
        <f t="shared" si="58"/>
        <v>#VALUE!</v>
      </c>
      <c r="BP56" t="e">
        <f t="shared" si="59"/>
        <v>#VALUE!</v>
      </c>
      <c r="BQ56" t="e">
        <f t="shared" si="60"/>
        <v>#VALUE!</v>
      </c>
      <c r="BR56" t="e">
        <f t="shared" si="61"/>
        <v>#VALUE!</v>
      </c>
      <c r="BS56" t="e">
        <f t="shared" si="62"/>
        <v>#VALUE!</v>
      </c>
      <c r="BT56" t="e">
        <f t="shared" si="63"/>
        <v>#VALUE!</v>
      </c>
      <c r="BU56" t="e">
        <f t="shared" si="64"/>
        <v>#VALUE!</v>
      </c>
      <c r="BV56" t="e">
        <f t="shared" si="65"/>
        <v>#VALUE!</v>
      </c>
      <c r="BW56" t="e">
        <f t="shared" si="66"/>
        <v>#VALUE!</v>
      </c>
      <c r="BX56" t="e">
        <f t="shared" si="67"/>
        <v>#VALUE!</v>
      </c>
      <c r="BY56" t="e">
        <f t="shared" si="68"/>
        <v>#VALUE!</v>
      </c>
      <c r="BZ56" t="e">
        <f t="shared" si="69"/>
        <v>#VALUE!</v>
      </c>
      <c r="CA56" t="e">
        <f t="shared" si="70"/>
        <v>#VALUE!</v>
      </c>
      <c r="CB56" t="e">
        <f t="shared" si="71"/>
        <v>#VALUE!</v>
      </c>
      <c r="CC56" t="e">
        <f t="shared" si="72"/>
        <v>#VALUE!</v>
      </c>
      <c r="CD56" t="e">
        <f t="shared" si="73"/>
        <v>#VALUE!</v>
      </c>
      <c r="CE56" t="e">
        <f t="shared" si="74"/>
        <v>#VALUE!</v>
      </c>
      <c r="CF56" t="e">
        <f t="shared" si="75"/>
        <v>#VALUE!</v>
      </c>
      <c r="CG56" t="e">
        <f t="shared" si="76"/>
        <v>#VALUE!</v>
      </c>
      <c r="CH56" t="e">
        <f t="shared" si="77"/>
        <v>#VALUE!</v>
      </c>
      <c r="CI56" t="e">
        <f t="shared" si="78"/>
        <v>#VALUE!</v>
      </c>
      <c r="CJ56" t="e">
        <f t="shared" si="79"/>
        <v>#VALUE!</v>
      </c>
      <c r="CK56" t="e">
        <f t="shared" si="80"/>
        <v>#VALUE!</v>
      </c>
      <c r="CL56" t="e">
        <f t="shared" si="81"/>
        <v>#VALUE!</v>
      </c>
      <c r="CM56" t="e">
        <f t="shared" si="82"/>
        <v>#VALUE!</v>
      </c>
      <c r="CN56" t="e">
        <f t="shared" si="83"/>
        <v>#VALUE!</v>
      </c>
      <c r="CO56" t="e">
        <f t="shared" si="84"/>
        <v>#VALUE!</v>
      </c>
      <c r="CP56" t="e">
        <f t="shared" si="85"/>
        <v>#VALUE!</v>
      </c>
      <c r="CQ56" t="e">
        <f t="shared" si="86"/>
        <v>#VALUE!</v>
      </c>
      <c r="CR56" t="e">
        <f t="shared" si="87"/>
        <v>#VALUE!</v>
      </c>
      <c r="CS56" t="e">
        <f t="shared" si="88"/>
        <v>#VALUE!</v>
      </c>
      <c r="CT56" t="e">
        <f t="shared" si="89"/>
        <v>#VALUE!</v>
      </c>
      <c r="CU56" t="e">
        <f t="shared" si="90"/>
        <v>#VALUE!</v>
      </c>
      <c r="CV56" t="e">
        <f t="shared" si="91"/>
        <v>#VALUE!</v>
      </c>
      <c r="CW56" t="e">
        <f t="shared" si="91"/>
        <v>#VALUE!</v>
      </c>
      <c r="CX56" t="e">
        <f t="shared" si="91"/>
        <v>#VALUE!</v>
      </c>
      <c r="CY56" t="e">
        <f t="shared" si="91"/>
        <v>#VALUE!</v>
      </c>
      <c r="CZ56" t="e">
        <f t="shared" si="93"/>
        <v>#VALUE!</v>
      </c>
      <c r="DA56" t="e">
        <f t="shared" si="93"/>
        <v>#VALUE!</v>
      </c>
    </row>
    <row r="58" spans="8:105" x14ac:dyDescent="0.35">
      <c r="H58" t="s">
        <v>120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121</v>
      </c>
      <c r="J59" s="5" t="e">
        <f>AVERAGE(J5:J56)</f>
        <v>#VALUE!</v>
      </c>
      <c r="K59" s="5" t="e">
        <f>AVERAGE(K5:K56)-J59</f>
        <v>#VALUE!</v>
      </c>
      <c r="L59" s="5" t="e">
        <f t="shared" ref="L59" si="96">AVERAGE(L5:L56)</f>
        <v>#VALUE!</v>
      </c>
      <c r="M59" s="5" t="e">
        <f t="shared" ref="M59" si="97">AVERAGE(M5:M56)-L59</f>
        <v>#VALUE!</v>
      </c>
      <c r="N59" s="5" t="e">
        <f t="shared" ref="N59" si="98">AVERAGE(N5:N56)</f>
        <v>#VALUE!</v>
      </c>
      <c r="O59" s="5" t="e">
        <f t="shared" ref="O59" si="99">AVERAGE(O5:O56)-N59</f>
        <v>#VALUE!</v>
      </c>
      <c r="P59" s="5" t="e">
        <f t="shared" ref="P59" si="100">AVERAGE(P5:P56)</f>
        <v>#VALUE!</v>
      </c>
      <c r="Q59" s="5" t="e">
        <f t="shared" ref="Q59" si="101">AVERAGE(Q5:Q56)-P59</f>
        <v>#VALUE!</v>
      </c>
      <c r="R59" s="5" t="e">
        <f t="shared" ref="R59" si="102">AVERAGE(R5:R56)</f>
        <v>#VALUE!</v>
      </c>
      <c r="S59" s="5" t="e">
        <f t="shared" ref="S59" si="103">AVERAGE(S5:S56)-R59</f>
        <v>#VALUE!</v>
      </c>
      <c r="T59" s="5" t="e">
        <f t="shared" ref="T59" si="104">AVERAGE(T5:T56)</f>
        <v>#VALUE!</v>
      </c>
      <c r="U59" s="5" t="e">
        <f t="shared" ref="U59" si="105">AVERAGE(U5:U56)-T59</f>
        <v>#VALUE!</v>
      </c>
      <c r="V59" s="5" t="e">
        <f t="shared" ref="V59" si="106">AVERAGE(V5:V56)</f>
        <v>#VALUE!</v>
      </c>
      <c r="W59" s="5" t="e">
        <f t="shared" ref="W59" si="107">AVERAGE(W5:W56)-V59</f>
        <v>#VALUE!</v>
      </c>
      <c r="X59" s="5" t="e">
        <f t="shared" ref="X59" si="108">AVERAGE(X5:X56)</f>
        <v>#VALUE!</v>
      </c>
      <c r="Y59" s="5" t="e">
        <f t="shared" ref="Y59" si="109">AVERAGE(Y5:Y56)-X59</f>
        <v>#VALUE!</v>
      </c>
      <c r="Z59" s="5" t="e">
        <f t="shared" ref="Z59" si="110">AVERAGE(Z5:Z56)</f>
        <v>#VALUE!</v>
      </c>
      <c r="AA59" s="5" t="e">
        <f t="shared" ref="AA59" si="111">AVERAGE(AA5:AA56)-Z59</f>
        <v>#VALUE!</v>
      </c>
      <c r="AB59" s="5" t="e">
        <f t="shared" ref="AB59" si="112">AVERAGE(AB5:AB56)</f>
        <v>#VALUE!</v>
      </c>
      <c r="AC59" s="5" t="e">
        <f t="shared" ref="AC59" si="113">AVERAGE(AC5:AC56)-AB59</f>
        <v>#VALUE!</v>
      </c>
      <c r="AD59" s="5" t="e">
        <f t="shared" ref="AD59" si="114">AVERAGE(AD5:AD56)</f>
        <v>#VALUE!</v>
      </c>
      <c r="AE59" s="5" t="e">
        <f t="shared" ref="AE59" si="115">AVERAGE(AE5:AE56)-AD59</f>
        <v>#VALUE!</v>
      </c>
      <c r="AF59" s="5" t="e">
        <f t="shared" ref="AF59" si="116">AVERAGE(AF5:AF56)</f>
        <v>#VALUE!</v>
      </c>
      <c r="AG59" s="5" t="e">
        <f t="shared" ref="AG59" si="117">AVERAGE(AG5:AG56)-AF59</f>
        <v>#VALUE!</v>
      </c>
      <c r="AH59" s="5" t="e">
        <f t="shared" ref="AH59" si="118">AVERAGE(AH5:AH56)</f>
        <v>#VALUE!</v>
      </c>
      <c r="AI59" s="5" t="e">
        <f t="shared" ref="AI59" si="119">AVERAGE(AI5:AI56)-AH59</f>
        <v>#VALUE!</v>
      </c>
      <c r="AJ59" s="5" t="e">
        <f t="shared" ref="AJ59" si="120">AVERAGE(AJ5:AJ56)</f>
        <v>#VALUE!</v>
      </c>
      <c r="AK59" s="5" t="e">
        <f t="shared" ref="AK59" si="121">AVERAGE(AK5:AK56)-AJ59</f>
        <v>#VALUE!</v>
      </c>
      <c r="AL59" s="5" t="e">
        <f t="shared" ref="AL59" si="122">AVERAGE(AL5:AL56)</f>
        <v>#VALUE!</v>
      </c>
      <c r="AM59" s="5" t="e">
        <f t="shared" ref="AM59" si="123">AVERAGE(AM5:AM56)-AL59</f>
        <v>#VALUE!</v>
      </c>
      <c r="AN59" s="5" t="e">
        <f t="shared" ref="AN59" si="124">AVERAGE(AN5:AN56)</f>
        <v>#VALUE!</v>
      </c>
      <c r="AO59" s="5" t="e">
        <f t="shared" ref="AO59" si="125">AVERAGE(AO5:AO56)-AN59</f>
        <v>#VALUE!</v>
      </c>
      <c r="AP59" s="5" t="e">
        <f t="shared" ref="AP59" si="126">AVERAGE(AP5:AP56)</f>
        <v>#VALUE!</v>
      </c>
      <c r="AQ59" s="5" t="e">
        <f t="shared" ref="AQ59" si="127">AVERAGE(AQ5:AQ56)-AP59</f>
        <v>#VALUE!</v>
      </c>
      <c r="AR59" s="5" t="e">
        <f t="shared" ref="AR59" si="128">AVERAGE(AR5:AR56)</f>
        <v>#VALUE!</v>
      </c>
      <c r="AS59" s="5" t="e">
        <f t="shared" ref="AS59" si="129">AVERAGE(AS5:AS56)-AR59</f>
        <v>#VALUE!</v>
      </c>
      <c r="AT59" s="5" t="e">
        <f t="shared" ref="AT59" si="130">AVERAGE(AT5:AT56)</f>
        <v>#VALUE!</v>
      </c>
      <c r="AU59" s="5" t="e">
        <f t="shared" ref="AU59" si="131">AVERAGE(AU5:AU56)-AT59</f>
        <v>#VALUE!</v>
      </c>
      <c r="AV59" s="5" t="e">
        <f t="shared" ref="AV59" si="132">AVERAGE(AV5:AV56)</f>
        <v>#VALUE!</v>
      </c>
      <c r="AW59" s="5" t="e">
        <f t="shared" ref="AW59" si="133">AVERAGE(AW5:AW56)-AV59</f>
        <v>#VALUE!</v>
      </c>
      <c r="AX59" s="5" t="e">
        <f t="shared" ref="AX59" si="134">AVERAGE(AX5:AX56)</f>
        <v>#VALUE!</v>
      </c>
      <c r="AY59" s="5" t="e">
        <f t="shared" ref="AY59" si="135">AVERAGE(AY5:AY56)-AX59</f>
        <v>#VALUE!</v>
      </c>
      <c r="AZ59" s="5" t="e">
        <f t="shared" ref="AZ59" si="136">AVERAGE(AZ5:AZ56)</f>
        <v>#VALUE!</v>
      </c>
      <c r="BA59" s="5" t="e">
        <f t="shared" ref="BA59" si="137">AVERAGE(BA5:BA56)-AZ59</f>
        <v>#VALUE!</v>
      </c>
      <c r="BB59" s="5" t="e">
        <f t="shared" ref="BB59" si="138">AVERAGE(BB5:BB56)</f>
        <v>#VALUE!</v>
      </c>
      <c r="BC59" s="5" t="e">
        <f t="shared" ref="BC59" si="139">AVERAGE(BC5:BC56)-BB59</f>
        <v>#VALUE!</v>
      </c>
      <c r="BD59" s="5" t="e">
        <f t="shared" ref="BD59" si="140">AVERAGE(BD5:BD56)</f>
        <v>#VALUE!</v>
      </c>
      <c r="BE59" s="5" t="e">
        <f t="shared" ref="BE59" si="141">AVERAGE(BE5:BE56)-BD59</f>
        <v>#VALUE!</v>
      </c>
      <c r="BF59" s="5" t="e">
        <f t="shared" ref="BF59" si="142">AVERAGE(BF5:BF56)</f>
        <v>#VALUE!</v>
      </c>
      <c r="BG59" s="5" t="e">
        <f t="shared" ref="BG59" si="143">AVERAGE(BG5:BG56)-BF59</f>
        <v>#VALUE!</v>
      </c>
      <c r="BH59" s="5" t="e">
        <f t="shared" ref="BH59" si="144">AVERAGE(BH5:BH56)</f>
        <v>#VALUE!</v>
      </c>
      <c r="BI59" s="5" t="e">
        <f t="shared" ref="BI59" si="145">AVERAGE(BI5:BI56)-BH59</f>
        <v>#VALUE!</v>
      </c>
      <c r="BJ59" s="5" t="e">
        <f t="shared" ref="BJ59" si="146">AVERAGE(BJ5:BJ56)</f>
        <v>#VALUE!</v>
      </c>
      <c r="BK59" s="5" t="e">
        <f t="shared" ref="BK59" si="147">AVERAGE(BK5:BK56)-BJ59</f>
        <v>#VALUE!</v>
      </c>
      <c r="BL59" s="5" t="e">
        <f t="shared" ref="BL59" si="148">AVERAGE(BL5:BL56)</f>
        <v>#VALUE!</v>
      </c>
      <c r="BM59" s="5" t="e">
        <f t="shared" ref="BM59" si="149">AVERAGE(BM5:BM56)-BL59</f>
        <v>#VALUE!</v>
      </c>
      <c r="BN59" s="5" t="e">
        <f t="shared" ref="BN59" si="150">AVERAGE(BN5:BN56)</f>
        <v>#VALUE!</v>
      </c>
      <c r="BO59" s="5" t="e">
        <f t="shared" ref="BO59" si="151">AVERAGE(BO5:BO56)-BN59</f>
        <v>#VALUE!</v>
      </c>
      <c r="BP59" s="5" t="e">
        <f t="shared" ref="BP59" si="152">AVERAGE(BP5:BP56)</f>
        <v>#VALUE!</v>
      </c>
      <c r="BQ59" s="5" t="e">
        <f t="shared" ref="BQ59" si="153">AVERAGE(BQ5:BQ56)-BP59</f>
        <v>#VALUE!</v>
      </c>
      <c r="BR59" s="5" t="e">
        <f t="shared" ref="BR59" si="154">AVERAGE(BR5:BR56)</f>
        <v>#VALUE!</v>
      </c>
      <c r="BS59" s="5" t="e">
        <f t="shared" ref="BS59" si="155">AVERAGE(BS5:BS56)-BR59</f>
        <v>#VALUE!</v>
      </c>
      <c r="BT59" s="5" t="e">
        <f t="shared" ref="BT59" si="156">AVERAGE(BT5:BT56)</f>
        <v>#VALUE!</v>
      </c>
      <c r="BU59" s="5" t="e">
        <f t="shared" ref="BU59" si="157">AVERAGE(BU5:BU56)-BT59</f>
        <v>#VALUE!</v>
      </c>
      <c r="BV59" s="5" t="e">
        <f t="shared" ref="BV59" si="158">AVERAGE(BV5:BV56)</f>
        <v>#VALUE!</v>
      </c>
      <c r="BW59" s="5" t="e">
        <f t="shared" ref="BW59" si="159">AVERAGE(BW5:BW56)-BV59</f>
        <v>#VALUE!</v>
      </c>
      <c r="BX59" s="5" t="e">
        <f t="shared" ref="BX59" si="160">AVERAGE(BX5:BX56)</f>
        <v>#VALUE!</v>
      </c>
      <c r="BY59" s="5" t="e">
        <f t="shared" ref="BY59" si="161">AVERAGE(BY5:BY56)-BX59</f>
        <v>#VALUE!</v>
      </c>
      <c r="BZ59" s="5" t="e">
        <f t="shared" ref="BZ59" si="162">AVERAGE(BZ5:BZ56)</f>
        <v>#VALUE!</v>
      </c>
      <c r="CA59" s="5" t="e">
        <f t="shared" ref="CA59" si="163">AVERAGE(CA5:CA56)-BZ59</f>
        <v>#VALUE!</v>
      </c>
      <c r="CB59" s="5" t="e">
        <f t="shared" ref="CB59" si="164">AVERAGE(CB5:CB56)</f>
        <v>#VALUE!</v>
      </c>
      <c r="CC59" s="5" t="e">
        <f t="shared" ref="CC59" si="165">AVERAGE(CC5:CC56)-CB59</f>
        <v>#VALUE!</v>
      </c>
      <c r="CD59" s="5" t="e">
        <f t="shared" ref="CD59" si="166">AVERAGE(CD5:CD56)</f>
        <v>#VALUE!</v>
      </c>
      <c r="CE59" s="5" t="e">
        <f t="shared" ref="CE59" si="167">AVERAGE(CE5:CE56)-CD59</f>
        <v>#VALUE!</v>
      </c>
      <c r="CF59" s="5" t="e">
        <f t="shared" ref="CF59" si="168">AVERAGE(CF5:CF56)</f>
        <v>#VALUE!</v>
      </c>
      <c r="CG59" s="5" t="e">
        <f t="shared" ref="CG59" si="169">AVERAGE(CG5:CG56)-CF59</f>
        <v>#VALUE!</v>
      </c>
      <c r="CH59" s="5" t="e">
        <f t="shared" ref="CH59" si="170">AVERAGE(CH5:CH56)</f>
        <v>#VALUE!</v>
      </c>
      <c r="CI59" s="5" t="e">
        <f t="shared" ref="CI59" si="171">AVERAGE(CI5:CI56)-CH59</f>
        <v>#VALUE!</v>
      </c>
      <c r="CJ59" s="5" t="e">
        <f t="shared" ref="CJ59" si="172">AVERAGE(CJ5:CJ56)</f>
        <v>#VALUE!</v>
      </c>
      <c r="CK59" s="5" t="e">
        <f t="shared" ref="CK59" si="173">AVERAGE(CK5:CK56)-CJ59</f>
        <v>#VALUE!</v>
      </c>
      <c r="CL59" s="5" t="e">
        <f t="shared" ref="CL59" si="174">AVERAGE(CL5:CL56)</f>
        <v>#VALUE!</v>
      </c>
      <c r="CM59" s="5" t="e">
        <f t="shared" ref="CM59" si="175">AVERAGE(CM5:CM56)-CL59</f>
        <v>#VALUE!</v>
      </c>
      <c r="CN59" s="5" t="e">
        <f t="shared" ref="CN59" si="176">AVERAGE(CN5:CN56)</f>
        <v>#VALUE!</v>
      </c>
      <c r="CO59" s="5" t="e">
        <f t="shared" ref="CO59" si="177">AVERAGE(CO5:CO56)-CN59</f>
        <v>#VALUE!</v>
      </c>
      <c r="CP59" s="5" t="e">
        <f t="shared" ref="CP59" si="178">AVERAGE(CP5:CP56)</f>
        <v>#VALUE!</v>
      </c>
      <c r="CQ59" s="5" t="e">
        <f t="shared" ref="CQ59" si="179">AVERAGE(CQ5:CQ56)-CP59</f>
        <v>#VALUE!</v>
      </c>
      <c r="CR59" s="5" t="e">
        <f t="shared" ref="CR59" si="180">AVERAGE(CR5:CR56)</f>
        <v>#VALUE!</v>
      </c>
      <c r="CS59" s="5" t="e">
        <f t="shared" ref="CS59" si="181">AVERAGE(CS5:CS56)-CR59</f>
        <v>#VALUE!</v>
      </c>
      <c r="CT59" s="5" t="e">
        <f t="shared" ref="CT59" si="182">AVERAGE(CT5:CT56)</f>
        <v>#VALUE!</v>
      </c>
      <c r="CU59" s="5" t="e">
        <f t="shared" ref="CU59" si="183">AVERAGE(CU5:CU56)-CT59</f>
        <v>#VALUE!</v>
      </c>
    </row>
    <row r="62" spans="8:105" x14ac:dyDescent="0.35">
      <c r="H62" t="s">
        <v>122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t="e" cm="1">
        <f t="array" ref="J63">INDEX($J$59:$DA$60,1,MATCH(1,($I63=$J$1:$CU$1)*($J$62=$J$4:$CU$4)*(Planning!$M$2=$J$2:$CU$2),0))</f>
        <v>#VALUE!</v>
      </c>
      <c r="K63" s="5" t="e" cm="1">
        <f t="array" ref="K63">INDEX($J$59:$DA$60,1,MATCH(1,($I63=$J$1:$CU$1)*($K$62=$J$58:$CU$58)*(Planning!$M$2=$J$2:$CU$2),0))</f>
        <v>#VALUE!</v>
      </c>
    </row>
    <row r="64" spans="8:105" x14ac:dyDescent="0.35">
      <c r="I64" s="14" t="str">
        <f>'Data Validation (Hide)'!B3</f>
        <v>40 Group Session</v>
      </c>
      <c r="J64" s="5" t="e" cm="1">
        <f t="array" ref="J64">INDEX($J$59:$DA$60,1,MATCH(1,($I64=$J$1:$CU$1)*($J$62=$J$4:$CU$4)*(Planning!$M$2=$J$2:$CU$2),0))</f>
        <v>#VALUE!</v>
      </c>
      <c r="K64" s="5" t="e" cm="1">
        <f t="array" ref="K64">INDEX($J$59:$DA$60,1,MATCH(1,($I64=$J$1:$CU$1)*($K$62=$J$58:$CU$58)*(Planning!$M$2=$J$2:$CU$2),0))</f>
        <v>#VALUE!</v>
      </c>
    </row>
    <row r="65" spans="1:11" x14ac:dyDescent="0.35">
      <c r="I65" s="14" t="str">
        <f>'Data Validation (Hide)'!B4</f>
        <v>8 Group Session</v>
      </c>
      <c r="J65" s="5" t="e" cm="1">
        <f t="array" ref="J65">INDEX($J$59:$DA$60,1,MATCH(1,($I65=$J$1:$CU$1)*($J$62=$J$4:$CU$4)*(Planning!$M$2=$J$2:$CU$2),0))</f>
        <v>#VALUE!</v>
      </c>
      <c r="K65" s="5" t="e" cm="1">
        <f t="array" ref="K65">INDEX($J$59:$DA$60,1,MATCH(1,($I65=$J$1:$CU$1)*($K$62=$J$58:$CU$58)*(Planning!$M$2=$J$2:$CU$2),0))</f>
        <v>#VALUE!</v>
      </c>
    </row>
    <row r="66" spans="1:11" x14ac:dyDescent="0.35">
      <c r="I66" s="14" t="str">
        <f>'Data Validation (Hide)'!B5</f>
        <v>20 Individual</v>
      </c>
      <c r="J66" s="5" t="e" cm="1">
        <f t="array" ref="J66">INDEX($J$59:$DA$60,1,MATCH(1,($I66=$J$1:$CU$1)*($J$62=$J$4:$CU$4)*(Planning!$M$2=$J$2:$CU$2),0))</f>
        <v>#VALUE!</v>
      </c>
      <c r="K66" s="5" t="e" cm="1">
        <f t="array" ref="K66">INDEX($J$59:$DA$60,1,MATCH(1,($I66=$J$1:$CU$1)*($K$62=$J$58:$CU$58)*(Planning!$M$2=$J$2:$CU$2),0))</f>
        <v>#VALUE!</v>
      </c>
    </row>
    <row r="67" spans="1:11" x14ac:dyDescent="0.35">
      <c r="I67" s="14" t="str">
        <f>'Data Validation (Hide)'!B6</f>
        <v>40 Individual</v>
      </c>
      <c r="J67" s="5" t="e" cm="1">
        <f t="array" ref="J67">INDEX($J$59:$DA$60,1,MATCH(1,($I67=$J$1:$CU$1)*($J$62=$J$4:$CU$4)*(Planning!$M$2=$J$2:$CU$2),0))</f>
        <v>#VALUE!</v>
      </c>
      <c r="K67" s="5" t="e" cm="1">
        <f t="array" ref="K67">INDEX($J$59:$DA$60,1,MATCH(1,($I67=$J$1:$CU$1)*($K$62=$J$58:$CU$58)*(Planning!$M$2=$J$2:$CU$2),0))</f>
        <v>#VALUE!</v>
      </c>
    </row>
    <row r="68" spans="1:11" x14ac:dyDescent="0.35">
      <c r="I68" s="14" t="str">
        <f>'Data Validation (Hide)'!B7</f>
        <v>Caseload 6</v>
      </c>
      <c r="J68" t="e" cm="1">
        <f t="array" ref="J68">INDEX($J$59:$DA$60,1,MATCH(1,($I68=$J$1:$CU$1)*($J$62=$J$4:$CU$4)*(Planning!$M$2=$J$2:$CU$2),0))</f>
        <v>#VALUE!</v>
      </c>
      <c r="K68" s="5" t="e" cm="1">
        <f t="array" ref="K68">INDEX($J$59:$DA$60,1,MATCH(1,($I68=$J$1:$CU$1)*($K$62=$J$58:$CU$58)*(Planning!$M$2=$J$2:$CU$2),0))</f>
        <v>#VALUE!</v>
      </c>
    </row>
    <row r="69" spans="1:11" x14ac:dyDescent="0.35">
      <c r="I69" s="14" t="str">
        <f>'Data Validation (Hide)'!B8</f>
        <v>Caseload 7</v>
      </c>
      <c r="J69" t="e" cm="1">
        <f t="array" ref="J69">INDEX($J$59:$DA$60,1,MATCH(1,($I69=$J$1:$CU$1)*($J$62=$J$4:$CU$4)*(Planning!$M$2=$J$2:$CU$2),0))</f>
        <v>#VALUE!</v>
      </c>
      <c r="K69" s="5" t="e" cm="1">
        <f t="array" ref="K69">INDEX($J$59:$DA$60,1,MATCH(1,($I69=$J$1:$CU$1)*($K$62=$J$58:$CU$58)*(Planning!$M$2=$J$2:$CU$2),0))</f>
        <v>#VALUE!</v>
      </c>
    </row>
    <row r="70" spans="1:11" x14ac:dyDescent="0.35">
      <c r="I70" s="14" t="str">
        <f>'Data Validation (Hide)'!B9</f>
        <v>Caseload 8</v>
      </c>
      <c r="J70" t="e" cm="1">
        <f t="array" ref="J70">INDEX($J$59:$DA$60,1,MATCH(1,($I70=$J$1:$CU$1)*($J$62=$J$4:$CU$4)*(Planning!$M$2=$J$2:$CU$2),0))</f>
        <v>#VALUE!</v>
      </c>
      <c r="K70" s="5" t="e" cm="1">
        <f t="array" ref="K70">INDEX($J$59:$DA$60,1,MATCH(1,($I70=$J$1:$CU$1)*($K$62=$J$58:$CU$58)*(Planning!$M$2=$J$2:$CU$2),0))</f>
        <v>#VALUE!</v>
      </c>
    </row>
    <row r="71" spans="1:11" x14ac:dyDescent="0.35">
      <c r="I71" s="14" t="str">
        <f>'Data Validation (Hide)'!B10</f>
        <v>Caseload 9</v>
      </c>
      <c r="J71" t="e" cm="1">
        <f t="array" ref="J71">INDEX($J$59:$DA$60,1,MATCH(1,($I71=$J$1:$CU$1)*($J$62=$J$4:$CU$4)*(Planning!$M$2=$J$2:$CU$2),0))</f>
        <v>#VALUE!</v>
      </c>
      <c r="K71" s="5" t="e" cm="1">
        <f t="array" ref="K71">INDEX($J$59:$DA$60,1,MATCH(1,($I71=$J$1:$CU$1)*($K$62=$J$58:$CU$58)*(Planning!$M$2=$J$2:$CU$2),0))</f>
        <v>#VALUE!</v>
      </c>
    </row>
    <row r="72" spans="1:11" x14ac:dyDescent="0.35">
      <c r="I72" s="14" t="str">
        <f>'Data Validation (Hide)'!B11</f>
        <v>Caseload 10</v>
      </c>
      <c r="J72" t="e" cm="1">
        <f t="array" ref="J72">INDEX($J$59:$DA$60,1,MATCH(1,($I72=$J$1:$CU$1)*($J$62=$J$4:$CU$4)*(Planning!$M$2=$J$2:$CU$2),0))</f>
        <v>#VALUE!</v>
      </c>
      <c r="K72" s="5" t="e" cm="1">
        <f t="array" ref="K72">INDEX($J$59:$DA$60,1,MATCH(1,($I72=$J$1:$CU$1)*($K$62=$J$58:$CU$58)*(Planning!$M$2=$J$2:$CU$2),0))</f>
        <v>#VALUE!</v>
      </c>
    </row>
    <row r="73" spans="1:11" x14ac:dyDescent="0.35">
      <c r="I73" s="14" t="str">
        <f>'Data Validation (Hide)'!B12</f>
        <v>Caseload 11</v>
      </c>
      <c r="J73" t="e" cm="1">
        <f t="array" ref="J73">INDEX($J$59:$DA$60,1,MATCH(1,($I73=$J$1:$CU$1)*($J$62=$J$4:$CU$4)*(Planning!$M$2=$J$2:$CU$2),0))</f>
        <v>#VALUE!</v>
      </c>
      <c r="K73" s="5" t="e" cm="1">
        <f t="array" ref="K73">INDEX($J$59:$DA$60,1,MATCH(1,($I73=$J$1:$CU$1)*($K$62=$J$58:$CU$58)*(Planning!$M$2=$J$2:$CU$2),0))</f>
        <v>#VALUE!</v>
      </c>
    </row>
    <row r="74" spans="1:11" x14ac:dyDescent="0.35">
      <c r="I74" s="14" t="str">
        <f>'Data Validation (Hide)'!B13</f>
        <v>Caseload 12</v>
      </c>
      <c r="J74" t="e" cm="1">
        <f t="array" ref="J74">INDEX($J$59:$DA$60,1,MATCH(1,($I74=$J$1:$CU$1)*($J$62=$J$4:$CU$4)*(Planning!$M$2=$J$2:$CU$2),0))</f>
        <v>#VALUE!</v>
      </c>
      <c r="K74" s="5" t="e" cm="1">
        <f t="array" ref="K74">INDEX($J$59:$DA$60,1,MATCH(1,($I74=$J$1:$CU$1)*($K$62=$J$58:$CU$58)*(Planning!$M$2=$J$2:$CU$2),0))</f>
        <v>#VALUE!</v>
      </c>
    </row>
    <row r="75" spans="1:11" x14ac:dyDescent="0.35">
      <c r="I75" s="14" t="str">
        <f>'Data Validation (Hide)'!B14</f>
        <v>Caseload 13</v>
      </c>
      <c r="J75" t="e" cm="1">
        <f t="array" ref="J75">INDEX($J$59:$DA$60,1,MATCH(1,($I75=$J$1:$CU$1)*($J$62=$J$4:$CU$4)*(Planning!$M$2=$J$2:$CU$2),0))</f>
        <v>#VALUE!</v>
      </c>
      <c r="K75" s="5" t="e" cm="1">
        <f t="array" ref="K75">INDEX($J$59:$DA$60,1,MATCH(1,($I75=$J$1:$CU$1)*($K$62=$J$58:$CU$58)*(Planning!$M$2=$J$2:$CU$2),0))</f>
        <v>#VALUE!</v>
      </c>
    </row>
    <row r="76" spans="1:11" x14ac:dyDescent="0.35">
      <c r="I76" s="14" t="str">
        <f>'Data Validation (Hide)'!B15</f>
        <v>Caseload 14</v>
      </c>
      <c r="J76" t="e" cm="1">
        <f t="array" ref="J76">INDEX($J$59:$DA$60,1,MATCH(1,($I76=$J$1:$CU$1)*($J$62=$J$4:$CU$4)*(Planning!$M$2=$J$2:$CU$2),0))</f>
        <v>#VALUE!</v>
      </c>
      <c r="K76" s="5" t="e" cm="1">
        <f t="array" ref="K76">INDEX($J$59:$DA$60,1,MATCH(1,($I76=$J$1:$CU$1)*($K$62=$J$58:$CU$58)*(Planning!$M$2=$J$2:$CU$2),0))</f>
        <v>#VALUE!</v>
      </c>
    </row>
    <row r="77" spans="1:11" x14ac:dyDescent="0.35">
      <c r="I77" s="14" t="str">
        <f>'Data Validation (Hide)'!B16</f>
        <v>Caseload 15</v>
      </c>
      <c r="J77" t="e" cm="1">
        <f t="array" ref="J77">INDEX($J$59:$DA$60,1,MATCH(1,($I77=$J$1:$CU$1)*($J$62=$J$4:$CU$4)*(Planning!$M$2=$J$2:$CU$2),0))</f>
        <v>#VALUE!</v>
      </c>
      <c r="K77" s="5" t="e" cm="1">
        <f t="array" ref="K77">INDEX($J$59:$DA$60,1,MATCH(1,($I77=$J$1:$CU$1)*($K$62=$J$58:$CU$58)*(Planning!$M$2=$J$2:$CU$2),0))</f>
        <v>#VALUE!</v>
      </c>
    </row>
    <row r="78" spans="1:11" x14ac:dyDescent="0.35">
      <c r="I78" s="14"/>
    </row>
    <row r="79" spans="1:11" x14ac:dyDescent="0.35">
      <c r="A79" t="s">
        <v>103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146</v>
      </c>
      <c r="C81" t="s">
        <v>147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 ca="1">INDEX('Capacity Backing (Hide)'!$H$261:$J$275,MATCH(A82,'Capacity Backing (Hide)'!$A$261:$A$275,0),1)*IF(Summary!$B$7=Planning!$P$2,1,IF(AND(Summary!$B$7="minutes",Planning!$P$2="hours"),1/60,60))</f>
        <v>0</v>
      </c>
      <c r="C82">
        <f ca="1">INDEX('Capacity Backing (Hide)'!$H$261:$J$275,MATCH(A82,'Capacity Backing (Hide)'!$A$261:$A$275,0),2)*IF(Summary!$B$7=Planning!$P$2,1,IF(AND(Summary!$B$7="minutes",Planning!$P$2="hours"),1/60,60))</f>
        <v>0</v>
      </c>
      <c r="D82">
        <f ca="1">IF(Planning!D63="",'Planning Backing (Hide)'!B82,Planning!D63)</f>
        <v>0</v>
      </c>
      <c r="E82">
        <f ca="1">IF(Planning!E63="",'Planning Backing (Hide)'!C82,Planning!E63)</f>
        <v>0</v>
      </c>
      <c r="F82">
        <f ca="1">SUM(D82:E82)</f>
        <v>0</v>
      </c>
    </row>
    <row r="83" spans="1:6" x14ac:dyDescent="0.35">
      <c r="A83" t="str">
        <f>Setup!A21</f>
        <v>40 Group Session</v>
      </c>
      <c r="B83">
        <f ca="1">INDEX('Capacity Backing (Hide)'!$H$261:$J$275,MATCH(A83,'Capacity Backing (Hide)'!$A$261:$A$275,0),1)*IF(Summary!$B$7=Planning!$P$2,1,IF(AND(Summary!$B$7="minutes",Planning!$P$2="hours"),1/60,60))</f>
        <v>0</v>
      </c>
      <c r="C83">
        <f ca="1">INDEX('Capacity Backing (Hide)'!$H$261:$J$275,MATCH(A83,'Capacity Backing (Hide)'!$A$261:$A$275,0),2)*IF(Summary!$B$7=Planning!$P$2,1,IF(AND(Summary!$B$7="minutes",Planning!$P$2="hours"),1/60,60))</f>
        <v>0</v>
      </c>
      <c r="D83">
        <f ca="1">IF(Planning!D64="",'Planning Backing (Hide)'!B83,Planning!D64)</f>
        <v>0</v>
      </c>
      <c r="E83">
        <f ca="1">IF(Planning!E64="",'Planning Backing (Hide)'!C83,Planning!E64)</f>
        <v>0</v>
      </c>
      <c r="F83">
        <f t="shared" ref="F83:F96" ca="1" si="184">SUM(D83:E83)</f>
        <v>0</v>
      </c>
    </row>
    <row r="84" spans="1:6" x14ac:dyDescent="0.35">
      <c r="A84" t="str">
        <f>Setup!A22</f>
        <v>8 Group Session</v>
      </c>
      <c r="B84">
        <f ca="1">INDEX('Capacity Backing (Hide)'!$H$261:$J$275,MATCH(A84,'Capacity Backing (Hide)'!$A$261:$A$275,0),1)*IF(Summary!$B$7=Planning!$P$2,1,IF(AND(Summary!$B$7="minutes",Planning!$P$2="hours"),1/60,60))</f>
        <v>0</v>
      </c>
      <c r="C84">
        <f ca="1">INDEX('Capacity Backing (Hide)'!$H$261:$J$275,MATCH(A84,'Capacity Backing (Hide)'!$A$261:$A$275,0),2)*IF(Summary!$B$7=Planning!$P$2,1,IF(AND(Summary!$B$7="minutes",Planning!$P$2="hours"),1/60,60))</f>
        <v>0</v>
      </c>
      <c r="D84">
        <f ca="1">IF(Planning!D65="",'Planning Backing (Hide)'!B84,Planning!D65)</f>
        <v>0</v>
      </c>
      <c r="E84">
        <f ca="1">IF(Planning!E65="",'Planning Backing (Hide)'!C84,Planning!E65)</f>
        <v>0</v>
      </c>
      <c r="F84">
        <f t="shared" ca="1" si="184"/>
        <v>0</v>
      </c>
    </row>
    <row r="85" spans="1:6" x14ac:dyDescent="0.35">
      <c r="A85" t="str">
        <f>Setup!A23</f>
        <v>20 Individual</v>
      </c>
      <c r="B85">
        <f ca="1">INDEX('Capacity Backing (Hide)'!$H$261:$J$275,MATCH(A85,'Capacity Backing (Hide)'!$A$261:$A$275,0),1)*IF(Summary!$B$7=Planning!$P$2,1,IF(AND(Summary!$B$7="minutes",Planning!$P$2="hours"),1/60,60))</f>
        <v>0</v>
      </c>
      <c r="C85">
        <f ca="1">INDEX('Capacity Backing (Hide)'!$H$261:$J$275,MATCH(A85,'Capacity Backing (Hide)'!$A$261:$A$275,0),2)*IF(Summary!$B$7=Planning!$P$2,1,IF(AND(Summary!$B$7="minutes",Planning!$P$2="hours"),1/60,60))</f>
        <v>0</v>
      </c>
      <c r="D85">
        <f ca="1">IF(Planning!D66="",'Planning Backing (Hide)'!B85,Planning!D66)</f>
        <v>0</v>
      </c>
      <c r="E85">
        <f ca="1">IF(Planning!E66="",'Planning Backing (Hide)'!C85,Planning!E66)</f>
        <v>0</v>
      </c>
      <c r="F85">
        <f t="shared" ca="1" si="184"/>
        <v>0</v>
      </c>
    </row>
    <row r="86" spans="1:6" x14ac:dyDescent="0.35">
      <c r="A86" t="str">
        <f>Setup!A24</f>
        <v>40 Individual</v>
      </c>
      <c r="B86">
        <f ca="1">INDEX('Capacity Backing (Hide)'!$H$261:$J$275,MATCH(A86,'Capacity Backing (Hide)'!$A$261:$A$275,0),1)*IF(Summary!$B$7=Planning!$P$2,1,IF(AND(Summary!$B$7="minutes",Planning!$P$2="hours"),1/60,60))</f>
        <v>0</v>
      </c>
      <c r="C86">
        <f ca="1">INDEX('Capacity Backing (Hide)'!$H$261:$J$275,MATCH(A86,'Capacity Backing (Hide)'!$A$261:$A$275,0),2)*IF(Summary!$B$7=Planning!$P$2,1,IF(AND(Summary!$B$7="minutes",Planning!$P$2="hours"),1/60,60))</f>
        <v>0</v>
      </c>
      <c r="D86">
        <f ca="1">IF(Planning!D67="",'Planning Backing (Hide)'!B86,Planning!D67)</f>
        <v>0</v>
      </c>
      <c r="E86">
        <f ca="1">IF(Planning!E67="",'Planning Backing (Hide)'!C86,Planning!E67)</f>
        <v>0</v>
      </c>
      <c r="F86">
        <f t="shared" ca="1" si="184"/>
        <v>0</v>
      </c>
    </row>
    <row r="87" spans="1:6" x14ac:dyDescent="0.35">
      <c r="A87" t="str">
        <f>Setup!A25</f>
        <v>Caseload 6</v>
      </c>
      <c r="B87">
        <f ca="1">INDEX('Capacity Backing (Hide)'!$H$261:$J$275,MATCH(A87,'Capacity Backing (Hide)'!$A$261:$A$275,0),1)*IF(Summary!$B$7=Planning!$P$2,1,IF(AND(Summary!$B$7="minutes",Planning!$P$2="hours"),1/60,60))</f>
        <v>0</v>
      </c>
      <c r="C87">
        <f ca="1">INDEX('Capacity Backing (Hide)'!$H$261:$J$275,MATCH(A87,'Capacity Backing (Hide)'!$A$261:$A$275,0),2)*IF(Summary!$B$7=Planning!$P$2,1,IF(AND(Summary!$B$7="minutes",Planning!$P$2="hours"),1/60,60))</f>
        <v>0</v>
      </c>
      <c r="D87">
        <f ca="1">IF(Planning!D68="",'Planning Backing (Hide)'!B87,Planning!D68)</f>
        <v>0</v>
      </c>
      <c r="E87">
        <f ca="1">IF(Planning!E68="",'Planning Backing (Hide)'!C87,Planning!E68)</f>
        <v>0</v>
      </c>
      <c r="F87">
        <f t="shared" ca="1" si="184"/>
        <v>0</v>
      </c>
    </row>
    <row r="88" spans="1:6" x14ac:dyDescent="0.35">
      <c r="A88" t="str">
        <f>Setup!A26</f>
        <v>Caseload 7</v>
      </c>
      <c r="B88">
        <f ca="1">INDEX('Capacity Backing (Hide)'!$H$261:$J$275,MATCH(A88,'Capacity Backing (Hide)'!$A$261:$A$275,0),1)*IF(Summary!$B$7=Planning!$P$2,1,IF(AND(Summary!$B$7="minutes",Planning!$P$2="hours"),1/60,60))</f>
        <v>0</v>
      </c>
      <c r="C88">
        <f ca="1">INDEX('Capacity Backing (Hide)'!$H$261:$J$275,MATCH(A88,'Capacity Backing (Hide)'!$A$261:$A$275,0),2)*IF(Summary!$B$7=Planning!$P$2,1,IF(AND(Summary!$B$7="minutes",Planning!$P$2="hours"),1/60,60))</f>
        <v>0</v>
      </c>
      <c r="D88">
        <f ca="1">IF(Planning!D69="",'Planning Backing (Hide)'!B88,Planning!D69)</f>
        <v>0</v>
      </c>
      <c r="E88">
        <f ca="1">IF(Planning!E69="",'Planning Backing (Hide)'!C88,Planning!E69)</f>
        <v>0</v>
      </c>
      <c r="F88">
        <f t="shared" ca="1" si="184"/>
        <v>0</v>
      </c>
    </row>
    <row r="89" spans="1:6" x14ac:dyDescent="0.35">
      <c r="A89" t="str">
        <f>Setup!A27</f>
        <v>Caseload 8</v>
      </c>
      <c r="B89">
        <f ca="1">INDEX('Capacity Backing (Hide)'!$H$261:$J$275,MATCH(A89,'Capacity Backing (Hide)'!$A$261:$A$275,0),1)*IF(Summary!$B$7=Planning!$P$2,1,IF(AND(Summary!$B$7="minutes",Planning!$P$2="hours"),1/60,60))</f>
        <v>0</v>
      </c>
      <c r="C89">
        <f ca="1">INDEX('Capacity Backing (Hide)'!$H$261:$J$275,MATCH(A89,'Capacity Backing (Hide)'!$A$261:$A$275,0),2)*IF(Summary!$B$7=Planning!$P$2,1,IF(AND(Summary!$B$7="minutes",Planning!$P$2="hours"),1/60,60))</f>
        <v>0</v>
      </c>
      <c r="D89">
        <f ca="1">IF(Planning!D70="",'Planning Backing (Hide)'!B89,Planning!D70)</f>
        <v>0</v>
      </c>
      <c r="E89">
        <f ca="1">IF(Planning!E70="",'Planning Backing (Hide)'!C89,Planning!E70)</f>
        <v>0</v>
      </c>
      <c r="F89">
        <f t="shared" ca="1" si="184"/>
        <v>0</v>
      </c>
    </row>
    <row r="90" spans="1:6" x14ac:dyDescent="0.35">
      <c r="A90" t="str">
        <f>Setup!A28</f>
        <v>Caseload 9</v>
      </c>
      <c r="B90">
        <f ca="1">INDEX('Capacity Backing (Hide)'!$H$261:$J$275,MATCH(A90,'Capacity Backing (Hide)'!$A$261:$A$275,0),1)*IF(Summary!$B$7=Planning!$P$2,1,IF(AND(Summary!$B$7="minutes",Planning!$P$2="hours"),1/60,60))</f>
        <v>0</v>
      </c>
      <c r="C90">
        <f ca="1">INDEX('Capacity Backing (Hide)'!$H$261:$J$275,MATCH(A90,'Capacity Backing (Hide)'!$A$261:$A$275,0),2)*IF(Summary!$B$7=Planning!$P$2,1,IF(AND(Summary!$B$7="minutes",Planning!$P$2="hours"),1/60,60))</f>
        <v>0</v>
      </c>
      <c r="D90">
        <f ca="1">IF(Planning!D71="",'Planning Backing (Hide)'!B90,Planning!D71)</f>
        <v>0</v>
      </c>
      <c r="E90">
        <f ca="1">IF(Planning!E71="",'Planning Backing (Hide)'!C90,Planning!E71)</f>
        <v>0</v>
      </c>
      <c r="F90">
        <f t="shared" ca="1" si="184"/>
        <v>0</v>
      </c>
    </row>
    <row r="91" spans="1:6" x14ac:dyDescent="0.35">
      <c r="A91" t="str">
        <f>Setup!A29</f>
        <v>Caseload 10</v>
      </c>
      <c r="B91">
        <f ca="1">INDEX('Capacity Backing (Hide)'!$H$261:$J$275,MATCH(A91,'Capacity Backing (Hide)'!$A$261:$A$275,0),1)*IF(Summary!$B$7=Planning!$P$2,1,IF(AND(Summary!$B$7="minutes",Planning!$P$2="hours"),1/60,60))</f>
        <v>0</v>
      </c>
      <c r="C91">
        <f ca="1">INDEX('Capacity Backing (Hide)'!$H$261:$J$275,MATCH(A91,'Capacity Backing (Hide)'!$A$261:$A$275,0),2)*IF(Summary!$B$7=Planning!$P$2,1,IF(AND(Summary!$B$7="minutes",Planning!$P$2="hours"),1/60,60))</f>
        <v>0</v>
      </c>
      <c r="D91">
        <f ca="1">IF(Planning!D72="",'Planning Backing (Hide)'!B91,Planning!D72)</f>
        <v>0</v>
      </c>
      <c r="E91">
        <f ca="1">IF(Planning!E72="",'Planning Backing (Hide)'!C91,Planning!E72)</f>
        <v>0</v>
      </c>
      <c r="F91">
        <f t="shared" ca="1" si="184"/>
        <v>0</v>
      </c>
    </row>
    <row r="92" spans="1:6" x14ac:dyDescent="0.35">
      <c r="A92" t="str">
        <f>Setup!A30</f>
        <v>Caseload 11</v>
      </c>
      <c r="B92">
        <f ca="1">INDEX('Capacity Backing (Hide)'!$H$261:$J$275,MATCH(A92,'Capacity Backing (Hide)'!$A$261:$A$275,0),1)*IF(Summary!$B$7=Planning!$P$2,1,IF(AND(Summary!$B$7="minutes",Planning!$P$2="hours"),1/60,60))</f>
        <v>0</v>
      </c>
      <c r="C92">
        <f ca="1">INDEX('Capacity Backing (Hide)'!$H$261:$J$275,MATCH(A92,'Capacity Backing (Hide)'!$A$261:$A$275,0),2)*IF(Summary!$B$7=Planning!$P$2,1,IF(AND(Summary!$B$7="minutes",Planning!$P$2="hours"),1/60,60))</f>
        <v>0</v>
      </c>
      <c r="D92">
        <f ca="1">IF(Planning!D73="",'Planning Backing (Hide)'!B92,Planning!D73)</f>
        <v>0</v>
      </c>
      <c r="E92">
        <f ca="1">IF(Planning!E73="",'Planning Backing (Hide)'!C92,Planning!E73)</f>
        <v>0</v>
      </c>
      <c r="F92">
        <f t="shared" ca="1" si="184"/>
        <v>0</v>
      </c>
    </row>
    <row r="93" spans="1:6" x14ac:dyDescent="0.35">
      <c r="A93" t="str">
        <f>Setup!A31</f>
        <v>Caseload 12</v>
      </c>
      <c r="B93">
        <f ca="1">INDEX('Capacity Backing (Hide)'!$H$261:$J$275,MATCH(A93,'Capacity Backing (Hide)'!$A$261:$A$275,0),1)*IF(Summary!$B$7=Planning!$P$2,1,IF(AND(Summary!$B$7="minutes",Planning!$P$2="hours"),1/60,60))</f>
        <v>0</v>
      </c>
      <c r="C93">
        <f ca="1">INDEX('Capacity Backing (Hide)'!$H$261:$J$275,MATCH(A93,'Capacity Backing (Hide)'!$A$261:$A$275,0),2)*IF(Summary!$B$7=Planning!$P$2,1,IF(AND(Summary!$B$7="minutes",Planning!$P$2="hours"),1/60,60))</f>
        <v>0</v>
      </c>
      <c r="D93">
        <f ca="1">IF(Planning!D74="",'Planning Backing (Hide)'!B93,Planning!D74)</f>
        <v>0</v>
      </c>
      <c r="E93">
        <f ca="1">IF(Planning!E74="",'Planning Backing (Hide)'!C93,Planning!E74)</f>
        <v>0</v>
      </c>
      <c r="F93">
        <f t="shared" ca="1" si="184"/>
        <v>0</v>
      </c>
    </row>
    <row r="94" spans="1:6" x14ac:dyDescent="0.35">
      <c r="A94" t="str">
        <f>Setup!A32</f>
        <v>Caseload 13</v>
      </c>
      <c r="B94">
        <f ca="1">INDEX('Capacity Backing (Hide)'!$H$261:$J$275,MATCH(A94,'Capacity Backing (Hide)'!$A$261:$A$275,0),1)*IF(Summary!$B$7=Planning!$P$2,1,IF(AND(Summary!$B$7="minutes",Planning!$P$2="hours"),1/60,60))</f>
        <v>0</v>
      </c>
      <c r="C94">
        <f ca="1">INDEX('Capacity Backing (Hide)'!$H$261:$J$275,MATCH(A94,'Capacity Backing (Hide)'!$A$261:$A$275,0),2)*IF(Summary!$B$7=Planning!$P$2,1,IF(AND(Summary!$B$7="minutes",Planning!$P$2="hours"),1/60,60))</f>
        <v>0</v>
      </c>
      <c r="D94">
        <f ca="1">IF(Planning!D75="",'Planning Backing (Hide)'!B94,Planning!D75)</f>
        <v>0</v>
      </c>
      <c r="E94">
        <f ca="1">IF(Planning!E75="",'Planning Backing (Hide)'!C94,Planning!E75)</f>
        <v>0</v>
      </c>
      <c r="F94">
        <f t="shared" ca="1" si="184"/>
        <v>0</v>
      </c>
    </row>
    <row r="95" spans="1:6" x14ac:dyDescent="0.35">
      <c r="A95" t="str">
        <f>Setup!A33</f>
        <v>Caseload 14</v>
      </c>
      <c r="B95">
        <f ca="1">INDEX('Capacity Backing (Hide)'!$H$261:$J$275,MATCH(A95,'Capacity Backing (Hide)'!$A$261:$A$275,0),1)*IF(Summary!$B$7=Planning!$P$2,1,IF(AND(Summary!$B$7="minutes",Planning!$P$2="hours"),1/60,60))</f>
        <v>0</v>
      </c>
      <c r="C95">
        <f ca="1">INDEX('Capacity Backing (Hide)'!$H$261:$J$275,MATCH(A95,'Capacity Backing (Hide)'!$A$261:$A$275,0),2)*IF(Summary!$B$7=Planning!$P$2,1,IF(AND(Summary!$B$7="minutes",Planning!$P$2="hours"),1/60,60))</f>
        <v>0</v>
      </c>
      <c r="D95">
        <f ca="1">IF(Planning!D76="",'Planning Backing (Hide)'!B95,Planning!D76)</f>
        <v>0</v>
      </c>
      <c r="E95">
        <f ca="1">IF(Planning!E76="",'Planning Backing (Hide)'!C95,Planning!E76)</f>
        <v>0</v>
      </c>
      <c r="F95">
        <f t="shared" ca="1" si="184"/>
        <v>0</v>
      </c>
    </row>
    <row r="96" spans="1:6" x14ac:dyDescent="0.35">
      <c r="A96" t="str">
        <f>Setup!A34</f>
        <v>Caseload 15</v>
      </c>
      <c r="B96">
        <f ca="1">INDEX('Capacity Backing (Hide)'!$H$261:$J$275,MATCH(A96,'Capacity Backing (Hide)'!$A$261:$A$275,0),1)*IF(Summary!$B$7=Planning!$P$2,1,IF(AND(Summary!$B$7="minutes",Planning!$P$2="hours"),1/60,60))</f>
        <v>0</v>
      </c>
      <c r="C96">
        <f ca="1">INDEX('Capacity Backing (Hide)'!$H$261:$J$275,MATCH(A96,'Capacity Backing (Hide)'!$A$261:$A$275,0),2)*IF(Summary!$B$7=Planning!$P$2,1,IF(AND(Summary!$B$7="minutes",Planning!$P$2="hours"),1/60,60))</f>
        <v>0</v>
      </c>
      <c r="D96">
        <f ca="1">IF(Planning!D77="",'Planning Backing (Hide)'!B96,Planning!D77)</f>
        <v>0</v>
      </c>
      <c r="E96">
        <f ca="1">IF(Planning!E77="",'Planning Backing (Hide)'!C96,Planning!E77)</f>
        <v>0</v>
      </c>
      <c r="F96">
        <f t="shared" ca="1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>
        <f>Service!C6</f>
        <v>0</v>
      </c>
      <c r="C100">
        <f>Service!D6</f>
        <v>0</v>
      </c>
      <c r="D100" cm="1">
        <f t="array" ref="D100">IFERROR(INDEX(Planning!$D$44:$D$58,MATCH(1,(Planning!$A$44:$A$58='Planning Backing (Hide)'!A100)*(Planning!$B$44:$B$58='Planning Backing (Hide)'!B100),0),1),Service!E6)</f>
        <v>0</v>
      </c>
      <c r="E100">
        <f>Service!F6</f>
        <v>0</v>
      </c>
      <c r="F100" t="e">
        <f>Service!G6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Service!B7</f>
        <v>20 Group Sessions</v>
      </c>
      <c r="B101">
        <f>Service!C7</f>
        <v>0</v>
      </c>
      <c r="C101">
        <f>Service!D7</f>
        <v>0</v>
      </c>
      <c r="D101" cm="1">
        <f t="array" ref="D101">IFERROR(INDEX(Planning!$D$44:$D$58,MATCH(1,(Planning!$A$44:$A$58='Planning Backing (Hide)'!A101)*(Planning!$B$44:$B$58='Planning Backing (Hide)'!B101),0),1),Service!E7)</f>
        <v>0</v>
      </c>
      <c r="E101">
        <f>Service!F7</f>
        <v>0</v>
      </c>
      <c r="F101" t="e">
        <f>Service!G7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Service!B8</f>
        <v>20 Group Sessions</v>
      </c>
      <c r="B102">
        <f>Service!C8</f>
        <v>0</v>
      </c>
      <c r="C102">
        <f>Service!D8</f>
        <v>0</v>
      </c>
      <c r="D102" cm="1">
        <f t="array" ref="D102">IFERROR(INDEX(Planning!$D$44:$D$58,MATCH(1,(Planning!$A$44:$A$58='Planning Backing (Hide)'!A102)*(Planning!$B$44:$B$58='Planning Backing (Hide)'!B102),0),1),Service!E8)</f>
        <v>0</v>
      </c>
      <c r="E102">
        <f>Service!F8</f>
        <v>0</v>
      </c>
      <c r="F102" t="e">
        <f>Service!G8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>
        <f>Service!C11</f>
        <v>0</v>
      </c>
      <c r="C105">
        <f>Service!D11</f>
        <v>0</v>
      </c>
      <c r="D105" cm="1">
        <f t="array" ref="D105">IFERROR(INDEX(Planning!$D$44:$D$58,MATCH(1,(Planning!$A$44:$A$58='Planning Backing (Hide)'!A105)*(Planning!$B$44:$B$58='Planning Backing (Hide)'!B105),0),1),Service!E11)</f>
        <v>0</v>
      </c>
      <c r="E105">
        <f>Service!F11</f>
        <v>0</v>
      </c>
      <c r="F105" t="e">
        <f>Service!G11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Service!B12</f>
        <v>40 Group Session</v>
      </c>
      <c r="B106">
        <f>Service!C12</f>
        <v>0</v>
      </c>
      <c r="C106">
        <f>Service!D12</f>
        <v>0</v>
      </c>
      <c r="D106" cm="1">
        <f t="array" ref="D106">IFERROR(INDEX(Planning!$D$44:$D$58,MATCH(1,(Planning!$A$44:$A$58='Planning Backing (Hide)'!A106)*(Planning!$B$44:$B$58='Planning Backing (Hide)'!B106),0),1),Service!E12)</f>
        <v>0</v>
      </c>
      <c r="E106">
        <f>Service!F12</f>
        <v>0</v>
      </c>
      <c r="F106" t="e">
        <f>Service!G12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>
        <f>Service!C16</f>
        <v>0</v>
      </c>
      <c r="C110">
        <f>Service!D16</f>
        <v>0</v>
      </c>
      <c r="D110" cm="1">
        <f t="array" ref="D110">IFERROR(INDEX(Planning!$D$44:$D$58,MATCH(1,(Planning!$A$44:$A$58='Planning Backing (Hide)'!A110)*(Planning!$B$44:$B$58='Planning Backing (Hide)'!B110),0),1),Service!E16)</f>
        <v>0</v>
      </c>
      <c r="E110">
        <f>Service!F16</f>
        <v>0</v>
      </c>
      <c r="F110" t="e">
        <f>Service!G16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>
        <f>Service!C21</f>
        <v>0</v>
      </c>
      <c r="C115">
        <f>Service!D21</f>
        <v>0</v>
      </c>
      <c r="D115" cm="1">
        <f t="array" ref="D115">IFERROR(INDEX(Planning!$D$44:$D$58,MATCH(1,(Planning!$A$44:$A$58='Planning Backing (Hide)'!A115)*(Planning!$B$44:$B$58='Planning Backing (Hide)'!B115),0),1),Service!E21)</f>
        <v>0</v>
      </c>
      <c r="E115">
        <f>Service!F21</f>
        <v>0</v>
      </c>
      <c r="F115" t="e">
        <f>Service!G21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>
        <f>Service!C26</f>
        <v>0</v>
      </c>
      <c r="C120">
        <f>Service!D26</f>
        <v>0</v>
      </c>
      <c r="D120" cm="1">
        <f t="array" ref="D120">IFERROR(INDEX(Planning!$D$44:$D$58,MATCH(1,(Planning!$A$44:$A$58='Planning Backing (Hide)'!A120)*(Planning!$B$44:$B$58='Planning Backing (Hide)'!B120),0),1),Service!E26)</f>
        <v>0</v>
      </c>
      <c r="E120">
        <f>Service!F26</f>
        <v>0</v>
      </c>
      <c r="F120" t="e">
        <f>Service!G26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2021-01-08T09:16:20Z</dcterms:modified>
</cp:coreProperties>
</file>